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EGISTRO DE OPERATIVA" sheetId="1" r:id="rId1"/>
    <sheet name="CÁLCULO DE RATIOS" sheetId="2" r:id="rId2"/>
    <sheet name="CURVA DE EQUITY" sheetId="3" r:id="rId3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S10" i="1"/>
  <c r="T10" i="1" s="1"/>
  <c r="U10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S37" i="1"/>
  <c r="T37" i="1" s="1"/>
  <c r="U37" i="1" s="1"/>
  <c r="S38" i="1"/>
  <c r="T38" i="1" s="1"/>
  <c r="U38" i="1" s="1"/>
  <c r="C6" i="3" l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5" i="3"/>
  <c r="C4" i="3"/>
  <c r="S11" i="1" l="1"/>
  <c r="T11" i="1" s="1"/>
  <c r="U11" i="1" s="1"/>
  <c r="S12" i="1"/>
  <c r="T12" i="1" s="1"/>
  <c r="U12" i="1" s="1"/>
  <c r="S13" i="1"/>
  <c r="T13" i="1" s="1"/>
  <c r="S14" i="1"/>
  <c r="T14" i="1" s="1"/>
  <c r="S16" i="1"/>
  <c r="T16" i="1" s="1"/>
  <c r="U16" i="1" s="1"/>
  <c r="S17" i="1"/>
  <c r="T17" i="1" s="1"/>
  <c r="U17" i="1" s="1"/>
  <c r="S18" i="1"/>
  <c r="T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I13" i="2"/>
  <c r="I15" i="2"/>
  <c r="I16" i="2"/>
  <c r="F15" i="2"/>
  <c r="F16" i="2"/>
  <c r="G13" i="2"/>
  <c r="G15" i="2"/>
  <c r="G16" i="2"/>
  <c r="H15" i="2"/>
  <c r="H16" i="2"/>
  <c r="J16" i="2" s="1"/>
  <c r="J15" i="2" l="1"/>
  <c r="U18" i="1"/>
  <c r="U13" i="1"/>
  <c r="U14" i="1" s="1"/>
  <c r="S15" i="1"/>
  <c r="T15" i="1" s="1"/>
  <c r="U15" i="1" s="1"/>
  <c r="F13" i="2"/>
  <c r="E13" i="2" s="1"/>
  <c r="E15" i="2"/>
  <c r="E16" i="2"/>
  <c r="H12" i="2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5" i="3"/>
  <c r="H13" i="2" l="1"/>
  <c r="J13" i="2" s="1"/>
  <c r="L17" i="2"/>
  <c r="L12" i="2" l="1"/>
  <c r="K16" i="2" l="1"/>
  <c r="L13" i="2"/>
  <c r="L14" i="2"/>
  <c r="L15" i="2"/>
  <c r="L16" i="2"/>
  <c r="K13" i="2"/>
  <c r="K15" i="2" l="1"/>
  <c r="M13" i="2"/>
  <c r="M15" i="2"/>
  <c r="M16" i="2"/>
  <c r="F12" i="2" l="1"/>
  <c r="G12" i="2"/>
  <c r="I14" i="2"/>
  <c r="G14" i="2"/>
  <c r="F14" i="2"/>
  <c r="H14" i="2"/>
  <c r="F17" i="2"/>
  <c r="I17" i="2"/>
  <c r="G17" i="2"/>
  <c r="H17" i="2"/>
  <c r="J17" i="2" l="1"/>
  <c r="J14" i="2"/>
  <c r="E12" i="2"/>
  <c r="M12" i="2" s="1"/>
  <c r="E14" i="2"/>
  <c r="M14" i="2" s="1"/>
  <c r="E17" i="2"/>
  <c r="M17" i="2" s="1"/>
  <c r="I12" i="2"/>
  <c r="J12" i="2" s="1"/>
  <c r="A11" i="1"/>
  <c r="A12" i="1" s="1"/>
  <c r="K12" i="2" l="1"/>
  <c r="K14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17" i="2"/>
  <c r="K17" i="2"/>
</calcChain>
</file>

<file path=xl/comments1.xml><?xml version="1.0" encoding="utf-8"?>
<comments xmlns="http://schemas.openxmlformats.org/spreadsheetml/2006/main">
  <authors>
    <author>roberto p</author>
  </authors>
  <commentList>
    <comment ref="O9" authorId="0">
      <text>
        <r>
          <rPr>
            <sz val="9"/>
            <color indexed="81"/>
            <rFont val="Tahoma"/>
            <charset val="1"/>
          </rPr>
          <t>MOVIMINETO MÍNIMO DEL PRECIO</t>
        </r>
      </text>
    </comment>
    <comment ref="P9" authorId="0">
      <text>
        <r>
          <rPr>
            <sz val="9"/>
            <color indexed="81"/>
            <rFont val="Tahoma"/>
            <charset val="1"/>
          </rPr>
          <t>CUANTOS TICKS TIENE UN PUNTO</t>
        </r>
      </text>
    </comment>
    <comment ref="Q9" authorId="0">
      <text>
        <r>
          <rPr>
            <sz val="9"/>
            <color indexed="81"/>
            <rFont val="Tahoma"/>
            <family val="2"/>
          </rPr>
          <t>MOVIMIENTO DEL PRECIO EN UNIDADES MONETARIAS EQUIVALENTE A UN PUNTO (UNIDAD A LA IZQUIERDA DE LA COMA)</t>
        </r>
      </text>
    </comment>
    <comment ref="R9" authorId="0">
      <text>
        <r>
          <rPr>
            <sz val="9"/>
            <color indexed="81"/>
            <rFont val="Tahoma"/>
            <family val="2"/>
          </rPr>
          <t>CADA FUTURO ÍNDICE O ACCIÓN TIENE UN VALOR DEL PUNTO DISTINTO</t>
        </r>
      </text>
    </comment>
  </commentList>
</comments>
</file>

<file path=xl/sharedStrings.xml><?xml version="1.0" encoding="utf-8"?>
<sst xmlns="http://schemas.openxmlformats.org/spreadsheetml/2006/main" count="43" uniqueCount="43">
  <si>
    <t>FECHA</t>
  </si>
  <si>
    <t>HORA</t>
  </si>
  <si>
    <t>MERCADO</t>
  </si>
  <si>
    <t>VALOR</t>
  </si>
  <si>
    <t>VOLUMEN</t>
  </si>
  <si>
    <t>PRECIO SALIDA</t>
  </si>
  <si>
    <t xml:space="preserve">TRACKRECORD </t>
  </si>
  <si>
    <t>Nº OPERACIONES</t>
  </si>
  <si>
    <t>Nº OPERACIONES PERDEDORAS</t>
  </si>
  <si>
    <t>Nº OPERACIONES GANADORAS</t>
  </si>
  <si>
    <t>PROMEDIO GANADOR</t>
  </si>
  <si>
    <t>PROMEDIO PERDEDOR</t>
  </si>
  <si>
    <t>PROFIT FACTOR</t>
  </si>
  <si>
    <t>FIABILIDAD</t>
  </si>
  <si>
    <t>Nº DIAS OPERADOS</t>
  </si>
  <si>
    <t>FRECUENCIA OPERATIVA</t>
  </si>
  <si>
    <t>T1</t>
  </si>
  <si>
    <t>T2</t>
  </si>
  <si>
    <t>AT</t>
  </si>
  <si>
    <t>RANGO</t>
  </si>
  <si>
    <t>LATERAL</t>
  </si>
  <si>
    <t>NÚMERO DE ENTRADA</t>
  </si>
  <si>
    <t>DIRECCIÓN DE COMPRA O VENTA (C ó V)</t>
  </si>
  <si>
    <t>CRITERIO DE ENTRADA (PATRÓN)</t>
  </si>
  <si>
    <t>PRECIO DE ENTRADA</t>
  </si>
  <si>
    <t>PRECIO DE STOP</t>
  </si>
  <si>
    <t>PRECIO OBJETIVO</t>
  </si>
  <si>
    <t>TARGET REAL (RESULTADO EN TICKS)</t>
  </si>
  <si>
    <t>RESULTADO (TOTAL)</t>
  </si>
  <si>
    <t>TOTAL</t>
  </si>
  <si>
    <t>OPERACIONES PERDEDORAS</t>
  </si>
  <si>
    <t>DRAWDOWN MÁXIMO</t>
  </si>
  <si>
    <t>DÍA</t>
  </si>
  <si>
    <t>RESULTADO</t>
  </si>
  <si>
    <t>OPERACIONES PERDEDORAS CONSECUTIVAS</t>
  </si>
  <si>
    <t>CAPITAL INICIAL (€)</t>
  </si>
  <si>
    <t>RESULTADO AGREGADO</t>
  </si>
  <si>
    <t>SISTEMA (T1, AT, T2, RANGO ó LATERAL)</t>
  </si>
  <si>
    <t>TAMAÑO DEL TICK (ACCIONES = 0,01)</t>
  </si>
  <si>
    <t>Nº DE TICKS POR PUNTO = PUNTO ENTRE TAMAÑO DEL TICK (1€ / 0,01 CTS € = 100 TICKS)</t>
  </si>
  <si>
    <t>VALOR DEL PUNTO O POINT VALUE (EN UNIDADES MONETARIAS) EN ACCIONES 1 PUNTO = 1 €</t>
  </si>
  <si>
    <t xml:space="preserve">VALOR DEL PUNTO (EJEMPLO EN ACCIONES UN PUNTO 1€) </t>
  </si>
  <si>
    <t>SOLO ES NECESARIO RELLENAR AQUELLAS COLUMNAS MARCADAS EN 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</si>
</sst>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theme="1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14" fontId="0" fillId="3" borderId="0" xfId="0" applyNumberFormat="1" applyFill="1"/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0" fillId="3" borderId="0" xfId="0" applyNumberFormat="1" applyFill="1"/>
    <xf numFmtId="0" fontId="0" fillId="2" borderId="0" xfId="0" applyFill="1" applyAlignment="1">
      <alignment wrapText="1"/>
    </xf>
    <xf numFmtId="0" fontId="6" fillId="4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27">
    <dxf>
      <numFmt numFmtId="0" formatCode="General"/>
      <fill>
        <patternFill patternType="solid">
          <fgColor indexed="64"/>
          <bgColor theme="6" tint="0.59999389629810485"/>
        </patternFill>
      </fill>
    </dxf>
    <dxf>
      <numFmt numFmtId="0" formatCode="General"/>
      <fill>
        <patternFill patternType="solid">
          <fgColor indexed="64"/>
          <bgColor theme="6" tint="0.59999389629810485"/>
        </patternFill>
      </fill>
    </dxf>
    <dxf>
      <numFmt numFmtId="0" formatCode="General"/>
      <fill>
        <patternFill patternType="solid">
          <fgColor indexed="64"/>
          <bgColor theme="6" tint="0.59999389629810485"/>
        </patternFill>
      </fill>
    </dxf>
    <dxf>
      <numFmt numFmtId="0" formatCode="General"/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numFmt numFmtId="0" formatCode="General"/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numFmt numFmtId="19" formatCode="dd/mm/yyyy"/>
      <fill>
        <patternFill patternType="solid">
          <fgColor indexed="64"/>
          <bgColor theme="6" tint="0.59999389629810485"/>
        </patternFill>
      </fill>
    </dxf>
    <dxf>
      <numFmt numFmtId="0" formatCode="General"/>
      <fill>
        <patternFill patternType="solid">
          <fgColor indexed="64"/>
          <bgColor theme="6" tint="0.59999389629810485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1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'CURVA DE EQUITY'!$C$3</c:f>
              <c:strCache>
                <c:ptCount val="1"/>
                <c:pt idx="0">
                  <c:v>RESULTADO AGREGADO</c:v>
                </c:pt>
              </c:strCache>
            </c:strRef>
          </c:tx>
          <c:marker>
            <c:symbol val="none"/>
          </c:marker>
          <c:cat>
            <c:numRef>
              <c:f>'CURVA DE EQUITY'!$A$4:$A$24</c:f>
              <c:numCache>
                <c:formatCode>m/d/yyyy</c:formatCode>
                <c:ptCount val="21"/>
                <c:pt idx="0">
                  <c:v>42506</c:v>
                </c:pt>
                <c:pt idx="1">
                  <c:v>42507</c:v>
                </c:pt>
                <c:pt idx="2">
                  <c:v>42508</c:v>
                </c:pt>
                <c:pt idx="3">
                  <c:v>42509</c:v>
                </c:pt>
                <c:pt idx="4">
                  <c:v>42510</c:v>
                </c:pt>
                <c:pt idx="5">
                  <c:v>42511</c:v>
                </c:pt>
                <c:pt idx="6">
                  <c:v>42512</c:v>
                </c:pt>
                <c:pt idx="7">
                  <c:v>42513</c:v>
                </c:pt>
                <c:pt idx="8">
                  <c:v>42514</c:v>
                </c:pt>
                <c:pt idx="9">
                  <c:v>42515</c:v>
                </c:pt>
                <c:pt idx="10">
                  <c:v>42516</c:v>
                </c:pt>
                <c:pt idx="11">
                  <c:v>42517</c:v>
                </c:pt>
                <c:pt idx="12">
                  <c:v>42518</c:v>
                </c:pt>
                <c:pt idx="13">
                  <c:v>42519</c:v>
                </c:pt>
                <c:pt idx="14">
                  <c:v>42520</c:v>
                </c:pt>
                <c:pt idx="15">
                  <c:v>42521</c:v>
                </c:pt>
                <c:pt idx="16">
                  <c:v>42522</c:v>
                </c:pt>
                <c:pt idx="17">
                  <c:v>42523</c:v>
                </c:pt>
                <c:pt idx="18">
                  <c:v>42524</c:v>
                </c:pt>
                <c:pt idx="19">
                  <c:v>42525</c:v>
                </c:pt>
                <c:pt idx="20">
                  <c:v>42526</c:v>
                </c:pt>
              </c:numCache>
            </c:numRef>
          </c:cat>
          <c:val>
            <c:numRef>
              <c:f>'CURVA DE EQUITY'!$C$4:$C$24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4128"/>
        <c:axId val="140945664"/>
      </c:lineChart>
      <c:dateAx>
        <c:axId val="140944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40945664"/>
        <c:crosses val="autoZero"/>
        <c:auto val="1"/>
        <c:lblOffset val="100"/>
        <c:baseTimeUnit val="days"/>
      </c:dateAx>
      <c:valAx>
        <c:axId val="14094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4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12</xdr:row>
      <xdr:rowOff>161925</xdr:rowOff>
    </xdr:from>
    <xdr:to>
      <xdr:col>14</xdr:col>
      <xdr:colOff>685800</xdr:colOff>
      <xdr:row>27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9:U38" totalsRowShown="0" headerRowDxfId="22" dataDxfId="21">
  <autoFilter ref="A9:U38"/>
  <tableColumns count="21">
    <tableColumn id="1" name="NÚMERO DE ENTRADA" dataDxfId="20">
      <calculatedColumnFormula>A9+1</calculatedColumnFormula>
    </tableColumn>
    <tableColumn id="2" name="FECHA" dataDxfId="19"/>
    <tableColumn id="4" name="HORA" dataDxfId="18"/>
    <tableColumn id="6" name="VALOR" dataDxfId="17"/>
    <tableColumn id="5" name="MERCADO" dataDxfId="16"/>
    <tableColumn id="7" name="DIRECCIÓN DE COMPRA O VENTA (C ó V)" dataDxfId="15"/>
    <tableColumn id="9" name="SISTEMA (T1, AT, T2, RANGO ó LATERAL)" dataDxfId="14"/>
    <tableColumn id="10" name="CRITERIO DE ENTRADA (PATRÓN)" dataDxfId="13"/>
    <tableColumn id="11" name="PRECIO DE ENTRADA" dataDxfId="12"/>
    <tableColumn id="12" name="PRECIO DE STOP" dataDxfId="11"/>
    <tableColumn id="13" name="PRECIO OBJETIVO" dataDxfId="10"/>
    <tableColumn id="14" name="VOLUMEN" dataDxfId="9"/>
    <tableColumn id="15" name="PRECIO SALIDA" dataDxfId="8"/>
    <tableColumn id="16" name="TARGET REAL (RESULTADO EN TICKS)" dataDxfId="0">
      <calculatedColumnFormula>IF(Tabla2[[#This Row],[PRECIO SALIDA]]&lt;&gt;"",IF(Tabla2[[#This Row],[DIRECCIÓN DE COMPRA O VENTA (C ó V)]]="C",Tabla2[[#This Row],[PRECIO SALIDA]]-Tabla2[[#This Row],[PRECIO DE ENTRADA]],Tabla2[[#This Row],[PRECIO DE ENTRADA]]-Tabla2[[#This Row],[PRECIO SALIDA]]),"")</calculatedColumnFormula>
    </tableColumn>
    <tableColumn id="19" name="TAMAÑO DEL TICK (ACCIONES = 0,01)" dataDxfId="7"/>
    <tableColumn id="21" name="Nº DE TICKS POR PUNTO = PUNTO ENTRE TAMAÑO DEL TICK (1€ / 0,01 CTS € = 100 TICKS)" dataDxfId="6">
      <calculatedColumnFormula>IF(Tabla2[[#This Row],[VALOR DEL PUNTO O POINT VALUE (EN UNIDADES MONETARIAS) EN ACCIONES 1 PUNTO = 1 €]]&lt;&gt;"",Tabla2[[#This Row],[VALOR DEL PUNTO (EJEMPLO EN ACCIONES UN PUNTO 1€) ]]/Tabla2[[#This Row],[TAMAÑO DEL TICK (ACCIONES = 0,01)]],"")</calculatedColumnFormula>
    </tableColumn>
    <tableColumn id="23" name="VALOR DEL PUNTO (EJEMPLO EN ACCIONES UN PUNTO 1€) " dataDxfId="5"/>
    <tableColumn id="18" name="VALOR DEL PUNTO O POINT VALUE (EN UNIDADES MONETARIAS) EN ACCIONES 1 PUNTO = 1 €" dataDxfId="4"/>
    <tableColumn id="17" name="RESULTADO (TOTAL)" dataDxfId="3">
      <calculatedColumnFormula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calculatedColumnFormula>
    </tableColumn>
    <tableColumn id="3" name="OPERACIONES PERDEDORAS" dataDxfId="2">
      <calculatedColumnFormula>IF(Tabla2[[#This Row],[RESULTADO (TOTAL)]]&lt;0,1,"")</calculatedColumnFormula>
    </tableColumn>
    <tableColumn id="8" name="OPERACIONES PERDEDORAS CONSECUTIVAS" dataDxfId="1">
      <calculatedColumnFormula>IF(Tabla2[[#This Row],[OPERACIONES PERDEDORAS]]=1,U9+Tabla2[[#This Row],[OPERACIONES PERDEDORAS]],0)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Q11" sqref="Q11:R22"/>
    </sheetView>
  </sheetViews>
  <sheetFormatPr baseColWidth="10" defaultRowHeight="15" x14ac:dyDescent="0.25"/>
  <cols>
    <col min="1" max="1" width="10" style="13" customWidth="1"/>
    <col min="2" max="2" width="12" customWidth="1"/>
    <col min="3" max="3" width="9.5703125" customWidth="1"/>
    <col min="4" max="4" width="10.140625" customWidth="1"/>
    <col min="5" max="5" width="11.140625" customWidth="1"/>
    <col min="6" max="6" width="15" customWidth="1"/>
    <col min="7" max="7" width="12" customWidth="1"/>
    <col min="8" max="8" width="15.140625" customWidth="1"/>
    <col min="9" max="9" width="15" customWidth="1"/>
    <col min="10" max="10" width="13" customWidth="1"/>
    <col min="11" max="11" width="13.7109375" customWidth="1"/>
    <col min="12" max="12" width="12.28515625" customWidth="1"/>
    <col min="13" max="15" width="13" customWidth="1"/>
    <col min="16" max="16" width="21.42578125" customWidth="1"/>
    <col min="17" max="17" width="13" customWidth="1"/>
    <col min="18" max="18" width="20" customWidth="1"/>
    <col min="19" max="19" width="13" customWidth="1"/>
    <col min="20" max="20" width="16" customWidth="1"/>
    <col min="21" max="21" width="16.85546875" customWidth="1"/>
  </cols>
  <sheetData>
    <row r="1" spans="1:21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</row>
    <row r="9" spans="1:21" ht="97.5" customHeight="1" thickBot="1" x14ac:dyDescent="0.3">
      <c r="A9" s="6" t="s">
        <v>21</v>
      </c>
      <c r="B9" s="10" t="s">
        <v>0</v>
      </c>
      <c r="C9" s="10" t="s">
        <v>1</v>
      </c>
      <c r="D9" s="11" t="s">
        <v>3</v>
      </c>
      <c r="E9" s="11" t="s">
        <v>2</v>
      </c>
      <c r="F9" s="11" t="s">
        <v>22</v>
      </c>
      <c r="G9" s="11" t="s">
        <v>37</v>
      </c>
      <c r="H9" s="11" t="s">
        <v>23</v>
      </c>
      <c r="I9" s="11" t="s">
        <v>24</v>
      </c>
      <c r="J9" s="11" t="s">
        <v>25</v>
      </c>
      <c r="K9" s="11" t="s">
        <v>26</v>
      </c>
      <c r="L9" s="11" t="s">
        <v>4</v>
      </c>
      <c r="M9" s="11" t="s">
        <v>5</v>
      </c>
      <c r="N9" s="7" t="s">
        <v>27</v>
      </c>
      <c r="O9" s="11" t="s">
        <v>38</v>
      </c>
      <c r="P9" s="7" t="s">
        <v>39</v>
      </c>
      <c r="Q9" s="11" t="s">
        <v>41</v>
      </c>
      <c r="R9" s="11" t="s">
        <v>40</v>
      </c>
      <c r="S9" s="7" t="s">
        <v>28</v>
      </c>
      <c r="T9" s="7" t="s">
        <v>30</v>
      </c>
      <c r="U9" s="7" t="s">
        <v>34</v>
      </c>
    </row>
    <row r="10" spans="1:21" ht="15.75" hidden="1" thickTop="1" x14ac:dyDescent="0.25">
      <c r="A10" s="12">
        <v>0</v>
      </c>
      <c r="B10" s="2"/>
      <c r="C10" s="2"/>
      <c r="D10" s="2"/>
      <c r="E10" s="2"/>
      <c r="F10" s="2"/>
      <c r="G10" s="2"/>
      <c r="H10" s="2"/>
      <c r="I10" s="2">
        <v>0</v>
      </c>
      <c r="J10" s="2"/>
      <c r="K10" s="2"/>
      <c r="L10" s="2">
        <v>0</v>
      </c>
      <c r="M10" s="2">
        <v>0</v>
      </c>
      <c r="N10" s="2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>0</v>
      </c>
      <c r="O10" s="2">
        <v>100</v>
      </c>
      <c r="P10" s="2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>0.01</v>
      </c>
      <c r="Q10" s="2">
        <v>1</v>
      </c>
      <c r="R10" s="2">
        <v>0</v>
      </c>
      <c r="S10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0" s="2" t="str">
        <f>IF(Tabla2[[#This Row],[RESULTADO (TOTAL)]]&lt;0,1,"")</f>
        <v/>
      </c>
      <c r="U10" s="8">
        <f>IF(Tabla2[[#This Row],[OPERACIONES PERDEDORAS]]=1,U9+Tabla2[[#This Row],[OPERACIONES PERDEDORAS]],0)</f>
        <v>0</v>
      </c>
    </row>
    <row r="11" spans="1:21" ht="15.75" thickTop="1" x14ac:dyDescent="0.25">
      <c r="A11" s="12">
        <f t="shared" ref="A11:A38" si="0">A10+1</f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1" s="2"/>
      <c r="P11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1" s="2"/>
      <c r="R11" s="2"/>
      <c r="S11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1" s="2" t="str">
        <f>IF(Tabla2[[#This Row],[RESULTADO (TOTAL)]]&lt;0,1,"")</f>
        <v/>
      </c>
      <c r="U11" s="8">
        <f>IF(Tabla2[[#This Row],[OPERACIONES PERDEDORAS]]=1,U10+Tabla2[[#This Row],[OPERACIONES PERDEDORAS]],0)</f>
        <v>0</v>
      </c>
    </row>
    <row r="12" spans="1:21" x14ac:dyDescent="0.25">
      <c r="A12" s="12">
        <f t="shared" si="0"/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2" s="2"/>
      <c r="P12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2" s="2"/>
      <c r="R12" s="2"/>
      <c r="S12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2" s="2" t="str">
        <f>IF(Tabla2[[#This Row],[RESULTADO (TOTAL)]]&lt;0,1,"")</f>
        <v/>
      </c>
      <c r="U12" s="8">
        <f>IF(Tabla2[[#This Row],[OPERACIONES PERDEDORAS]]=1,U11+Tabla2[[#This Row],[OPERACIONES PERDEDORAS]],0)</f>
        <v>0</v>
      </c>
    </row>
    <row r="13" spans="1:21" x14ac:dyDescent="0.25">
      <c r="A13" s="12">
        <f t="shared" si="0"/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3" s="2"/>
      <c r="P13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3" s="2"/>
      <c r="R13" s="2"/>
      <c r="S13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3" s="2" t="str">
        <f>IF(Tabla2[[#This Row],[RESULTADO (TOTAL)]]&lt;0,1,"")</f>
        <v/>
      </c>
      <c r="U13" s="8">
        <f>IF(Tabla2[[#This Row],[OPERACIONES PERDEDORAS]]=1,U12+Tabla2[[#This Row],[OPERACIONES PERDEDORAS]],0)</f>
        <v>0</v>
      </c>
    </row>
    <row r="14" spans="1:21" x14ac:dyDescent="0.25">
      <c r="A14" s="12">
        <f t="shared" si="0"/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4" s="2"/>
      <c r="P14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4" s="2"/>
      <c r="R14" s="2"/>
      <c r="S14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4" s="2" t="str">
        <f>IF(Tabla2[[#This Row],[RESULTADO (TOTAL)]]&lt;0,1,"")</f>
        <v/>
      </c>
      <c r="U14" s="8">
        <f>IF(Tabla2[[#This Row],[OPERACIONES PERDEDORAS]]=1,U13+Tabla2[[#This Row],[OPERACIONES PERDEDORAS]],0)</f>
        <v>0</v>
      </c>
    </row>
    <row r="15" spans="1:21" x14ac:dyDescent="0.25">
      <c r="A15" s="12">
        <f t="shared" si="0"/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5" s="2"/>
      <c r="P15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5" s="2"/>
      <c r="R15" s="2"/>
      <c r="S15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5" s="2" t="str">
        <f>IF(Tabla2[[#This Row],[RESULTADO (TOTAL)]]&lt;0,1,"")</f>
        <v/>
      </c>
      <c r="U15" s="8">
        <f>IF(Tabla2[[#This Row],[OPERACIONES PERDEDORAS]]=1,U14+Tabla2[[#This Row],[OPERACIONES PERDEDORAS]],0)</f>
        <v>0</v>
      </c>
    </row>
    <row r="16" spans="1:21" x14ac:dyDescent="0.25">
      <c r="A16" s="12">
        <f t="shared" si="0"/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6" s="2"/>
      <c r="P16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6" s="2"/>
      <c r="R16" s="2"/>
      <c r="S16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6" s="2" t="str">
        <f>IF(Tabla2[[#This Row],[RESULTADO (TOTAL)]]&lt;0,1,"")</f>
        <v/>
      </c>
      <c r="U16" s="8">
        <f>IF(Tabla2[[#This Row],[OPERACIONES PERDEDORAS]]=1,U15+Tabla2[[#This Row],[OPERACIONES PERDEDORAS]],0)</f>
        <v>0</v>
      </c>
    </row>
    <row r="17" spans="1:21" x14ac:dyDescent="0.25">
      <c r="A17" s="12">
        <f t="shared" si="0"/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7" s="2"/>
      <c r="P17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7" s="2"/>
      <c r="R17" s="2"/>
      <c r="S17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7" s="2" t="str">
        <f>IF(Tabla2[[#This Row],[RESULTADO (TOTAL)]]&lt;0,1,"")</f>
        <v/>
      </c>
      <c r="U17" s="8">
        <f>IF(Tabla2[[#This Row],[OPERACIONES PERDEDORAS]]=1,U16+Tabla2[[#This Row],[OPERACIONES PERDEDORAS]],0)</f>
        <v>0</v>
      </c>
    </row>
    <row r="18" spans="1:21" x14ac:dyDescent="0.25">
      <c r="A18" s="12">
        <f t="shared" si="0"/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8" s="2"/>
      <c r="P18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8" s="2"/>
      <c r="R18" s="2"/>
      <c r="S18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8" s="2" t="str">
        <f>IF(Tabla2[[#This Row],[RESULTADO (TOTAL)]]&lt;0,1,"")</f>
        <v/>
      </c>
      <c r="U18" s="8">
        <f>IF(Tabla2[[#This Row],[OPERACIONES PERDEDORAS]]=1,U17+Tabla2[[#This Row],[OPERACIONES PERDEDORAS]],0)</f>
        <v>0</v>
      </c>
    </row>
    <row r="19" spans="1:21" x14ac:dyDescent="0.25">
      <c r="A19" s="12">
        <f t="shared" si="0"/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19" s="2"/>
      <c r="P19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19" s="2"/>
      <c r="R19" s="2"/>
      <c r="S19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19" s="2" t="str">
        <f>IF(Tabla2[[#This Row],[RESULTADO (TOTAL)]]&lt;0,1,"")</f>
        <v/>
      </c>
      <c r="U19" s="8">
        <f>IF(Tabla2[[#This Row],[OPERACIONES PERDEDORAS]]=1,U18+Tabla2[[#This Row],[OPERACIONES PERDEDORAS]],0)</f>
        <v>0</v>
      </c>
    </row>
    <row r="20" spans="1:21" x14ac:dyDescent="0.25">
      <c r="A20" s="12">
        <f t="shared" si="0"/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0" s="2"/>
      <c r="P20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0" s="2"/>
      <c r="R20" s="2"/>
      <c r="S20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0" s="2" t="str">
        <f>IF(Tabla2[[#This Row],[RESULTADO (TOTAL)]]&lt;0,1,"")</f>
        <v/>
      </c>
      <c r="U20" s="8">
        <f>IF(Tabla2[[#This Row],[OPERACIONES PERDEDORAS]]=1,U19+Tabla2[[#This Row],[OPERACIONES PERDEDORAS]],0)</f>
        <v>0</v>
      </c>
    </row>
    <row r="21" spans="1:21" x14ac:dyDescent="0.25">
      <c r="A21" s="12">
        <f t="shared" si="0"/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1" s="2"/>
      <c r="P21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1" s="2"/>
      <c r="R21" s="2"/>
      <c r="S21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1" s="2" t="str">
        <f>IF(Tabla2[[#This Row],[RESULTADO (TOTAL)]]&lt;0,1,"")</f>
        <v/>
      </c>
      <c r="U21" s="8">
        <f>IF(Tabla2[[#This Row],[OPERACIONES PERDEDORAS]]=1,U20+Tabla2[[#This Row],[OPERACIONES PERDEDORAS]],0)</f>
        <v>0</v>
      </c>
    </row>
    <row r="22" spans="1:21" x14ac:dyDescent="0.25">
      <c r="A22" s="12">
        <f t="shared" si="0"/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2" s="2"/>
      <c r="P22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2" s="2"/>
      <c r="R22" s="2"/>
      <c r="S22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2" s="2" t="str">
        <f>IF(Tabla2[[#This Row],[RESULTADO (TOTAL)]]&lt;0,1,"")</f>
        <v/>
      </c>
      <c r="U22" s="8">
        <f>IF(Tabla2[[#This Row],[OPERACIONES PERDEDORAS]]=1,U21+Tabla2[[#This Row],[OPERACIONES PERDEDORAS]],0)</f>
        <v>0</v>
      </c>
    </row>
    <row r="23" spans="1:21" x14ac:dyDescent="0.25">
      <c r="A23" s="12">
        <f t="shared" si="0"/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3" s="2"/>
      <c r="P23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3" s="2"/>
      <c r="R23" s="2"/>
      <c r="S23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3" s="2" t="str">
        <f>IF(Tabla2[[#This Row],[RESULTADO (TOTAL)]]&lt;0,1,"")</f>
        <v/>
      </c>
      <c r="U23" s="8">
        <f>IF(Tabla2[[#This Row],[OPERACIONES PERDEDORAS]]=1,U22+Tabla2[[#This Row],[OPERACIONES PERDEDORAS]],0)</f>
        <v>0</v>
      </c>
    </row>
    <row r="24" spans="1:21" x14ac:dyDescent="0.25">
      <c r="A24" s="12">
        <f t="shared" si="0"/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4" s="2"/>
      <c r="P24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4" s="2"/>
      <c r="R24" s="2"/>
      <c r="S24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4" s="2" t="str">
        <f>IF(Tabla2[[#This Row],[RESULTADO (TOTAL)]]&lt;0,1,"")</f>
        <v/>
      </c>
      <c r="U24" s="8">
        <f>IF(Tabla2[[#This Row],[OPERACIONES PERDEDORAS]]=1,U23+Tabla2[[#This Row],[OPERACIONES PERDEDORAS]],0)</f>
        <v>0</v>
      </c>
    </row>
    <row r="25" spans="1:21" x14ac:dyDescent="0.25">
      <c r="A25" s="12">
        <f t="shared" si="0"/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5" s="2"/>
      <c r="P25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5" s="2"/>
      <c r="R25" s="2"/>
      <c r="S25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5" s="2" t="str">
        <f>IF(Tabla2[[#This Row],[RESULTADO (TOTAL)]]&lt;0,1,"")</f>
        <v/>
      </c>
      <c r="U25" s="8">
        <f>IF(Tabla2[[#This Row],[OPERACIONES PERDEDORAS]]=1,U24+Tabla2[[#This Row],[OPERACIONES PERDEDORAS]],0)</f>
        <v>0</v>
      </c>
    </row>
    <row r="26" spans="1:21" x14ac:dyDescent="0.25">
      <c r="A26" s="12">
        <f t="shared" si="0"/>
        <v>16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6" s="2"/>
      <c r="P26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6" s="2"/>
      <c r="R26" s="2"/>
      <c r="S26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6" s="2" t="str">
        <f>IF(Tabla2[[#This Row],[RESULTADO (TOTAL)]]&lt;0,1,"")</f>
        <v/>
      </c>
      <c r="U26" s="8">
        <f>IF(Tabla2[[#This Row],[OPERACIONES PERDEDORAS]]=1,U25+Tabla2[[#This Row],[OPERACIONES PERDEDORAS]],0)</f>
        <v>0</v>
      </c>
    </row>
    <row r="27" spans="1:21" x14ac:dyDescent="0.25">
      <c r="A27" s="12">
        <f t="shared" si="0"/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7" s="2"/>
      <c r="P27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7" s="2"/>
      <c r="R27" s="2"/>
      <c r="S27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7" s="2" t="str">
        <f>IF(Tabla2[[#This Row],[RESULTADO (TOTAL)]]&lt;0,1,"")</f>
        <v/>
      </c>
      <c r="U27" s="8">
        <f>IF(Tabla2[[#This Row],[OPERACIONES PERDEDORAS]]=1,U26+Tabla2[[#This Row],[OPERACIONES PERDEDORAS]],0)</f>
        <v>0</v>
      </c>
    </row>
    <row r="28" spans="1:21" x14ac:dyDescent="0.25">
      <c r="A28" s="12">
        <f t="shared" si="0"/>
        <v>18</v>
      </c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8" s="2"/>
      <c r="P28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8" s="2"/>
      <c r="R28" s="2"/>
      <c r="S28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8" s="2" t="str">
        <f>IF(Tabla2[[#This Row],[RESULTADO (TOTAL)]]&lt;0,1,"")</f>
        <v/>
      </c>
      <c r="U28" s="8">
        <f>IF(Tabla2[[#This Row],[OPERACIONES PERDEDORAS]]=1,U27+Tabla2[[#This Row],[OPERACIONES PERDEDORAS]],0)</f>
        <v>0</v>
      </c>
    </row>
    <row r="29" spans="1:21" x14ac:dyDescent="0.25">
      <c r="A29" s="12">
        <f t="shared" si="0"/>
        <v>19</v>
      </c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29" s="2"/>
      <c r="P29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29" s="2"/>
      <c r="R29" s="2"/>
      <c r="S29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29" s="2" t="str">
        <f>IF(Tabla2[[#This Row],[RESULTADO (TOTAL)]]&lt;0,1,"")</f>
        <v/>
      </c>
      <c r="U29" s="8">
        <f>IF(Tabla2[[#This Row],[OPERACIONES PERDEDORAS]]=1,U28+Tabla2[[#This Row],[OPERACIONES PERDEDORAS]],0)</f>
        <v>0</v>
      </c>
    </row>
    <row r="30" spans="1:21" x14ac:dyDescent="0.25">
      <c r="A30" s="12">
        <f t="shared" si="0"/>
        <v>20</v>
      </c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0" s="2"/>
      <c r="P30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0" s="2"/>
      <c r="R30" s="2"/>
      <c r="S30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0" s="2" t="str">
        <f>IF(Tabla2[[#This Row],[RESULTADO (TOTAL)]]&lt;0,1,"")</f>
        <v/>
      </c>
      <c r="U30" s="8">
        <f>IF(Tabla2[[#This Row],[OPERACIONES PERDEDORAS]]=1,U29+Tabla2[[#This Row],[OPERACIONES PERDEDORAS]],0)</f>
        <v>0</v>
      </c>
    </row>
    <row r="31" spans="1:21" x14ac:dyDescent="0.25">
      <c r="A31" s="12">
        <f t="shared" si="0"/>
        <v>21</v>
      </c>
      <c r="B31" s="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1" s="2"/>
      <c r="P31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1" s="2"/>
      <c r="R31" s="2"/>
      <c r="S31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1" s="2" t="str">
        <f>IF(Tabla2[[#This Row],[RESULTADO (TOTAL)]]&lt;0,1,"")</f>
        <v/>
      </c>
      <c r="U31" s="8">
        <f>IF(Tabla2[[#This Row],[OPERACIONES PERDEDORAS]]=1,U30+Tabla2[[#This Row],[OPERACIONES PERDEDORAS]],0)</f>
        <v>0</v>
      </c>
    </row>
    <row r="32" spans="1:21" x14ac:dyDescent="0.25">
      <c r="A32" s="12">
        <f t="shared" si="0"/>
        <v>22</v>
      </c>
      <c r="B32" s="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2" s="2"/>
      <c r="P32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2" s="2"/>
      <c r="R32" s="2"/>
      <c r="S32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2" s="2" t="str">
        <f>IF(Tabla2[[#This Row],[RESULTADO (TOTAL)]]&lt;0,1,"")</f>
        <v/>
      </c>
      <c r="U32" s="8">
        <f>IF(Tabla2[[#This Row],[OPERACIONES PERDEDORAS]]=1,U31+Tabla2[[#This Row],[OPERACIONES PERDEDORAS]],0)</f>
        <v>0</v>
      </c>
    </row>
    <row r="33" spans="1:21" x14ac:dyDescent="0.25">
      <c r="A33" s="12">
        <f t="shared" si="0"/>
        <v>23</v>
      </c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3" s="2"/>
      <c r="P33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3" s="2"/>
      <c r="R33" s="2"/>
      <c r="S33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3" s="2" t="str">
        <f>IF(Tabla2[[#This Row],[RESULTADO (TOTAL)]]&lt;0,1,"")</f>
        <v/>
      </c>
      <c r="U33" s="8">
        <f>IF(Tabla2[[#This Row],[OPERACIONES PERDEDORAS]]=1,U32+Tabla2[[#This Row],[OPERACIONES PERDEDORAS]],0)</f>
        <v>0</v>
      </c>
    </row>
    <row r="34" spans="1:21" x14ac:dyDescent="0.25">
      <c r="A34" s="12">
        <f t="shared" si="0"/>
        <v>24</v>
      </c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4" s="2"/>
      <c r="P34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4" s="2"/>
      <c r="R34" s="2"/>
      <c r="S34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4" s="2" t="str">
        <f>IF(Tabla2[[#This Row],[RESULTADO (TOTAL)]]&lt;0,1,"")</f>
        <v/>
      </c>
      <c r="U34" s="8">
        <f>IF(Tabla2[[#This Row],[OPERACIONES PERDEDORAS]]=1,U33+Tabla2[[#This Row],[OPERACIONES PERDEDORAS]],0)</f>
        <v>0</v>
      </c>
    </row>
    <row r="35" spans="1:21" x14ac:dyDescent="0.25">
      <c r="A35" s="12">
        <f t="shared" si="0"/>
        <v>25</v>
      </c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5" s="2"/>
      <c r="P35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5" s="2"/>
      <c r="R35" s="2"/>
      <c r="S35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5" s="2" t="str">
        <f>IF(Tabla2[[#This Row],[RESULTADO (TOTAL)]]&lt;0,1,"")</f>
        <v/>
      </c>
      <c r="U35" s="8">
        <f>IF(Tabla2[[#This Row],[OPERACIONES PERDEDORAS]]=1,U34+Tabla2[[#This Row],[OPERACIONES PERDEDORAS]],0)</f>
        <v>0</v>
      </c>
    </row>
    <row r="36" spans="1:21" x14ac:dyDescent="0.25">
      <c r="A36" s="12">
        <f t="shared" si="0"/>
        <v>26</v>
      </c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6" s="2"/>
      <c r="P36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6" s="2"/>
      <c r="R36" s="2"/>
      <c r="S36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6" s="2" t="str">
        <f>IF(Tabla2[[#This Row],[RESULTADO (TOTAL)]]&lt;0,1,"")</f>
        <v/>
      </c>
      <c r="U36" s="8">
        <f>IF(Tabla2[[#This Row],[OPERACIONES PERDEDORAS]]=1,U35+Tabla2[[#This Row],[OPERACIONES PERDEDORAS]],0)</f>
        <v>0</v>
      </c>
    </row>
    <row r="37" spans="1:21" x14ac:dyDescent="0.25">
      <c r="A37" s="12">
        <f t="shared" si="0"/>
        <v>27</v>
      </c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7" s="2"/>
      <c r="P37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7" s="2"/>
      <c r="R37" s="2"/>
      <c r="S37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7" s="2" t="str">
        <f>IF(Tabla2[[#This Row],[RESULTADO (TOTAL)]]&lt;0,1,"")</f>
        <v/>
      </c>
      <c r="U37" s="8">
        <f>IF(Tabla2[[#This Row],[OPERACIONES PERDEDORAS]]=1,U36+Tabla2[[#This Row],[OPERACIONES PERDEDORAS]],0)</f>
        <v>0</v>
      </c>
    </row>
    <row r="38" spans="1:21" x14ac:dyDescent="0.25">
      <c r="A38" s="12">
        <f t="shared" si="0"/>
        <v>28</v>
      </c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 t="str">
        <f>IF(Tabla2[[#This Row],[PRECIO SALIDA]]&lt;&gt;"",IF(Tabla2[[#This Row],[DIRECCIÓN DE COMPRA O VENTA (C ó V)]]="C",Tabla2[[#This Row],[PRECIO SALIDA]]-Tabla2[[#This Row],[PRECIO DE ENTRADA]],Tabla2[[#This Row],[PRECIO DE ENTRADA]]-Tabla2[[#This Row],[PRECIO SALIDA]]),"")</f>
        <v/>
      </c>
      <c r="O38" s="2"/>
      <c r="P38" s="2" t="str">
        <f>IF(Tabla2[[#This Row],[VALOR DEL PUNTO O POINT VALUE (EN UNIDADES MONETARIAS) EN ACCIONES 1 PUNTO = 1 €]]&lt;&gt;"",Tabla2[[#This Row],[VALOR DEL PUNTO (EJEMPLO EN ACCIONES UN PUNTO 1€) ]]/Tabla2[[#This Row],[TAMAÑO DEL TICK (ACCIONES = 0,01)]],"")</f>
        <v/>
      </c>
      <c r="Q38" s="2"/>
      <c r="R38" s="2"/>
      <c r="S38" s="2" t="str">
        <f>IF(Tabla2[[#This Row],[VALOR]]&lt;&gt;"",Tabla2[[#This Row],[VALOR DEL PUNTO O POINT VALUE (EN UNIDADES MONETARIAS) EN ACCIONES 1 PUNTO = 1 €]]*Tabla2[[#This Row],[TARGET REAL (RESULTADO EN TICKS)]]/Tabla2[[#This Row],[VALOR DEL PUNTO (EJEMPLO EN ACCIONES UN PUNTO 1€) ]]*Tabla2[[#This Row],[VOLUMEN]],"")</f>
        <v/>
      </c>
      <c r="T38" s="2" t="str">
        <f>IF(Tabla2[[#This Row],[RESULTADO (TOTAL)]]&lt;0,1,"")</f>
        <v/>
      </c>
      <c r="U38" s="8">
        <f>IF(Tabla2[[#This Row],[OPERACIONES PERDEDORAS]]=1,U37+Tabla2[[#This Row],[OPERACIONES PERDEDORAS]],0)</f>
        <v>0</v>
      </c>
    </row>
  </sheetData>
  <mergeCells count="1">
    <mergeCell ref="A1:I2"/>
  </mergeCells>
  <conditionalFormatting sqref="N10:O10 N11:N38 R10">
    <cfRule type="cellIs" dxfId="26" priority="3" operator="greaterThan">
      <formula>0</formula>
    </cfRule>
    <cfRule type="cellIs" dxfId="25" priority="4" operator="lessThan">
      <formula>0</formula>
    </cfRule>
  </conditionalFormatting>
  <conditionalFormatting sqref="S10:S38">
    <cfRule type="cellIs" dxfId="24" priority="1" operator="greaterThan">
      <formula>0</formula>
    </cfRule>
    <cfRule type="cellIs" dxfId="23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U10" calculatedColum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N17"/>
  <sheetViews>
    <sheetView workbookViewId="0">
      <selection activeCell="C40" sqref="C40"/>
    </sheetView>
  </sheetViews>
  <sheetFormatPr baseColWidth="10" defaultRowHeight="15" x14ac:dyDescent="0.25"/>
  <cols>
    <col min="4" max="4" width="15.7109375" customWidth="1"/>
    <col min="5" max="5" width="16.42578125" customWidth="1"/>
    <col min="6" max="6" width="17.85546875" customWidth="1"/>
    <col min="7" max="7" width="17.5703125" customWidth="1"/>
    <col min="8" max="8" width="15.7109375" customWidth="1"/>
    <col min="9" max="9" width="13.7109375" customWidth="1"/>
    <col min="10" max="10" width="13.5703125" customWidth="1"/>
    <col min="12" max="12" width="13.7109375" customWidth="1"/>
    <col min="13" max="13" width="15.42578125" customWidth="1"/>
    <col min="14" max="14" width="14.42578125" customWidth="1"/>
    <col min="15" max="15" width="13.140625" customWidth="1"/>
  </cols>
  <sheetData>
    <row r="11" spans="4:14" ht="36.75" customHeight="1" x14ac:dyDescent="0.25">
      <c r="D11" s="1" t="s">
        <v>6</v>
      </c>
      <c r="E11" s="1" t="s">
        <v>7</v>
      </c>
      <c r="F11" s="1" t="s">
        <v>9</v>
      </c>
      <c r="G11" s="1" t="s">
        <v>8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4:14" x14ac:dyDescent="0.25">
      <c r="D12" s="3" t="s">
        <v>16</v>
      </c>
      <c r="E12" s="2">
        <f>F12+G12</f>
        <v>0</v>
      </c>
      <c r="F12" s="2">
        <f>COUNTIFS('REGISTRO DE OPERATIVA'!$G$10:$G$10011,'CÁLCULO DE RATIOS'!D12,'REGISTRO DE OPERATIVA'!$N$10:$N$10011,"&gt;0")</f>
        <v>0</v>
      </c>
      <c r="G12" s="2">
        <f>COUNTIFS('REGISTRO DE OPERATIVA'!$G$10:$G$10011,'CÁLCULO DE RATIOS'!D12,'REGISTRO DE OPERATIVA'!$N$10:$N$10011,"&lt;0")</f>
        <v>0</v>
      </c>
      <c r="H12" s="2" t="e">
        <f>AVERAGEIFS('REGISTRO DE OPERATIVA'!$S$10:$S$1011,'REGISTRO DE OPERATIVA'!$G$10:$G$1011,'CÁLCULO DE RATIOS'!D12,'REGISTRO DE OPERATIVA'!$N$10:$N$1011,"&gt;0")</f>
        <v>#DIV/0!</v>
      </c>
      <c r="I12" s="2" t="e">
        <f>AVERAGEIFS('REGISTRO DE OPERATIVA'!$S$10:$S$10011,'REGISTRO DE OPERATIVA'!$G$10:$G$10011,'CÁLCULO DE RATIOS'!D12,'REGISTRO DE OPERATIVA'!$N$10:$N$10011,"&lt;0")</f>
        <v>#DIV/0!</v>
      </c>
      <c r="J12" s="2" t="e">
        <f>ABS(H12/I12)</f>
        <v>#DIV/0!</v>
      </c>
      <c r="K12" s="2" t="e">
        <f>F12/E12</f>
        <v>#DIV/0!</v>
      </c>
      <c r="L12" s="2">
        <f>COUNT('REGISTRO DE OPERATIVA'!$B$10:$B$10011)</f>
        <v>0</v>
      </c>
      <c r="M12" s="2" t="e">
        <f>E12/L12</f>
        <v>#DIV/0!</v>
      </c>
    </row>
    <row r="13" spans="4:14" x14ac:dyDescent="0.25">
      <c r="D13" s="3" t="s">
        <v>17</v>
      </c>
      <c r="E13" s="2">
        <f t="shared" ref="E13:E17" si="0">F13+G13</f>
        <v>0</v>
      </c>
      <c r="F13" s="2">
        <f>COUNTIFS('REGISTRO DE OPERATIVA'!$G$10:$G$10011,'CÁLCULO DE RATIOS'!D13,'REGISTRO DE OPERATIVA'!$N$10:$N$10011,"&gt;0")</f>
        <v>0</v>
      </c>
      <c r="G13" s="2">
        <f>COUNTIFS('REGISTRO DE OPERATIVA'!$G$10:$G$10011,'CÁLCULO DE RATIOS'!D13,'REGISTRO DE OPERATIVA'!$N$10:$N$10011,"&lt;0")</f>
        <v>0</v>
      </c>
      <c r="H13" s="2" t="e">
        <f>AVERAGEIFS('REGISTRO DE OPERATIVA'!$S$10:$S$1011,'REGISTRO DE OPERATIVA'!$G$10:$G$1011,'CÁLCULO DE RATIOS'!D13,'REGISTRO DE OPERATIVA'!$N$10:$N$1011,"&gt;0")</f>
        <v>#DIV/0!</v>
      </c>
      <c r="I13" s="2" t="e">
        <f>AVERAGEIFS('REGISTRO DE OPERATIVA'!$S$10:$S$10011,'REGISTRO DE OPERATIVA'!$G$10:$G$10011,'CÁLCULO DE RATIOS'!D13,'REGISTRO DE OPERATIVA'!$N$10:$N$10011,"&lt;0")</f>
        <v>#DIV/0!</v>
      </c>
      <c r="J13" s="2" t="e">
        <f t="shared" ref="J13:J17" si="1">ABS(H13/I13)</f>
        <v>#DIV/0!</v>
      </c>
      <c r="K13" s="2" t="e">
        <f t="shared" ref="K13:K17" si="2">F13/E13</f>
        <v>#DIV/0!</v>
      </c>
      <c r="L13" s="2">
        <f>COUNT('REGISTRO DE OPERATIVA'!$B$10:$B$1011)</f>
        <v>0</v>
      </c>
      <c r="M13" s="2" t="e">
        <f t="shared" ref="M13:M17" si="3">E13/L13</f>
        <v>#DIV/0!</v>
      </c>
    </row>
    <row r="14" spans="4:14" x14ac:dyDescent="0.25">
      <c r="D14" s="3" t="s">
        <v>18</v>
      </c>
      <c r="E14" s="2">
        <f t="shared" si="0"/>
        <v>0</v>
      </c>
      <c r="F14" s="2">
        <f>COUNTIFS('REGISTRO DE OPERATIVA'!$G$10:$G$10011,'CÁLCULO DE RATIOS'!D14,'REGISTRO DE OPERATIVA'!$N$10:$N$10011,"&gt;0")</f>
        <v>0</v>
      </c>
      <c r="G14" s="2">
        <f>COUNTIFS('REGISTRO DE OPERATIVA'!$G$10:$G$10011,'CÁLCULO DE RATIOS'!D14,'REGISTRO DE OPERATIVA'!$N$10:$N$10011,"&lt;0")</f>
        <v>0</v>
      </c>
      <c r="H14" s="2" t="e">
        <f>AVERAGEIFS('REGISTRO DE OPERATIVA'!$S$10:$S$1011,'REGISTRO DE OPERATIVA'!$G$10:$G$1011,'CÁLCULO DE RATIOS'!D14,'REGISTRO DE OPERATIVA'!$N$10:$N$1011,"&gt;0")</f>
        <v>#DIV/0!</v>
      </c>
      <c r="I14" s="2" t="e">
        <f>AVERAGEIFS('REGISTRO DE OPERATIVA'!$S$10:$S$10011,'REGISTRO DE OPERATIVA'!$G$10:$G$10011,'CÁLCULO DE RATIOS'!D14,'REGISTRO DE OPERATIVA'!$N$10:$N$10011,"&lt;0")</f>
        <v>#DIV/0!</v>
      </c>
      <c r="J14" s="2" t="e">
        <f t="shared" si="1"/>
        <v>#DIV/0!</v>
      </c>
      <c r="K14" s="2" t="e">
        <f t="shared" si="2"/>
        <v>#DIV/0!</v>
      </c>
      <c r="L14" s="2">
        <f>COUNT('REGISTRO DE OPERATIVA'!$B$10:$B$1011)</f>
        <v>0</v>
      </c>
      <c r="M14" s="2" t="e">
        <f t="shared" si="3"/>
        <v>#DIV/0!</v>
      </c>
    </row>
    <row r="15" spans="4:14" x14ac:dyDescent="0.25">
      <c r="D15" s="3" t="s">
        <v>19</v>
      </c>
      <c r="E15" s="2">
        <f t="shared" si="0"/>
        <v>0</v>
      </c>
      <c r="F15" s="2">
        <f>COUNTIFS('REGISTRO DE OPERATIVA'!$G$10:$G$10011,'CÁLCULO DE RATIOS'!D15,'REGISTRO DE OPERATIVA'!$N$10:$N$10011,"&gt;0")</f>
        <v>0</v>
      </c>
      <c r="G15" s="2">
        <f>COUNTIFS('REGISTRO DE OPERATIVA'!$G$10:$G$10011,'CÁLCULO DE RATIOS'!D15,'REGISTRO DE OPERATIVA'!$N$10:$N$10011,"&lt;0")</f>
        <v>0</v>
      </c>
      <c r="H15" s="2" t="e">
        <f>AVERAGEIFS('REGISTRO DE OPERATIVA'!$S$10:$S$1011,'REGISTRO DE OPERATIVA'!$G$10:$G$1011,'CÁLCULO DE RATIOS'!D15,'REGISTRO DE OPERATIVA'!$N$10:$N$1011,"&gt;0")</f>
        <v>#DIV/0!</v>
      </c>
      <c r="I15" s="2" t="e">
        <f>AVERAGEIFS('REGISTRO DE OPERATIVA'!$S$10:$S$10011,'REGISTRO DE OPERATIVA'!$G$10:$G$10011,'CÁLCULO DE RATIOS'!D15,'REGISTRO DE OPERATIVA'!$N$10:$N$10011,"&lt;0")</f>
        <v>#DIV/0!</v>
      </c>
      <c r="J15" s="2" t="e">
        <f t="shared" si="1"/>
        <v>#DIV/0!</v>
      </c>
      <c r="K15" s="2" t="e">
        <f t="shared" si="2"/>
        <v>#DIV/0!</v>
      </c>
      <c r="L15" s="2">
        <f>COUNT('REGISTRO DE OPERATIVA'!$B$10:$B$1011)</f>
        <v>0</v>
      </c>
      <c r="M15" s="2" t="e">
        <f t="shared" si="3"/>
        <v>#DIV/0!</v>
      </c>
      <c r="N15" s="15" t="s">
        <v>31</v>
      </c>
    </row>
    <row r="16" spans="4:14" x14ac:dyDescent="0.25">
      <c r="D16" s="3" t="s">
        <v>20</v>
      </c>
      <c r="E16" s="2">
        <f t="shared" si="0"/>
        <v>0</v>
      </c>
      <c r="F16" s="2">
        <f>COUNTIFS('REGISTRO DE OPERATIVA'!$G$10:$G$10011,'CÁLCULO DE RATIOS'!D16,'REGISTRO DE OPERATIVA'!$N$10:$N$10011,"&gt;0")</f>
        <v>0</v>
      </c>
      <c r="G16" s="2">
        <f>COUNTIFS('REGISTRO DE OPERATIVA'!$G$10:$G$10011,'CÁLCULO DE RATIOS'!D16,'REGISTRO DE OPERATIVA'!$N$10:$N$10011,"&lt;0")</f>
        <v>0</v>
      </c>
      <c r="H16" s="2" t="e">
        <f>AVERAGEIFS('REGISTRO DE OPERATIVA'!$S$10:$S$1011,'REGISTRO DE OPERATIVA'!$G$10:$G$1011,'CÁLCULO DE RATIOS'!D16,'REGISTRO DE OPERATIVA'!$N$10:$N$1011,"&gt;0")</f>
        <v>#DIV/0!</v>
      </c>
      <c r="I16" s="2" t="e">
        <f>AVERAGEIFS('REGISTRO DE OPERATIVA'!$S$10:$S$10011,'REGISTRO DE OPERATIVA'!$G$10:$G$10011,'CÁLCULO DE RATIOS'!D16,'REGISTRO DE OPERATIVA'!$N$10:$N$10011,"&lt;0")</f>
        <v>#DIV/0!</v>
      </c>
      <c r="J16" s="2" t="e">
        <f t="shared" si="1"/>
        <v>#DIV/0!</v>
      </c>
      <c r="K16" s="2" t="e">
        <f t="shared" si="2"/>
        <v>#DIV/0!</v>
      </c>
      <c r="L16" s="2">
        <f>COUNT('REGISTRO DE OPERATIVA'!$B$10:$B$1011)</f>
        <v>0</v>
      </c>
      <c r="M16" s="2" t="e">
        <f t="shared" si="3"/>
        <v>#DIV/0!</v>
      </c>
      <c r="N16" s="15"/>
    </row>
    <row r="17" spans="4:14" x14ac:dyDescent="0.25">
      <c r="D17" s="3" t="s">
        <v>29</v>
      </c>
      <c r="E17" s="2">
        <f t="shared" si="0"/>
        <v>0</v>
      </c>
      <c r="F17" s="2">
        <f>COUNTIFS('REGISTRO DE OPERATIVA'!$N$10:$N$1011,"&gt;0")</f>
        <v>0</v>
      </c>
      <c r="G17" s="2">
        <f>COUNTIFS('REGISTRO DE OPERATIVA'!$N$10:$N$1011,"&lt;0")</f>
        <v>0</v>
      </c>
      <c r="H17" s="2" t="e">
        <f>AVERAGEIFS('REGISTRO DE OPERATIVA'!$S$10:$S$1011,'REGISTRO DE OPERATIVA'!$N$10:$N$1011,"&gt;0")</f>
        <v>#DIV/0!</v>
      </c>
      <c r="I17" s="2" t="e">
        <f>AVERAGEIFS('REGISTRO DE OPERATIVA'!$S$10:$S$1011,'REGISTRO DE OPERATIVA'!$N$10:$N$1011,"&lt;0")</f>
        <v>#DIV/0!</v>
      </c>
      <c r="J17" s="2" t="e">
        <f t="shared" si="1"/>
        <v>#DIV/0!</v>
      </c>
      <c r="K17" s="2" t="e">
        <f t="shared" si="2"/>
        <v>#DIV/0!</v>
      </c>
      <c r="L17" s="2">
        <f>COUNT('REGISTRO DE OPERATIVA'!$B$10:$B$1011)</f>
        <v>0</v>
      </c>
      <c r="M17" s="2" t="e">
        <f t="shared" si="3"/>
        <v>#DIV/0!</v>
      </c>
      <c r="N17" s="2">
        <f>MAX('REGISTRO DE OPERATIVA'!U11:U10011)</f>
        <v>0</v>
      </c>
    </row>
  </sheetData>
  <mergeCells count="1">
    <mergeCell ref="N15:N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12" sqref="D12"/>
    </sheetView>
  </sheetViews>
  <sheetFormatPr baseColWidth="10" defaultRowHeight="15" x14ac:dyDescent="0.25"/>
  <sheetData>
    <row r="1" spans="1:3" x14ac:dyDescent="0.25">
      <c r="A1" s="4" t="s">
        <v>35</v>
      </c>
      <c r="B1" s="4"/>
      <c r="C1" s="2"/>
    </row>
    <row r="3" spans="1:3" ht="28.5" customHeight="1" x14ac:dyDescent="0.25">
      <c r="A3" s="4" t="s">
        <v>32</v>
      </c>
      <c r="B3" s="4" t="s">
        <v>33</v>
      </c>
      <c r="C3" s="9" t="s">
        <v>36</v>
      </c>
    </row>
    <row r="4" spans="1:3" x14ac:dyDescent="0.25">
      <c r="A4" s="5">
        <v>42506</v>
      </c>
      <c r="B4" s="2"/>
      <c r="C4" s="2">
        <f>C1+B4</f>
        <v>0</v>
      </c>
    </row>
    <row r="5" spans="1:3" x14ac:dyDescent="0.25">
      <c r="A5" s="5">
        <f>A4+1</f>
        <v>42507</v>
      </c>
      <c r="B5" s="2"/>
      <c r="C5" s="2">
        <f>C4+B5</f>
        <v>0</v>
      </c>
    </row>
    <row r="6" spans="1:3" x14ac:dyDescent="0.25">
      <c r="A6" s="5">
        <f t="shared" ref="A6:A24" si="0">A5+1</f>
        <v>42508</v>
      </c>
      <c r="B6" s="2"/>
      <c r="C6" s="2">
        <f t="shared" ref="C6:C24" si="1">C5+B6</f>
        <v>0</v>
      </c>
    </row>
    <row r="7" spans="1:3" x14ac:dyDescent="0.25">
      <c r="A7" s="5">
        <f t="shared" si="0"/>
        <v>42509</v>
      </c>
      <c r="B7" s="2"/>
      <c r="C7" s="2">
        <f t="shared" si="1"/>
        <v>0</v>
      </c>
    </row>
    <row r="8" spans="1:3" x14ac:dyDescent="0.25">
      <c r="A8" s="5">
        <f t="shared" si="0"/>
        <v>42510</v>
      </c>
      <c r="B8" s="2"/>
      <c r="C8" s="2">
        <f t="shared" si="1"/>
        <v>0</v>
      </c>
    </row>
    <row r="9" spans="1:3" x14ac:dyDescent="0.25">
      <c r="A9" s="5">
        <f t="shared" si="0"/>
        <v>42511</v>
      </c>
      <c r="B9" s="2"/>
      <c r="C9" s="2">
        <f t="shared" si="1"/>
        <v>0</v>
      </c>
    </row>
    <row r="10" spans="1:3" x14ac:dyDescent="0.25">
      <c r="A10" s="5">
        <f t="shared" si="0"/>
        <v>42512</v>
      </c>
      <c r="B10" s="2"/>
      <c r="C10" s="2">
        <f t="shared" si="1"/>
        <v>0</v>
      </c>
    </row>
    <row r="11" spans="1:3" x14ac:dyDescent="0.25">
      <c r="A11" s="5">
        <f t="shared" si="0"/>
        <v>42513</v>
      </c>
      <c r="B11" s="2"/>
      <c r="C11" s="2">
        <f t="shared" si="1"/>
        <v>0</v>
      </c>
    </row>
    <row r="12" spans="1:3" x14ac:dyDescent="0.25">
      <c r="A12" s="5">
        <f t="shared" si="0"/>
        <v>42514</v>
      </c>
      <c r="B12" s="2"/>
      <c r="C12" s="2">
        <f t="shared" si="1"/>
        <v>0</v>
      </c>
    </row>
    <row r="13" spans="1:3" x14ac:dyDescent="0.25">
      <c r="A13" s="5">
        <f t="shared" si="0"/>
        <v>42515</v>
      </c>
      <c r="B13" s="2"/>
      <c r="C13" s="2">
        <f t="shared" si="1"/>
        <v>0</v>
      </c>
    </row>
    <row r="14" spans="1:3" x14ac:dyDescent="0.25">
      <c r="A14" s="5">
        <f t="shared" si="0"/>
        <v>42516</v>
      </c>
      <c r="B14" s="2"/>
      <c r="C14" s="2">
        <f t="shared" si="1"/>
        <v>0</v>
      </c>
    </row>
    <row r="15" spans="1:3" x14ac:dyDescent="0.25">
      <c r="A15" s="5">
        <f t="shared" si="0"/>
        <v>42517</v>
      </c>
      <c r="B15" s="2"/>
      <c r="C15" s="2">
        <f t="shared" si="1"/>
        <v>0</v>
      </c>
    </row>
    <row r="16" spans="1:3" x14ac:dyDescent="0.25">
      <c r="A16" s="5">
        <f t="shared" si="0"/>
        <v>42518</v>
      </c>
      <c r="B16" s="2"/>
      <c r="C16" s="2">
        <f t="shared" si="1"/>
        <v>0</v>
      </c>
    </row>
    <row r="17" spans="1:3" x14ac:dyDescent="0.25">
      <c r="A17" s="5">
        <f t="shared" si="0"/>
        <v>42519</v>
      </c>
      <c r="B17" s="2"/>
      <c r="C17" s="2">
        <f t="shared" si="1"/>
        <v>0</v>
      </c>
    </row>
    <row r="18" spans="1:3" x14ac:dyDescent="0.25">
      <c r="A18" s="5">
        <f t="shared" si="0"/>
        <v>42520</v>
      </c>
      <c r="B18" s="2"/>
      <c r="C18" s="2">
        <f t="shared" si="1"/>
        <v>0</v>
      </c>
    </row>
    <row r="19" spans="1:3" x14ac:dyDescent="0.25">
      <c r="A19" s="5">
        <f t="shared" si="0"/>
        <v>42521</v>
      </c>
      <c r="B19" s="2"/>
      <c r="C19" s="2">
        <f t="shared" si="1"/>
        <v>0</v>
      </c>
    </row>
    <row r="20" spans="1:3" x14ac:dyDescent="0.25">
      <c r="A20" s="5">
        <f t="shared" si="0"/>
        <v>42522</v>
      </c>
      <c r="B20" s="2"/>
      <c r="C20" s="2">
        <f t="shared" si="1"/>
        <v>0</v>
      </c>
    </row>
    <row r="21" spans="1:3" x14ac:dyDescent="0.25">
      <c r="A21" s="5">
        <f t="shared" si="0"/>
        <v>42523</v>
      </c>
      <c r="B21" s="2"/>
      <c r="C21" s="2">
        <f t="shared" si="1"/>
        <v>0</v>
      </c>
    </row>
    <row r="22" spans="1:3" x14ac:dyDescent="0.25">
      <c r="A22" s="5">
        <f t="shared" si="0"/>
        <v>42524</v>
      </c>
      <c r="B22" s="2"/>
      <c r="C22" s="2">
        <f t="shared" si="1"/>
        <v>0</v>
      </c>
    </row>
    <row r="23" spans="1:3" x14ac:dyDescent="0.25">
      <c r="A23" s="5">
        <f t="shared" si="0"/>
        <v>42525</v>
      </c>
      <c r="B23" s="2"/>
      <c r="C23" s="2">
        <f t="shared" si="1"/>
        <v>0</v>
      </c>
    </row>
    <row r="24" spans="1:3" x14ac:dyDescent="0.25">
      <c r="A24" s="5">
        <f t="shared" si="0"/>
        <v>42526</v>
      </c>
      <c r="B24" s="2"/>
      <c r="C24" s="2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DE OPERATIVA</vt:lpstr>
      <vt:lpstr>CÁLCULO DE RATIOS</vt:lpstr>
      <vt:lpstr>CURVA DE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</dc:creator>
  <cp:lastModifiedBy>roberto p</cp:lastModifiedBy>
  <dcterms:created xsi:type="dcterms:W3CDTF">2016-03-10T16:34:57Z</dcterms:created>
  <dcterms:modified xsi:type="dcterms:W3CDTF">2016-05-26T11:53:11Z</dcterms:modified>
</cp:coreProperties>
</file>