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tables/table2.xml" ContentType="application/vnd.openxmlformats-officedocument.spreadsheetml.table+xml"/>
  <Override PartName="/xl/comments2.xml" ContentType="application/vnd.openxmlformats-officedocument.spreadsheetml.comments+xml"/>
  <Override PartName="/xl/tables/table3.xml" ContentType="application/vnd.openxmlformats-officedocument.spreadsheetml.table+xml"/>
  <Override PartName="/xl/comments3.xml" ContentType="application/vnd.openxmlformats-officedocument.spreadsheetml.comments+xml"/>
  <Override PartName="/xl/tables/table4.xml" ContentType="application/vnd.openxmlformats-officedocument.spreadsheetml.table+xml"/>
  <Override PartName="/xl/comments4.xml" ContentType="application/vnd.openxmlformats-officedocument.spreadsheetml.comments+xml"/>
  <Override PartName="/xl/tables/table5.xml" ContentType="application/vnd.openxmlformats-officedocument.spreadsheetml.table+xml"/>
  <Override PartName="/xl/comments5.xml" ContentType="application/vnd.openxmlformats-officedocument.spreadsheetml.comments+xml"/>
  <Override PartName="/xl/drawings/drawing1.xml" ContentType="application/vnd.openxmlformats-officedocument.drawing+xml"/>
  <Override PartName="/xl/tables/table6.xml" ContentType="application/vnd.openxmlformats-officedocument.spreadsheetml.table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ables/table7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bpe_000\Desktop\incubadora senior\"/>
    </mc:Choice>
  </mc:AlternateContent>
  <bookViews>
    <workbookView xWindow="0" yWindow="0" windowWidth="28800" windowHeight="11835"/>
  </bookViews>
  <sheets>
    <sheet name="registro operativa" sheetId="1" r:id="rId1"/>
    <sheet name="RATIOS SEMANAS" sheetId="6" r:id="rId2"/>
    <sheet name="RATIOS MESES" sheetId="9" r:id="rId3"/>
    <sheet name="RATIOS POR DIVISAS" sheetId="11" r:id="rId4"/>
    <sheet name="RATIOS MERCADOS" sheetId="7" r:id="rId5"/>
    <sheet name="RESULTADOS" sheetId="4" r:id="rId6"/>
    <sheet name="RESULTADOS SEMANALES" sheetId="3" r:id="rId7"/>
    <sheet name="CALCULO PRECIO MEDIO PARCIALES" sheetId="8" r:id="rId8"/>
  </sheets>
  <calcPr calcId="152511"/>
</workbook>
</file>

<file path=xl/calcChain.xml><?xml version="1.0" encoding="utf-8"?>
<calcChain xmlns="http://schemas.openxmlformats.org/spreadsheetml/2006/main">
  <c r="D8" i="3" l="1"/>
  <c r="E8" i="3"/>
  <c r="F8" i="3"/>
  <c r="H8" i="3"/>
  <c r="I8" i="3"/>
  <c r="O8" i="3" s="1"/>
  <c r="J8" i="3"/>
  <c r="K8" i="3"/>
  <c r="M8" i="3"/>
  <c r="N8" i="3"/>
  <c r="D9" i="3"/>
  <c r="E9" i="3"/>
  <c r="F9" i="3"/>
  <c r="H9" i="3"/>
  <c r="I9" i="3"/>
  <c r="J9" i="3"/>
  <c r="K9" i="3"/>
  <c r="M9" i="3"/>
  <c r="N9" i="3"/>
  <c r="D10" i="3"/>
  <c r="E10" i="3"/>
  <c r="F10" i="3"/>
  <c r="H10" i="3"/>
  <c r="I10" i="3"/>
  <c r="O10" i="3" s="1"/>
  <c r="J10" i="3"/>
  <c r="K10" i="3"/>
  <c r="M10" i="3"/>
  <c r="N10" i="3"/>
  <c r="D11" i="3"/>
  <c r="E11" i="3"/>
  <c r="F11" i="3"/>
  <c r="H11" i="3"/>
  <c r="I11" i="3"/>
  <c r="J11" i="3"/>
  <c r="K11" i="3"/>
  <c r="M11" i="3"/>
  <c r="N11" i="3"/>
  <c r="D12" i="3"/>
  <c r="E12" i="3"/>
  <c r="F12" i="3"/>
  <c r="H12" i="3"/>
  <c r="I12" i="3"/>
  <c r="O12" i="3" s="1"/>
  <c r="J12" i="3"/>
  <c r="K12" i="3"/>
  <c r="M12" i="3"/>
  <c r="N12" i="3"/>
  <c r="D13" i="3"/>
  <c r="E13" i="3"/>
  <c r="F13" i="3"/>
  <c r="H13" i="3"/>
  <c r="I13" i="3"/>
  <c r="J13" i="3"/>
  <c r="K13" i="3"/>
  <c r="M13" i="3"/>
  <c r="N13" i="3"/>
  <c r="D14" i="3"/>
  <c r="E14" i="3"/>
  <c r="F14" i="3"/>
  <c r="H14" i="3"/>
  <c r="I14" i="3"/>
  <c r="O14" i="3" s="1"/>
  <c r="J14" i="3"/>
  <c r="K14" i="3"/>
  <c r="M14" i="3"/>
  <c r="N14" i="3"/>
  <c r="D15" i="3"/>
  <c r="E15" i="3"/>
  <c r="F15" i="3"/>
  <c r="H15" i="3"/>
  <c r="I15" i="3"/>
  <c r="J15" i="3"/>
  <c r="K15" i="3"/>
  <c r="M15" i="3"/>
  <c r="N15" i="3"/>
  <c r="D16" i="3"/>
  <c r="E16" i="3"/>
  <c r="F16" i="3"/>
  <c r="H16" i="3"/>
  <c r="I16" i="3"/>
  <c r="O16" i="3" s="1"/>
  <c r="J16" i="3"/>
  <c r="K16" i="3"/>
  <c r="M16" i="3"/>
  <c r="N16" i="3"/>
  <c r="D17" i="3"/>
  <c r="E17" i="3"/>
  <c r="F17" i="3"/>
  <c r="H17" i="3"/>
  <c r="I17" i="3"/>
  <c r="J17" i="3"/>
  <c r="K17" i="3"/>
  <c r="M17" i="3"/>
  <c r="N17" i="3"/>
  <c r="D18" i="3"/>
  <c r="E18" i="3"/>
  <c r="F18" i="3"/>
  <c r="H18" i="3"/>
  <c r="I18" i="3"/>
  <c r="O18" i="3" s="1"/>
  <c r="J18" i="3"/>
  <c r="K18" i="3"/>
  <c r="M18" i="3"/>
  <c r="N18" i="3"/>
  <c r="D19" i="3"/>
  <c r="E19" i="3"/>
  <c r="F19" i="3"/>
  <c r="H19" i="3"/>
  <c r="I19" i="3"/>
  <c r="J19" i="3"/>
  <c r="K19" i="3"/>
  <c r="M19" i="3"/>
  <c r="P19" i="3" s="1"/>
  <c r="N19" i="3"/>
  <c r="O19" i="3"/>
  <c r="D20" i="3"/>
  <c r="E20" i="3"/>
  <c r="F20" i="3"/>
  <c r="H20" i="3"/>
  <c r="I20" i="3"/>
  <c r="J20" i="3"/>
  <c r="K20" i="3"/>
  <c r="M20" i="3"/>
  <c r="N20" i="3"/>
  <c r="D21" i="3"/>
  <c r="E21" i="3"/>
  <c r="F21" i="3"/>
  <c r="H21" i="3"/>
  <c r="I21" i="3"/>
  <c r="J21" i="3"/>
  <c r="K21" i="3"/>
  <c r="M21" i="3"/>
  <c r="N21" i="3"/>
  <c r="D22" i="3"/>
  <c r="E22" i="3"/>
  <c r="F22" i="3"/>
  <c r="H22" i="3"/>
  <c r="I22" i="3"/>
  <c r="J22" i="3"/>
  <c r="K22" i="3"/>
  <c r="M22" i="3"/>
  <c r="N22" i="3"/>
  <c r="D23" i="3"/>
  <c r="E23" i="3"/>
  <c r="F23" i="3"/>
  <c r="H23" i="3"/>
  <c r="I23" i="3"/>
  <c r="J23" i="3"/>
  <c r="K23" i="3"/>
  <c r="M23" i="3"/>
  <c r="P23" i="3" s="1"/>
  <c r="N23" i="3"/>
  <c r="O23" i="3"/>
  <c r="D24" i="3"/>
  <c r="E24" i="3"/>
  <c r="F24" i="3"/>
  <c r="H24" i="3"/>
  <c r="I24" i="3"/>
  <c r="J24" i="3"/>
  <c r="K24" i="3"/>
  <c r="M24" i="3"/>
  <c r="N24" i="3"/>
  <c r="D25" i="3"/>
  <c r="E25" i="3"/>
  <c r="F25" i="3"/>
  <c r="H25" i="3"/>
  <c r="I25" i="3"/>
  <c r="J25" i="3"/>
  <c r="K25" i="3"/>
  <c r="M25" i="3"/>
  <c r="N25" i="3"/>
  <c r="D26" i="3"/>
  <c r="E26" i="3"/>
  <c r="F26" i="3"/>
  <c r="H26" i="3"/>
  <c r="I26" i="3"/>
  <c r="O26" i="3" s="1"/>
  <c r="J26" i="3"/>
  <c r="K26" i="3"/>
  <c r="M26" i="3"/>
  <c r="N26" i="3"/>
  <c r="D27" i="3"/>
  <c r="E27" i="3"/>
  <c r="F27" i="3"/>
  <c r="H27" i="3"/>
  <c r="I27" i="3"/>
  <c r="J27" i="3"/>
  <c r="K27" i="3"/>
  <c r="M27" i="3"/>
  <c r="P27" i="3" s="1"/>
  <c r="N27" i="3"/>
  <c r="O27" i="3"/>
  <c r="D28" i="3"/>
  <c r="E28" i="3"/>
  <c r="F28" i="3"/>
  <c r="H28" i="3"/>
  <c r="I28" i="3"/>
  <c r="J28" i="3"/>
  <c r="K28" i="3"/>
  <c r="M28" i="3"/>
  <c r="N28" i="3"/>
  <c r="D29" i="3"/>
  <c r="E29" i="3"/>
  <c r="F29" i="3"/>
  <c r="H29" i="3"/>
  <c r="I29" i="3"/>
  <c r="J29" i="3"/>
  <c r="K29" i="3"/>
  <c r="M29" i="3"/>
  <c r="N29" i="3"/>
  <c r="D30" i="3"/>
  <c r="E30" i="3"/>
  <c r="F30" i="3"/>
  <c r="H30" i="3"/>
  <c r="I30" i="3"/>
  <c r="J30" i="3"/>
  <c r="K30" i="3"/>
  <c r="M30" i="3"/>
  <c r="N30" i="3"/>
  <c r="D31" i="3"/>
  <c r="E31" i="3"/>
  <c r="F31" i="3"/>
  <c r="H31" i="3"/>
  <c r="I31" i="3"/>
  <c r="J31" i="3"/>
  <c r="K31" i="3"/>
  <c r="M31" i="3"/>
  <c r="P31" i="3" s="1"/>
  <c r="N31" i="3"/>
  <c r="O31" i="3"/>
  <c r="D32" i="3"/>
  <c r="E32" i="3"/>
  <c r="F32" i="3"/>
  <c r="H32" i="3"/>
  <c r="I32" i="3"/>
  <c r="J32" i="3"/>
  <c r="K32" i="3"/>
  <c r="M32" i="3"/>
  <c r="N32" i="3"/>
  <c r="D33" i="3"/>
  <c r="E33" i="3"/>
  <c r="F33" i="3"/>
  <c r="H33" i="3"/>
  <c r="I33" i="3"/>
  <c r="J33" i="3"/>
  <c r="K33" i="3"/>
  <c r="M33" i="3"/>
  <c r="N33" i="3"/>
  <c r="D34" i="3"/>
  <c r="E34" i="3"/>
  <c r="F34" i="3"/>
  <c r="H34" i="3"/>
  <c r="I34" i="3"/>
  <c r="O34" i="3" s="1"/>
  <c r="J34" i="3"/>
  <c r="K34" i="3"/>
  <c r="M34" i="3"/>
  <c r="N34" i="3"/>
  <c r="D35" i="3"/>
  <c r="E35" i="3"/>
  <c r="F35" i="3"/>
  <c r="H35" i="3"/>
  <c r="I35" i="3"/>
  <c r="J35" i="3"/>
  <c r="K35" i="3"/>
  <c r="M35" i="3"/>
  <c r="P35" i="3" s="1"/>
  <c r="N35" i="3"/>
  <c r="O35" i="3"/>
  <c r="D36" i="3"/>
  <c r="E36" i="3"/>
  <c r="F36" i="3"/>
  <c r="H36" i="3"/>
  <c r="I36" i="3"/>
  <c r="J36" i="3"/>
  <c r="K36" i="3"/>
  <c r="M36" i="3"/>
  <c r="N36" i="3"/>
  <c r="D37" i="3"/>
  <c r="E37" i="3"/>
  <c r="F37" i="3"/>
  <c r="H37" i="3"/>
  <c r="I37" i="3"/>
  <c r="J37" i="3"/>
  <c r="K37" i="3"/>
  <c r="M37" i="3"/>
  <c r="N37" i="3"/>
  <c r="D38" i="3"/>
  <c r="E38" i="3"/>
  <c r="F38" i="3"/>
  <c r="H38" i="3"/>
  <c r="I38" i="3"/>
  <c r="J38" i="3"/>
  <c r="K38" i="3"/>
  <c r="M38" i="3"/>
  <c r="N38" i="3"/>
  <c r="D39" i="3"/>
  <c r="E39" i="3"/>
  <c r="F39" i="3"/>
  <c r="H39" i="3"/>
  <c r="I39" i="3"/>
  <c r="J39" i="3"/>
  <c r="K39" i="3"/>
  <c r="M39" i="3"/>
  <c r="P39" i="3" s="1"/>
  <c r="N39" i="3"/>
  <c r="O39" i="3"/>
  <c r="D40" i="3"/>
  <c r="E40" i="3"/>
  <c r="F40" i="3"/>
  <c r="H40" i="3"/>
  <c r="I40" i="3"/>
  <c r="J40" i="3"/>
  <c r="K40" i="3"/>
  <c r="M40" i="3"/>
  <c r="N40" i="3"/>
  <c r="D41" i="3"/>
  <c r="E41" i="3"/>
  <c r="F41" i="3"/>
  <c r="H41" i="3"/>
  <c r="I41" i="3"/>
  <c r="J41" i="3"/>
  <c r="K41" i="3"/>
  <c r="M41" i="3"/>
  <c r="N41" i="3"/>
  <c r="D42" i="3"/>
  <c r="E42" i="3"/>
  <c r="F42" i="3"/>
  <c r="H42" i="3"/>
  <c r="I42" i="3"/>
  <c r="O42" i="3" s="1"/>
  <c r="J42" i="3"/>
  <c r="K42" i="3"/>
  <c r="M42" i="3"/>
  <c r="N42" i="3"/>
  <c r="D43" i="3"/>
  <c r="E43" i="3"/>
  <c r="F43" i="3"/>
  <c r="H43" i="3"/>
  <c r="I43" i="3"/>
  <c r="J43" i="3"/>
  <c r="K43" i="3"/>
  <c r="M43" i="3"/>
  <c r="P43" i="3" s="1"/>
  <c r="N43" i="3"/>
  <c r="O43" i="3"/>
  <c r="D44" i="3"/>
  <c r="E44" i="3"/>
  <c r="F44" i="3"/>
  <c r="H44" i="3"/>
  <c r="I44" i="3"/>
  <c r="J44" i="3"/>
  <c r="K44" i="3"/>
  <c r="M44" i="3"/>
  <c r="N44" i="3"/>
  <c r="D45" i="3"/>
  <c r="E45" i="3"/>
  <c r="F45" i="3"/>
  <c r="H45" i="3"/>
  <c r="I45" i="3"/>
  <c r="O45" i="3" s="1"/>
  <c r="J45" i="3"/>
  <c r="K45" i="3"/>
  <c r="M45" i="3"/>
  <c r="N45" i="3"/>
  <c r="D46" i="3"/>
  <c r="E46" i="3"/>
  <c r="F46" i="3"/>
  <c r="H46" i="3"/>
  <c r="I46" i="3"/>
  <c r="J46" i="3"/>
  <c r="K46" i="3"/>
  <c r="M46" i="3"/>
  <c r="N46" i="3"/>
  <c r="D47" i="3"/>
  <c r="E47" i="3"/>
  <c r="F47" i="3"/>
  <c r="H47" i="3"/>
  <c r="I47" i="3"/>
  <c r="J47" i="3"/>
  <c r="K47" i="3"/>
  <c r="M47" i="3"/>
  <c r="P47" i="3" s="1"/>
  <c r="N47" i="3"/>
  <c r="D48" i="3"/>
  <c r="E48" i="3"/>
  <c r="F48" i="3"/>
  <c r="H48" i="3"/>
  <c r="I48" i="3"/>
  <c r="J48" i="3"/>
  <c r="K48" i="3"/>
  <c r="M48" i="3"/>
  <c r="N48" i="3"/>
  <c r="D49" i="3"/>
  <c r="E49" i="3"/>
  <c r="F49" i="3"/>
  <c r="H49" i="3"/>
  <c r="I49" i="3"/>
  <c r="J49" i="3"/>
  <c r="K49" i="3"/>
  <c r="M49" i="3"/>
  <c r="N49" i="3"/>
  <c r="D50" i="3"/>
  <c r="E50" i="3"/>
  <c r="F50" i="3"/>
  <c r="H50" i="3"/>
  <c r="I50" i="3"/>
  <c r="O50" i="3" s="1"/>
  <c r="J50" i="3"/>
  <c r="K50" i="3"/>
  <c r="M50" i="3"/>
  <c r="N50" i="3"/>
  <c r="D51" i="3"/>
  <c r="E51" i="3"/>
  <c r="F51" i="3"/>
  <c r="H51" i="3"/>
  <c r="I51" i="3"/>
  <c r="J51" i="3"/>
  <c r="K51" i="3"/>
  <c r="M51" i="3"/>
  <c r="P51" i="3" s="1"/>
  <c r="N51" i="3"/>
  <c r="D52" i="3"/>
  <c r="E52" i="3"/>
  <c r="F52" i="3"/>
  <c r="H52" i="3"/>
  <c r="I52" i="3"/>
  <c r="J52" i="3"/>
  <c r="K52" i="3"/>
  <c r="M52" i="3"/>
  <c r="N52" i="3"/>
  <c r="D53" i="3"/>
  <c r="E53" i="3"/>
  <c r="F53" i="3"/>
  <c r="H53" i="3"/>
  <c r="I53" i="3"/>
  <c r="J53" i="3"/>
  <c r="K53" i="3"/>
  <c r="M53" i="3"/>
  <c r="N53" i="3"/>
  <c r="D54" i="3"/>
  <c r="E54" i="3"/>
  <c r="F54" i="3"/>
  <c r="H54" i="3"/>
  <c r="I54" i="3"/>
  <c r="J54" i="3"/>
  <c r="K54" i="3"/>
  <c r="M54" i="3"/>
  <c r="N54" i="3"/>
  <c r="D55" i="3"/>
  <c r="E55" i="3"/>
  <c r="F55" i="3"/>
  <c r="H55" i="3"/>
  <c r="I55" i="3"/>
  <c r="J55" i="3"/>
  <c r="K55" i="3"/>
  <c r="M55" i="3"/>
  <c r="P55" i="3" s="1"/>
  <c r="N55" i="3"/>
  <c r="D56" i="3"/>
  <c r="E56" i="3"/>
  <c r="F56" i="3"/>
  <c r="H56" i="3"/>
  <c r="I56" i="3"/>
  <c r="J56" i="3"/>
  <c r="K56" i="3"/>
  <c r="M56" i="3"/>
  <c r="N56" i="3"/>
  <c r="D57" i="3"/>
  <c r="E57" i="3"/>
  <c r="F57" i="3"/>
  <c r="H57" i="3"/>
  <c r="I57" i="3"/>
  <c r="J57" i="3"/>
  <c r="K57" i="3"/>
  <c r="M57" i="3"/>
  <c r="N57" i="3"/>
  <c r="D58" i="3"/>
  <c r="E58" i="3"/>
  <c r="F58" i="3"/>
  <c r="H58" i="3"/>
  <c r="I58" i="3"/>
  <c r="O58" i="3" s="1"/>
  <c r="J58" i="3"/>
  <c r="K58" i="3"/>
  <c r="M58" i="3"/>
  <c r="N58" i="3"/>
  <c r="D59" i="3"/>
  <c r="E59" i="3"/>
  <c r="F59" i="3"/>
  <c r="H59" i="3"/>
  <c r="I59" i="3"/>
  <c r="J59" i="3"/>
  <c r="K59" i="3"/>
  <c r="M59" i="3"/>
  <c r="P59" i="3" s="1"/>
  <c r="N59" i="3"/>
  <c r="D60" i="3"/>
  <c r="E60" i="3"/>
  <c r="F60" i="3"/>
  <c r="H60" i="3"/>
  <c r="I60" i="3"/>
  <c r="J60" i="3"/>
  <c r="K60" i="3"/>
  <c r="M60" i="3"/>
  <c r="N60" i="3"/>
  <c r="D61" i="3"/>
  <c r="E61" i="3"/>
  <c r="F61" i="3"/>
  <c r="H61" i="3"/>
  <c r="I61" i="3"/>
  <c r="J61" i="3"/>
  <c r="K61" i="3"/>
  <c r="M61" i="3"/>
  <c r="N61" i="3"/>
  <c r="D62" i="3"/>
  <c r="E62" i="3"/>
  <c r="F62" i="3"/>
  <c r="H62" i="3"/>
  <c r="I62" i="3"/>
  <c r="J62" i="3"/>
  <c r="K62" i="3"/>
  <c r="M62" i="3"/>
  <c r="N62" i="3"/>
  <c r="D63" i="3"/>
  <c r="E63" i="3"/>
  <c r="F63" i="3"/>
  <c r="H63" i="3"/>
  <c r="I63" i="3"/>
  <c r="J63" i="3"/>
  <c r="K63" i="3"/>
  <c r="M63" i="3"/>
  <c r="P63" i="3" s="1"/>
  <c r="N63" i="3"/>
  <c r="D64" i="3"/>
  <c r="E64" i="3"/>
  <c r="F64" i="3"/>
  <c r="H64" i="3"/>
  <c r="I64" i="3"/>
  <c r="J64" i="3"/>
  <c r="K64" i="3"/>
  <c r="M64" i="3"/>
  <c r="N64" i="3"/>
  <c r="D65" i="3"/>
  <c r="E65" i="3"/>
  <c r="F65" i="3"/>
  <c r="H65" i="3"/>
  <c r="I65" i="3"/>
  <c r="J65" i="3"/>
  <c r="K65" i="3"/>
  <c r="M65" i="3"/>
  <c r="N65" i="3"/>
  <c r="D66" i="3"/>
  <c r="E66" i="3"/>
  <c r="F66" i="3"/>
  <c r="H66" i="3"/>
  <c r="I66" i="3"/>
  <c r="J66" i="3"/>
  <c r="K66" i="3"/>
  <c r="M66" i="3"/>
  <c r="N66" i="3"/>
  <c r="D67" i="3"/>
  <c r="E67" i="3"/>
  <c r="F67" i="3"/>
  <c r="H67" i="3"/>
  <c r="I67" i="3"/>
  <c r="J67" i="3"/>
  <c r="K67" i="3"/>
  <c r="M67" i="3"/>
  <c r="P67" i="3" s="1"/>
  <c r="N67" i="3"/>
  <c r="D68" i="3"/>
  <c r="E68" i="3"/>
  <c r="F68" i="3"/>
  <c r="H68" i="3"/>
  <c r="I68" i="3"/>
  <c r="J68" i="3"/>
  <c r="K68" i="3"/>
  <c r="M68" i="3"/>
  <c r="N68" i="3"/>
  <c r="D69" i="3"/>
  <c r="E69" i="3"/>
  <c r="F69" i="3"/>
  <c r="H69" i="3"/>
  <c r="I69" i="3"/>
  <c r="J69" i="3"/>
  <c r="K69" i="3"/>
  <c r="M69" i="3"/>
  <c r="N69" i="3"/>
  <c r="D70" i="3"/>
  <c r="E70" i="3"/>
  <c r="F70" i="3"/>
  <c r="H70" i="3"/>
  <c r="I70" i="3"/>
  <c r="O70" i="3" s="1"/>
  <c r="J70" i="3"/>
  <c r="K70" i="3"/>
  <c r="M70" i="3"/>
  <c r="N70" i="3"/>
  <c r="D71" i="3"/>
  <c r="E71" i="3"/>
  <c r="F71" i="3"/>
  <c r="H71" i="3"/>
  <c r="I71" i="3"/>
  <c r="J71" i="3"/>
  <c r="K71" i="3"/>
  <c r="M71" i="3"/>
  <c r="P71" i="3" s="1"/>
  <c r="N71" i="3"/>
  <c r="D72" i="3"/>
  <c r="E72" i="3"/>
  <c r="F72" i="3"/>
  <c r="H72" i="3"/>
  <c r="I72" i="3"/>
  <c r="J72" i="3"/>
  <c r="K72" i="3"/>
  <c r="M72" i="3"/>
  <c r="N72" i="3"/>
  <c r="D73" i="3"/>
  <c r="E73" i="3"/>
  <c r="F73" i="3"/>
  <c r="H73" i="3"/>
  <c r="I73" i="3"/>
  <c r="J73" i="3"/>
  <c r="K73" i="3"/>
  <c r="M73" i="3"/>
  <c r="N73" i="3"/>
  <c r="D74" i="3"/>
  <c r="E74" i="3"/>
  <c r="F74" i="3"/>
  <c r="H74" i="3"/>
  <c r="I74" i="3"/>
  <c r="J74" i="3"/>
  <c r="K74" i="3"/>
  <c r="M74" i="3"/>
  <c r="N74" i="3"/>
  <c r="D75" i="3"/>
  <c r="E75" i="3"/>
  <c r="F75" i="3"/>
  <c r="H75" i="3"/>
  <c r="I75" i="3"/>
  <c r="J75" i="3"/>
  <c r="K75" i="3"/>
  <c r="M75" i="3"/>
  <c r="P75" i="3" s="1"/>
  <c r="N75" i="3"/>
  <c r="D76" i="3"/>
  <c r="E76" i="3"/>
  <c r="F76" i="3"/>
  <c r="H76" i="3"/>
  <c r="I76" i="3"/>
  <c r="J76" i="3"/>
  <c r="K76" i="3"/>
  <c r="M76" i="3"/>
  <c r="N76" i="3"/>
  <c r="D77" i="3"/>
  <c r="E77" i="3"/>
  <c r="F77" i="3"/>
  <c r="H77" i="3"/>
  <c r="I77" i="3"/>
  <c r="J77" i="3"/>
  <c r="K77" i="3"/>
  <c r="M77" i="3"/>
  <c r="N77" i="3"/>
  <c r="D78" i="3"/>
  <c r="E78" i="3"/>
  <c r="F78" i="3"/>
  <c r="H78" i="3"/>
  <c r="I78" i="3"/>
  <c r="J78" i="3"/>
  <c r="K78" i="3"/>
  <c r="M78" i="3"/>
  <c r="N78" i="3"/>
  <c r="D79" i="3"/>
  <c r="E79" i="3"/>
  <c r="F79" i="3"/>
  <c r="H79" i="3"/>
  <c r="I79" i="3"/>
  <c r="J79" i="3"/>
  <c r="K79" i="3"/>
  <c r="M79" i="3"/>
  <c r="P79" i="3" s="1"/>
  <c r="N79" i="3"/>
  <c r="D80" i="3"/>
  <c r="E80" i="3"/>
  <c r="F80" i="3"/>
  <c r="H80" i="3"/>
  <c r="I80" i="3"/>
  <c r="J80" i="3"/>
  <c r="K80" i="3"/>
  <c r="M80" i="3"/>
  <c r="N80" i="3"/>
  <c r="D81" i="3"/>
  <c r="E81" i="3"/>
  <c r="F81" i="3"/>
  <c r="H81" i="3"/>
  <c r="I81" i="3"/>
  <c r="J81" i="3"/>
  <c r="K81" i="3"/>
  <c r="M81" i="3"/>
  <c r="N81" i="3"/>
  <c r="D82" i="3"/>
  <c r="E82" i="3"/>
  <c r="F82" i="3"/>
  <c r="H82" i="3"/>
  <c r="I82" i="3"/>
  <c r="J82" i="3"/>
  <c r="K82" i="3"/>
  <c r="M82" i="3"/>
  <c r="N82" i="3"/>
  <c r="D83" i="3"/>
  <c r="E83" i="3"/>
  <c r="F83" i="3"/>
  <c r="H83" i="3"/>
  <c r="I83" i="3"/>
  <c r="J83" i="3"/>
  <c r="K83" i="3"/>
  <c r="M83" i="3"/>
  <c r="P83" i="3" s="1"/>
  <c r="N83" i="3"/>
  <c r="D84" i="3"/>
  <c r="E84" i="3"/>
  <c r="F84" i="3"/>
  <c r="H84" i="3"/>
  <c r="I84" i="3"/>
  <c r="J84" i="3"/>
  <c r="K84" i="3"/>
  <c r="M84" i="3"/>
  <c r="N84" i="3"/>
  <c r="D85" i="3"/>
  <c r="E85" i="3"/>
  <c r="F85" i="3"/>
  <c r="H85" i="3"/>
  <c r="I85" i="3"/>
  <c r="J85" i="3"/>
  <c r="K85" i="3"/>
  <c r="M85" i="3"/>
  <c r="N85" i="3"/>
  <c r="D86" i="3"/>
  <c r="E86" i="3"/>
  <c r="F86" i="3"/>
  <c r="H86" i="3"/>
  <c r="I86" i="3"/>
  <c r="J86" i="3"/>
  <c r="K86" i="3"/>
  <c r="M86" i="3"/>
  <c r="N86" i="3"/>
  <c r="D87" i="3"/>
  <c r="E87" i="3"/>
  <c r="F87" i="3"/>
  <c r="H87" i="3"/>
  <c r="I87" i="3"/>
  <c r="J87" i="3"/>
  <c r="K87" i="3"/>
  <c r="M87" i="3"/>
  <c r="P87" i="3" s="1"/>
  <c r="N87" i="3"/>
  <c r="D88" i="3"/>
  <c r="E88" i="3"/>
  <c r="F88" i="3"/>
  <c r="H88" i="3"/>
  <c r="I88" i="3"/>
  <c r="J88" i="3"/>
  <c r="K88" i="3"/>
  <c r="M88" i="3"/>
  <c r="N88" i="3"/>
  <c r="D89" i="3"/>
  <c r="E89" i="3"/>
  <c r="F89" i="3"/>
  <c r="H89" i="3"/>
  <c r="I89" i="3"/>
  <c r="J89" i="3"/>
  <c r="K89" i="3"/>
  <c r="M89" i="3"/>
  <c r="N89" i="3"/>
  <c r="D90" i="3"/>
  <c r="E90" i="3"/>
  <c r="F90" i="3"/>
  <c r="H90" i="3"/>
  <c r="I90" i="3"/>
  <c r="J90" i="3"/>
  <c r="K90" i="3"/>
  <c r="M90" i="3"/>
  <c r="N90" i="3"/>
  <c r="D91" i="3"/>
  <c r="E91" i="3"/>
  <c r="F91" i="3"/>
  <c r="H91" i="3"/>
  <c r="I91" i="3"/>
  <c r="J91" i="3"/>
  <c r="K91" i="3"/>
  <c r="M91" i="3"/>
  <c r="P91" i="3" s="1"/>
  <c r="N91" i="3"/>
  <c r="D92" i="3"/>
  <c r="E92" i="3"/>
  <c r="F92" i="3"/>
  <c r="H92" i="3"/>
  <c r="I92" i="3"/>
  <c r="J92" i="3"/>
  <c r="K92" i="3"/>
  <c r="M92" i="3"/>
  <c r="N92" i="3"/>
  <c r="D93" i="3"/>
  <c r="E93" i="3"/>
  <c r="F93" i="3"/>
  <c r="H93" i="3"/>
  <c r="I93" i="3"/>
  <c r="J93" i="3"/>
  <c r="K93" i="3"/>
  <c r="M93" i="3"/>
  <c r="N93" i="3"/>
  <c r="P93" i="3" s="1"/>
  <c r="D94" i="3"/>
  <c r="E94" i="3"/>
  <c r="F94" i="3"/>
  <c r="H94" i="3"/>
  <c r="I94" i="3"/>
  <c r="J94" i="3"/>
  <c r="K94" i="3"/>
  <c r="M94" i="3"/>
  <c r="N94" i="3"/>
  <c r="D95" i="3"/>
  <c r="E95" i="3"/>
  <c r="F95" i="3"/>
  <c r="H95" i="3"/>
  <c r="I95" i="3"/>
  <c r="J95" i="3"/>
  <c r="K95" i="3"/>
  <c r="M95" i="3"/>
  <c r="N95" i="3"/>
  <c r="D96" i="3"/>
  <c r="E96" i="3"/>
  <c r="F96" i="3"/>
  <c r="H96" i="3"/>
  <c r="I96" i="3"/>
  <c r="J96" i="3"/>
  <c r="K96" i="3"/>
  <c r="M96" i="3"/>
  <c r="N96" i="3"/>
  <c r="D97" i="3"/>
  <c r="E97" i="3"/>
  <c r="F97" i="3"/>
  <c r="H97" i="3"/>
  <c r="I97" i="3"/>
  <c r="J97" i="3"/>
  <c r="K97" i="3"/>
  <c r="M97" i="3"/>
  <c r="N97" i="3"/>
  <c r="P97" i="3" s="1"/>
  <c r="D98" i="3"/>
  <c r="E98" i="3"/>
  <c r="F98" i="3"/>
  <c r="H98" i="3"/>
  <c r="I98" i="3"/>
  <c r="J98" i="3"/>
  <c r="K98" i="3"/>
  <c r="M98" i="3"/>
  <c r="N98" i="3"/>
  <c r="D99" i="3"/>
  <c r="E99" i="3"/>
  <c r="F99" i="3"/>
  <c r="H99" i="3"/>
  <c r="I99" i="3"/>
  <c r="J99" i="3"/>
  <c r="K99" i="3"/>
  <c r="M99" i="3"/>
  <c r="N99" i="3"/>
  <c r="D100" i="3"/>
  <c r="E100" i="3"/>
  <c r="F100" i="3"/>
  <c r="H100" i="3"/>
  <c r="I100" i="3"/>
  <c r="J100" i="3"/>
  <c r="K100" i="3"/>
  <c r="M100" i="3"/>
  <c r="N100" i="3"/>
  <c r="D101" i="3"/>
  <c r="E101" i="3"/>
  <c r="F101" i="3"/>
  <c r="H101" i="3"/>
  <c r="I101" i="3"/>
  <c r="J101" i="3"/>
  <c r="K101" i="3"/>
  <c r="M101" i="3"/>
  <c r="N101" i="3"/>
  <c r="P101" i="3" s="1"/>
  <c r="D102" i="3"/>
  <c r="E102" i="3"/>
  <c r="F102" i="3"/>
  <c r="H102" i="3"/>
  <c r="I102" i="3"/>
  <c r="J102" i="3"/>
  <c r="K102" i="3"/>
  <c r="M102" i="3"/>
  <c r="N102" i="3"/>
  <c r="D103" i="3"/>
  <c r="E103" i="3"/>
  <c r="F103" i="3"/>
  <c r="H103" i="3"/>
  <c r="I103" i="3"/>
  <c r="J103" i="3"/>
  <c r="K103" i="3"/>
  <c r="M103" i="3"/>
  <c r="N103" i="3"/>
  <c r="D104" i="3"/>
  <c r="E104" i="3"/>
  <c r="F104" i="3"/>
  <c r="H104" i="3"/>
  <c r="I104" i="3"/>
  <c r="J104" i="3"/>
  <c r="K104" i="3"/>
  <c r="M104" i="3"/>
  <c r="N104" i="3"/>
  <c r="D105" i="3"/>
  <c r="E105" i="3"/>
  <c r="F105" i="3"/>
  <c r="H105" i="3"/>
  <c r="I105" i="3"/>
  <c r="J105" i="3"/>
  <c r="K105" i="3"/>
  <c r="M105" i="3"/>
  <c r="N105" i="3"/>
  <c r="P105" i="3" s="1"/>
  <c r="D106" i="3"/>
  <c r="E106" i="3"/>
  <c r="F106" i="3"/>
  <c r="H106" i="3"/>
  <c r="I106" i="3"/>
  <c r="J106" i="3"/>
  <c r="K106" i="3"/>
  <c r="M106" i="3"/>
  <c r="N106" i="3"/>
  <c r="D107" i="3"/>
  <c r="E107" i="3"/>
  <c r="F107" i="3"/>
  <c r="H107" i="3"/>
  <c r="I107" i="3"/>
  <c r="J107" i="3"/>
  <c r="K107" i="3"/>
  <c r="M107" i="3"/>
  <c r="N107" i="3"/>
  <c r="D108" i="3"/>
  <c r="E108" i="3"/>
  <c r="F108" i="3"/>
  <c r="H108" i="3"/>
  <c r="I108" i="3"/>
  <c r="J108" i="3"/>
  <c r="K108" i="3"/>
  <c r="M108" i="3"/>
  <c r="N108" i="3"/>
  <c r="D109" i="3"/>
  <c r="E109" i="3"/>
  <c r="F109" i="3"/>
  <c r="H109" i="3"/>
  <c r="I109" i="3"/>
  <c r="J109" i="3"/>
  <c r="K109" i="3"/>
  <c r="M109" i="3"/>
  <c r="N109" i="3"/>
  <c r="P109" i="3" s="1"/>
  <c r="D110" i="3"/>
  <c r="E110" i="3"/>
  <c r="F110" i="3"/>
  <c r="H110" i="3"/>
  <c r="I110" i="3"/>
  <c r="J110" i="3"/>
  <c r="K110" i="3"/>
  <c r="M110" i="3"/>
  <c r="N110" i="3"/>
  <c r="D111" i="3"/>
  <c r="E111" i="3"/>
  <c r="F111" i="3"/>
  <c r="H111" i="3"/>
  <c r="I111" i="3"/>
  <c r="J111" i="3"/>
  <c r="K111" i="3"/>
  <c r="M111" i="3"/>
  <c r="N111" i="3"/>
  <c r="D112" i="3"/>
  <c r="E112" i="3"/>
  <c r="F112" i="3"/>
  <c r="H112" i="3"/>
  <c r="I112" i="3"/>
  <c r="J112" i="3"/>
  <c r="K112" i="3"/>
  <c r="M112" i="3"/>
  <c r="N112" i="3"/>
  <c r="D113" i="3"/>
  <c r="E113" i="3"/>
  <c r="F113" i="3"/>
  <c r="H113" i="3"/>
  <c r="I113" i="3"/>
  <c r="J113" i="3"/>
  <c r="K113" i="3"/>
  <c r="M113" i="3"/>
  <c r="N113" i="3"/>
  <c r="P113" i="3" s="1"/>
  <c r="D114" i="3"/>
  <c r="E114" i="3"/>
  <c r="F114" i="3"/>
  <c r="H114" i="3"/>
  <c r="I114" i="3"/>
  <c r="J114" i="3"/>
  <c r="K114" i="3"/>
  <c r="M114" i="3"/>
  <c r="N114" i="3"/>
  <c r="D115" i="3"/>
  <c r="E115" i="3"/>
  <c r="F115" i="3"/>
  <c r="H115" i="3"/>
  <c r="I115" i="3"/>
  <c r="J115" i="3"/>
  <c r="K115" i="3"/>
  <c r="M115" i="3"/>
  <c r="N115" i="3"/>
  <c r="D116" i="3"/>
  <c r="E116" i="3"/>
  <c r="F116" i="3"/>
  <c r="H116" i="3"/>
  <c r="I116" i="3"/>
  <c r="J116" i="3"/>
  <c r="K116" i="3"/>
  <c r="M116" i="3"/>
  <c r="N116" i="3"/>
  <c r="D117" i="3"/>
  <c r="E117" i="3"/>
  <c r="F117" i="3"/>
  <c r="H117" i="3"/>
  <c r="I117" i="3"/>
  <c r="J117" i="3"/>
  <c r="K117" i="3"/>
  <c r="M117" i="3"/>
  <c r="N117" i="3"/>
  <c r="P117" i="3" s="1"/>
  <c r="D118" i="3"/>
  <c r="E118" i="3"/>
  <c r="F118" i="3"/>
  <c r="H118" i="3"/>
  <c r="I118" i="3"/>
  <c r="J118" i="3"/>
  <c r="K118" i="3"/>
  <c r="M118" i="3"/>
  <c r="N118" i="3"/>
  <c r="D119" i="3"/>
  <c r="E119" i="3"/>
  <c r="F119" i="3"/>
  <c r="H119" i="3"/>
  <c r="I119" i="3"/>
  <c r="J119" i="3"/>
  <c r="K119" i="3"/>
  <c r="M119" i="3"/>
  <c r="N119" i="3"/>
  <c r="D120" i="3"/>
  <c r="E120" i="3"/>
  <c r="F120" i="3"/>
  <c r="H120" i="3"/>
  <c r="I120" i="3"/>
  <c r="J120" i="3"/>
  <c r="K120" i="3"/>
  <c r="M120" i="3"/>
  <c r="N120" i="3"/>
  <c r="D121" i="3"/>
  <c r="E121" i="3"/>
  <c r="F121" i="3"/>
  <c r="H121" i="3"/>
  <c r="I121" i="3"/>
  <c r="J121" i="3"/>
  <c r="K121" i="3"/>
  <c r="M121" i="3"/>
  <c r="N121" i="3"/>
  <c r="P121" i="3" s="1"/>
  <c r="D122" i="3"/>
  <c r="E122" i="3"/>
  <c r="F122" i="3"/>
  <c r="H122" i="3"/>
  <c r="O122" i="3" s="1"/>
  <c r="I122" i="3"/>
  <c r="J122" i="3"/>
  <c r="K122" i="3"/>
  <c r="M122" i="3"/>
  <c r="N122" i="3"/>
  <c r="P122" i="3" s="1"/>
  <c r="D123" i="3"/>
  <c r="E123" i="3"/>
  <c r="F123" i="3"/>
  <c r="H123" i="3"/>
  <c r="I123" i="3"/>
  <c r="J123" i="3"/>
  <c r="K123" i="3"/>
  <c r="M123" i="3"/>
  <c r="N123" i="3"/>
  <c r="D124" i="3"/>
  <c r="E124" i="3"/>
  <c r="F124" i="3"/>
  <c r="H124" i="3"/>
  <c r="I124" i="3"/>
  <c r="J124" i="3"/>
  <c r="K124" i="3"/>
  <c r="M124" i="3"/>
  <c r="N124" i="3"/>
  <c r="D125" i="3"/>
  <c r="E125" i="3"/>
  <c r="F125" i="3"/>
  <c r="H125" i="3"/>
  <c r="I125" i="3"/>
  <c r="J125" i="3"/>
  <c r="K125" i="3"/>
  <c r="M125" i="3"/>
  <c r="N125" i="3"/>
  <c r="D126" i="3"/>
  <c r="E126" i="3"/>
  <c r="F126" i="3"/>
  <c r="H126" i="3"/>
  <c r="O126" i="3" s="1"/>
  <c r="I126" i="3"/>
  <c r="J126" i="3"/>
  <c r="K126" i="3"/>
  <c r="M126" i="3"/>
  <c r="P126" i="3" s="1"/>
  <c r="N126" i="3"/>
  <c r="D127" i="3"/>
  <c r="E127" i="3"/>
  <c r="F127" i="3"/>
  <c r="H127" i="3"/>
  <c r="I127" i="3"/>
  <c r="J127" i="3"/>
  <c r="K127" i="3"/>
  <c r="M127" i="3"/>
  <c r="N127" i="3"/>
  <c r="P127" i="3" s="1"/>
  <c r="D128" i="3"/>
  <c r="E128" i="3"/>
  <c r="F128" i="3"/>
  <c r="H128" i="3"/>
  <c r="I128" i="3"/>
  <c r="J128" i="3"/>
  <c r="K128" i="3"/>
  <c r="M128" i="3"/>
  <c r="N128" i="3"/>
  <c r="D129" i="3"/>
  <c r="E129" i="3"/>
  <c r="F129" i="3"/>
  <c r="H129" i="3"/>
  <c r="I129" i="3"/>
  <c r="J129" i="3"/>
  <c r="K129" i="3"/>
  <c r="M129" i="3"/>
  <c r="P129" i="3" s="1"/>
  <c r="N129" i="3"/>
  <c r="D130" i="3"/>
  <c r="E130" i="3"/>
  <c r="F130" i="3"/>
  <c r="H130" i="3"/>
  <c r="I130" i="3"/>
  <c r="J130" i="3"/>
  <c r="K130" i="3"/>
  <c r="M130" i="3"/>
  <c r="N130" i="3"/>
  <c r="P130" i="3"/>
  <c r="D131" i="3"/>
  <c r="E131" i="3"/>
  <c r="F131" i="3"/>
  <c r="H131" i="3"/>
  <c r="I131" i="3"/>
  <c r="J131" i="3"/>
  <c r="K131" i="3"/>
  <c r="M131" i="3"/>
  <c r="N131" i="3"/>
  <c r="D132" i="3"/>
  <c r="E132" i="3"/>
  <c r="F132" i="3"/>
  <c r="H132" i="3"/>
  <c r="I132" i="3"/>
  <c r="J132" i="3"/>
  <c r="K132" i="3"/>
  <c r="M132" i="3"/>
  <c r="N132" i="3"/>
  <c r="P132" i="3" s="1"/>
  <c r="D133" i="3"/>
  <c r="E133" i="3"/>
  <c r="F133" i="3"/>
  <c r="H133" i="3"/>
  <c r="I133" i="3"/>
  <c r="J133" i="3"/>
  <c r="K133" i="3"/>
  <c r="M133" i="3"/>
  <c r="N133" i="3"/>
  <c r="D134" i="3"/>
  <c r="E134" i="3"/>
  <c r="F134" i="3"/>
  <c r="H134" i="3"/>
  <c r="I134" i="3"/>
  <c r="J134" i="3"/>
  <c r="K134" i="3"/>
  <c r="M134" i="3"/>
  <c r="N134" i="3"/>
  <c r="D135" i="3"/>
  <c r="E135" i="3"/>
  <c r="F135" i="3"/>
  <c r="H135" i="3"/>
  <c r="I135" i="3"/>
  <c r="J135" i="3"/>
  <c r="K135" i="3"/>
  <c r="M135" i="3"/>
  <c r="N135" i="3"/>
  <c r="P135" i="3" s="1"/>
  <c r="D136" i="3"/>
  <c r="E136" i="3"/>
  <c r="F136" i="3"/>
  <c r="H136" i="3"/>
  <c r="I136" i="3"/>
  <c r="J136" i="3"/>
  <c r="K136" i="3"/>
  <c r="M136" i="3"/>
  <c r="N136" i="3"/>
  <c r="D137" i="3"/>
  <c r="E137" i="3"/>
  <c r="F137" i="3"/>
  <c r="H137" i="3"/>
  <c r="I137" i="3"/>
  <c r="J137" i="3"/>
  <c r="K137" i="3"/>
  <c r="M137" i="3"/>
  <c r="N137" i="3"/>
  <c r="P137" i="3" s="1"/>
  <c r="D138" i="3"/>
  <c r="E138" i="3"/>
  <c r="F138" i="3"/>
  <c r="H138" i="3"/>
  <c r="I138" i="3"/>
  <c r="J138" i="3"/>
  <c r="K138" i="3"/>
  <c r="M138" i="3"/>
  <c r="N138" i="3"/>
  <c r="D139" i="3"/>
  <c r="E139" i="3"/>
  <c r="F139" i="3"/>
  <c r="H139" i="3"/>
  <c r="I139" i="3"/>
  <c r="J139" i="3"/>
  <c r="K139" i="3"/>
  <c r="M139" i="3"/>
  <c r="N139" i="3"/>
  <c r="D140" i="3"/>
  <c r="E140" i="3"/>
  <c r="F140" i="3"/>
  <c r="H140" i="3"/>
  <c r="I140" i="3"/>
  <c r="J140" i="3"/>
  <c r="K140" i="3"/>
  <c r="M140" i="3"/>
  <c r="N140" i="3"/>
  <c r="D141" i="3"/>
  <c r="E141" i="3"/>
  <c r="F141" i="3"/>
  <c r="H141" i="3"/>
  <c r="I141" i="3"/>
  <c r="J141" i="3"/>
  <c r="K141" i="3"/>
  <c r="M141" i="3"/>
  <c r="N141" i="3"/>
  <c r="D142" i="3"/>
  <c r="E142" i="3"/>
  <c r="F142" i="3"/>
  <c r="H142" i="3"/>
  <c r="I142" i="3"/>
  <c r="J142" i="3"/>
  <c r="K142" i="3"/>
  <c r="M142" i="3"/>
  <c r="N142" i="3"/>
  <c r="D143" i="3"/>
  <c r="E143" i="3"/>
  <c r="F143" i="3"/>
  <c r="H143" i="3"/>
  <c r="I143" i="3"/>
  <c r="J143" i="3"/>
  <c r="K143" i="3"/>
  <c r="M143" i="3"/>
  <c r="N143" i="3"/>
  <c r="P143" i="3" s="1"/>
  <c r="D144" i="3"/>
  <c r="E144" i="3"/>
  <c r="F144" i="3"/>
  <c r="H144" i="3"/>
  <c r="I144" i="3"/>
  <c r="J144" i="3"/>
  <c r="K144" i="3"/>
  <c r="M144" i="3"/>
  <c r="N144" i="3"/>
  <c r="D145" i="3"/>
  <c r="E145" i="3"/>
  <c r="F145" i="3"/>
  <c r="H145" i="3"/>
  <c r="I145" i="3"/>
  <c r="J145" i="3"/>
  <c r="K145" i="3"/>
  <c r="M145" i="3"/>
  <c r="N145" i="3"/>
  <c r="P145" i="3" s="1"/>
  <c r="D146" i="3"/>
  <c r="E146" i="3"/>
  <c r="F146" i="3"/>
  <c r="H146" i="3"/>
  <c r="I146" i="3"/>
  <c r="O146" i="3" s="1"/>
  <c r="J146" i="3"/>
  <c r="K146" i="3"/>
  <c r="M146" i="3"/>
  <c r="N146" i="3"/>
  <c r="D147" i="3"/>
  <c r="E147" i="3"/>
  <c r="F147" i="3"/>
  <c r="H147" i="3"/>
  <c r="I147" i="3"/>
  <c r="J147" i="3"/>
  <c r="K147" i="3"/>
  <c r="M147" i="3"/>
  <c r="N147" i="3"/>
  <c r="D148" i="3"/>
  <c r="E148" i="3"/>
  <c r="F148" i="3"/>
  <c r="H148" i="3"/>
  <c r="I148" i="3"/>
  <c r="J148" i="3"/>
  <c r="K148" i="3"/>
  <c r="M148" i="3"/>
  <c r="N148" i="3"/>
  <c r="D149" i="3"/>
  <c r="E149" i="3"/>
  <c r="F149" i="3"/>
  <c r="H149" i="3"/>
  <c r="I149" i="3"/>
  <c r="J149" i="3"/>
  <c r="K149" i="3"/>
  <c r="M149" i="3"/>
  <c r="N149" i="3"/>
  <c r="D150" i="3"/>
  <c r="E150" i="3"/>
  <c r="F150" i="3"/>
  <c r="H150" i="3"/>
  <c r="I150" i="3"/>
  <c r="J150" i="3"/>
  <c r="K150" i="3"/>
  <c r="M150" i="3"/>
  <c r="N150" i="3"/>
  <c r="D151" i="3"/>
  <c r="E151" i="3"/>
  <c r="F151" i="3"/>
  <c r="H151" i="3"/>
  <c r="I151" i="3"/>
  <c r="J151" i="3"/>
  <c r="K151" i="3"/>
  <c r="M151" i="3"/>
  <c r="N151" i="3"/>
  <c r="P151" i="3" s="1"/>
  <c r="D152" i="3"/>
  <c r="E152" i="3"/>
  <c r="F152" i="3"/>
  <c r="H152" i="3"/>
  <c r="I152" i="3"/>
  <c r="J152" i="3"/>
  <c r="K152" i="3"/>
  <c r="M152" i="3"/>
  <c r="N152" i="3"/>
  <c r="D153" i="3"/>
  <c r="E153" i="3"/>
  <c r="F153" i="3"/>
  <c r="H153" i="3"/>
  <c r="I153" i="3"/>
  <c r="J153" i="3"/>
  <c r="K153" i="3"/>
  <c r="M153" i="3"/>
  <c r="N153" i="3"/>
  <c r="P153" i="3" s="1"/>
  <c r="D154" i="3"/>
  <c r="E154" i="3"/>
  <c r="F154" i="3"/>
  <c r="H154" i="3"/>
  <c r="I154" i="3"/>
  <c r="J154" i="3"/>
  <c r="K154" i="3"/>
  <c r="M154" i="3"/>
  <c r="N154" i="3"/>
  <c r="D155" i="3"/>
  <c r="E155" i="3"/>
  <c r="F155" i="3"/>
  <c r="H155" i="3"/>
  <c r="I155" i="3"/>
  <c r="J155" i="3"/>
  <c r="K155" i="3"/>
  <c r="M155" i="3"/>
  <c r="N155" i="3"/>
  <c r="D156" i="3"/>
  <c r="E156" i="3"/>
  <c r="F156" i="3"/>
  <c r="H156" i="3"/>
  <c r="I156" i="3"/>
  <c r="O156" i="3" s="1"/>
  <c r="J156" i="3"/>
  <c r="K156" i="3"/>
  <c r="M156" i="3"/>
  <c r="N156" i="3"/>
  <c r="D157" i="3"/>
  <c r="E157" i="3"/>
  <c r="F157" i="3"/>
  <c r="H157" i="3"/>
  <c r="I157" i="3"/>
  <c r="J157" i="3"/>
  <c r="K157" i="3"/>
  <c r="M157" i="3"/>
  <c r="N157" i="3"/>
  <c r="D158" i="3"/>
  <c r="E158" i="3"/>
  <c r="F158" i="3"/>
  <c r="H158" i="3"/>
  <c r="I158" i="3"/>
  <c r="J158" i="3"/>
  <c r="K158" i="3"/>
  <c r="M158" i="3"/>
  <c r="N158" i="3"/>
  <c r="D159" i="3"/>
  <c r="E159" i="3"/>
  <c r="F159" i="3"/>
  <c r="H159" i="3"/>
  <c r="I159" i="3"/>
  <c r="J159" i="3"/>
  <c r="K159" i="3"/>
  <c r="M159" i="3"/>
  <c r="P159" i="3" s="1"/>
  <c r="N159" i="3"/>
  <c r="D160" i="3"/>
  <c r="E160" i="3"/>
  <c r="F160" i="3"/>
  <c r="H160" i="3"/>
  <c r="I160" i="3"/>
  <c r="J160" i="3"/>
  <c r="K160" i="3"/>
  <c r="M160" i="3"/>
  <c r="N160" i="3"/>
  <c r="D161" i="3"/>
  <c r="E161" i="3"/>
  <c r="F161" i="3"/>
  <c r="H161" i="3"/>
  <c r="I161" i="3"/>
  <c r="J161" i="3"/>
  <c r="K161" i="3"/>
  <c r="M161" i="3"/>
  <c r="N161" i="3"/>
  <c r="D162" i="3"/>
  <c r="E162" i="3"/>
  <c r="F162" i="3"/>
  <c r="H162" i="3"/>
  <c r="I162" i="3"/>
  <c r="O162" i="3" s="1"/>
  <c r="J162" i="3"/>
  <c r="K162" i="3"/>
  <c r="M162" i="3"/>
  <c r="N162" i="3"/>
  <c r="D163" i="3"/>
  <c r="E163" i="3"/>
  <c r="F163" i="3"/>
  <c r="H163" i="3"/>
  <c r="I163" i="3"/>
  <c r="J163" i="3"/>
  <c r="K163" i="3"/>
  <c r="M163" i="3"/>
  <c r="N163" i="3"/>
  <c r="D164" i="3"/>
  <c r="E164" i="3"/>
  <c r="F164" i="3"/>
  <c r="H164" i="3"/>
  <c r="I164" i="3"/>
  <c r="O164" i="3" s="1"/>
  <c r="J164" i="3"/>
  <c r="K164" i="3"/>
  <c r="M164" i="3"/>
  <c r="N164" i="3"/>
  <c r="D165" i="3"/>
  <c r="E165" i="3"/>
  <c r="F165" i="3"/>
  <c r="H165" i="3"/>
  <c r="I165" i="3"/>
  <c r="J165" i="3"/>
  <c r="K165" i="3"/>
  <c r="M165" i="3"/>
  <c r="N165" i="3"/>
  <c r="D166" i="3"/>
  <c r="E166" i="3"/>
  <c r="F166" i="3"/>
  <c r="H166" i="3"/>
  <c r="I166" i="3"/>
  <c r="J166" i="3"/>
  <c r="K166" i="3"/>
  <c r="M166" i="3"/>
  <c r="N166" i="3"/>
  <c r="D167" i="3"/>
  <c r="E167" i="3"/>
  <c r="F167" i="3"/>
  <c r="H167" i="3"/>
  <c r="I167" i="3"/>
  <c r="J167" i="3"/>
  <c r="K167" i="3"/>
  <c r="M167" i="3"/>
  <c r="P167" i="3" s="1"/>
  <c r="N167" i="3"/>
  <c r="D168" i="3"/>
  <c r="E168" i="3"/>
  <c r="F168" i="3"/>
  <c r="H168" i="3"/>
  <c r="I168" i="3"/>
  <c r="J168" i="3"/>
  <c r="K168" i="3"/>
  <c r="M168" i="3"/>
  <c r="N168" i="3"/>
  <c r="D169" i="3"/>
  <c r="E169" i="3"/>
  <c r="F169" i="3"/>
  <c r="H169" i="3"/>
  <c r="I169" i="3"/>
  <c r="J169" i="3"/>
  <c r="K169" i="3"/>
  <c r="M169" i="3"/>
  <c r="N169" i="3"/>
  <c r="D170" i="3"/>
  <c r="E170" i="3"/>
  <c r="F170" i="3"/>
  <c r="H170" i="3"/>
  <c r="I170" i="3"/>
  <c r="J170" i="3"/>
  <c r="K170" i="3"/>
  <c r="M170" i="3"/>
  <c r="N170" i="3"/>
  <c r="D171" i="3"/>
  <c r="E171" i="3"/>
  <c r="F171" i="3"/>
  <c r="H171" i="3"/>
  <c r="I171" i="3"/>
  <c r="J171" i="3"/>
  <c r="K171" i="3"/>
  <c r="M171" i="3"/>
  <c r="N171" i="3"/>
  <c r="D172" i="3"/>
  <c r="E172" i="3"/>
  <c r="F172" i="3"/>
  <c r="H172" i="3"/>
  <c r="I172" i="3"/>
  <c r="J172" i="3"/>
  <c r="K172" i="3"/>
  <c r="M172" i="3"/>
  <c r="N172" i="3"/>
  <c r="D173" i="3"/>
  <c r="E173" i="3"/>
  <c r="F173" i="3"/>
  <c r="H173" i="3"/>
  <c r="I173" i="3"/>
  <c r="J173" i="3"/>
  <c r="K173" i="3"/>
  <c r="M173" i="3"/>
  <c r="N173" i="3"/>
  <c r="D174" i="3"/>
  <c r="E174" i="3"/>
  <c r="F174" i="3"/>
  <c r="H174" i="3"/>
  <c r="I174" i="3"/>
  <c r="J174" i="3"/>
  <c r="K174" i="3"/>
  <c r="M174" i="3"/>
  <c r="N174" i="3"/>
  <c r="D175" i="3"/>
  <c r="E175" i="3"/>
  <c r="F175" i="3"/>
  <c r="H175" i="3"/>
  <c r="I175" i="3"/>
  <c r="J175" i="3"/>
  <c r="K175" i="3"/>
  <c r="M175" i="3"/>
  <c r="N175" i="3"/>
  <c r="D176" i="3"/>
  <c r="E176" i="3"/>
  <c r="F176" i="3"/>
  <c r="H176" i="3"/>
  <c r="I176" i="3"/>
  <c r="J176" i="3"/>
  <c r="K176" i="3"/>
  <c r="M176" i="3"/>
  <c r="N176" i="3"/>
  <c r="O176" i="3"/>
  <c r="D177" i="3"/>
  <c r="E177" i="3"/>
  <c r="F177" i="3"/>
  <c r="H177" i="3"/>
  <c r="I177" i="3"/>
  <c r="J177" i="3"/>
  <c r="K177" i="3"/>
  <c r="M177" i="3"/>
  <c r="N177" i="3"/>
  <c r="D178" i="3"/>
  <c r="E178" i="3"/>
  <c r="F178" i="3"/>
  <c r="H178" i="3"/>
  <c r="I178" i="3"/>
  <c r="J178" i="3"/>
  <c r="K178" i="3"/>
  <c r="M178" i="3"/>
  <c r="P178" i="3" s="1"/>
  <c r="N178" i="3"/>
  <c r="D179" i="3"/>
  <c r="E179" i="3"/>
  <c r="F179" i="3"/>
  <c r="H179" i="3"/>
  <c r="I179" i="3"/>
  <c r="J179" i="3"/>
  <c r="K179" i="3"/>
  <c r="M179" i="3"/>
  <c r="N179" i="3"/>
  <c r="D180" i="3"/>
  <c r="E180" i="3"/>
  <c r="F180" i="3"/>
  <c r="H180" i="3"/>
  <c r="I180" i="3"/>
  <c r="J180" i="3"/>
  <c r="K180" i="3"/>
  <c r="M180" i="3"/>
  <c r="N180" i="3"/>
  <c r="D181" i="3"/>
  <c r="E181" i="3"/>
  <c r="F181" i="3"/>
  <c r="H181" i="3"/>
  <c r="I181" i="3"/>
  <c r="J181" i="3"/>
  <c r="K181" i="3"/>
  <c r="M181" i="3"/>
  <c r="N181" i="3"/>
  <c r="D182" i="3"/>
  <c r="E182" i="3"/>
  <c r="F182" i="3"/>
  <c r="H182" i="3"/>
  <c r="I182" i="3"/>
  <c r="J182" i="3"/>
  <c r="K182" i="3"/>
  <c r="M182" i="3"/>
  <c r="N182" i="3"/>
  <c r="D183" i="3"/>
  <c r="E183" i="3"/>
  <c r="F183" i="3"/>
  <c r="H183" i="3"/>
  <c r="I183" i="3"/>
  <c r="O183" i="3" s="1"/>
  <c r="J183" i="3"/>
  <c r="K183" i="3"/>
  <c r="M183" i="3"/>
  <c r="N183" i="3"/>
  <c r="D184" i="3"/>
  <c r="E184" i="3"/>
  <c r="F184" i="3"/>
  <c r="H184" i="3"/>
  <c r="I184" i="3"/>
  <c r="J184" i="3"/>
  <c r="K184" i="3"/>
  <c r="M184" i="3"/>
  <c r="N184" i="3"/>
  <c r="O184" i="3"/>
  <c r="D185" i="3"/>
  <c r="E185" i="3"/>
  <c r="F185" i="3"/>
  <c r="H185" i="3"/>
  <c r="I185" i="3"/>
  <c r="J185" i="3"/>
  <c r="K185" i="3"/>
  <c r="M185" i="3"/>
  <c r="N185" i="3"/>
  <c r="D186" i="3"/>
  <c r="E186" i="3"/>
  <c r="F186" i="3"/>
  <c r="H186" i="3"/>
  <c r="I186" i="3"/>
  <c r="J186" i="3"/>
  <c r="K186" i="3"/>
  <c r="M186" i="3"/>
  <c r="N186" i="3"/>
  <c r="D187" i="3"/>
  <c r="E187" i="3"/>
  <c r="F187" i="3"/>
  <c r="H187" i="3"/>
  <c r="I187" i="3"/>
  <c r="J187" i="3"/>
  <c r="K187" i="3"/>
  <c r="M187" i="3"/>
  <c r="N187" i="3"/>
  <c r="D188" i="3"/>
  <c r="E188" i="3"/>
  <c r="F188" i="3"/>
  <c r="H188" i="3"/>
  <c r="I188" i="3"/>
  <c r="O188" i="3" s="1"/>
  <c r="J188" i="3"/>
  <c r="K188" i="3"/>
  <c r="M188" i="3"/>
  <c r="N188" i="3"/>
  <c r="D189" i="3"/>
  <c r="E189" i="3"/>
  <c r="F189" i="3"/>
  <c r="H189" i="3"/>
  <c r="I189" i="3"/>
  <c r="J189" i="3"/>
  <c r="K189" i="3"/>
  <c r="M189" i="3"/>
  <c r="N189" i="3"/>
  <c r="D190" i="3"/>
  <c r="E190" i="3"/>
  <c r="F190" i="3"/>
  <c r="H190" i="3"/>
  <c r="I190" i="3"/>
  <c r="J190" i="3"/>
  <c r="K190" i="3"/>
  <c r="M190" i="3"/>
  <c r="N190" i="3"/>
  <c r="D191" i="3"/>
  <c r="E191" i="3"/>
  <c r="F191" i="3"/>
  <c r="H191" i="3"/>
  <c r="I191" i="3"/>
  <c r="J191" i="3"/>
  <c r="K191" i="3"/>
  <c r="M191" i="3"/>
  <c r="N191" i="3"/>
  <c r="D192" i="3"/>
  <c r="E192" i="3"/>
  <c r="F192" i="3"/>
  <c r="H192" i="3"/>
  <c r="I192" i="3"/>
  <c r="J192" i="3"/>
  <c r="K192" i="3"/>
  <c r="M192" i="3"/>
  <c r="N192" i="3"/>
  <c r="D193" i="3"/>
  <c r="E193" i="3"/>
  <c r="F193" i="3"/>
  <c r="H193" i="3"/>
  <c r="I193" i="3"/>
  <c r="J193" i="3"/>
  <c r="K193" i="3"/>
  <c r="M193" i="3"/>
  <c r="N193" i="3"/>
  <c r="D194" i="3"/>
  <c r="E194" i="3"/>
  <c r="F194" i="3"/>
  <c r="H194" i="3"/>
  <c r="I194" i="3"/>
  <c r="J194" i="3"/>
  <c r="K194" i="3"/>
  <c r="M194" i="3"/>
  <c r="N194" i="3"/>
  <c r="D195" i="3"/>
  <c r="E195" i="3"/>
  <c r="F195" i="3"/>
  <c r="H195" i="3"/>
  <c r="I195" i="3"/>
  <c r="J195" i="3"/>
  <c r="K195" i="3"/>
  <c r="M195" i="3"/>
  <c r="N195" i="3"/>
  <c r="D196" i="3"/>
  <c r="E196" i="3"/>
  <c r="F196" i="3"/>
  <c r="H196" i="3"/>
  <c r="I196" i="3"/>
  <c r="O196" i="3" s="1"/>
  <c r="J196" i="3"/>
  <c r="K196" i="3"/>
  <c r="M196" i="3"/>
  <c r="N196" i="3"/>
  <c r="D197" i="3"/>
  <c r="E197" i="3"/>
  <c r="F197" i="3"/>
  <c r="H197" i="3"/>
  <c r="I197" i="3"/>
  <c r="J197" i="3"/>
  <c r="K197" i="3"/>
  <c r="M197" i="3"/>
  <c r="N197" i="3"/>
  <c r="D198" i="3"/>
  <c r="E198" i="3"/>
  <c r="F198" i="3"/>
  <c r="H198" i="3"/>
  <c r="I198" i="3"/>
  <c r="J198" i="3"/>
  <c r="K198" i="3"/>
  <c r="M198" i="3"/>
  <c r="N198" i="3"/>
  <c r="D199" i="3"/>
  <c r="E199" i="3"/>
  <c r="F199" i="3"/>
  <c r="H199" i="3"/>
  <c r="I199" i="3"/>
  <c r="J199" i="3"/>
  <c r="K199" i="3"/>
  <c r="M199" i="3"/>
  <c r="N199" i="3"/>
  <c r="D200" i="3"/>
  <c r="E200" i="3"/>
  <c r="F200" i="3"/>
  <c r="H200" i="3"/>
  <c r="I200" i="3"/>
  <c r="J200" i="3"/>
  <c r="K200" i="3"/>
  <c r="M200" i="3"/>
  <c r="P200" i="3" s="1"/>
  <c r="N200" i="3"/>
  <c r="D201" i="3"/>
  <c r="E201" i="3"/>
  <c r="F201" i="3"/>
  <c r="H201" i="3"/>
  <c r="I201" i="3"/>
  <c r="J201" i="3"/>
  <c r="K201" i="3"/>
  <c r="M201" i="3"/>
  <c r="N201" i="3"/>
  <c r="D202" i="3"/>
  <c r="E202" i="3"/>
  <c r="F202" i="3"/>
  <c r="H202" i="3"/>
  <c r="I202" i="3"/>
  <c r="J202" i="3"/>
  <c r="K202" i="3"/>
  <c r="M202" i="3"/>
  <c r="P202" i="3" s="1"/>
  <c r="N202" i="3"/>
  <c r="D203" i="3"/>
  <c r="E203" i="3"/>
  <c r="F203" i="3"/>
  <c r="H203" i="3"/>
  <c r="I203" i="3"/>
  <c r="O203" i="3" s="1"/>
  <c r="J203" i="3"/>
  <c r="K203" i="3"/>
  <c r="M203" i="3"/>
  <c r="N203" i="3"/>
  <c r="D204" i="3"/>
  <c r="E204" i="3"/>
  <c r="F204" i="3"/>
  <c r="H204" i="3"/>
  <c r="I204" i="3"/>
  <c r="J204" i="3"/>
  <c r="K204" i="3"/>
  <c r="M204" i="3"/>
  <c r="P204" i="3" s="1"/>
  <c r="N204" i="3"/>
  <c r="D205" i="3"/>
  <c r="E205" i="3"/>
  <c r="F205" i="3"/>
  <c r="H205" i="3"/>
  <c r="I205" i="3"/>
  <c r="J205" i="3"/>
  <c r="K205" i="3"/>
  <c r="M205" i="3"/>
  <c r="N205" i="3"/>
  <c r="D206" i="3"/>
  <c r="E206" i="3"/>
  <c r="F206" i="3"/>
  <c r="H206" i="3"/>
  <c r="I206" i="3"/>
  <c r="J206" i="3"/>
  <c r="K206" i="3"/>
  <c r="M206" i="3"/>
  <c r="N206" i="3"/>
  <c r="D207" i="3"/>
  <c r="E207" i="3"/>
  <c r="F207" i="3"/>
  <c r="H207" i="3"/>
  <c r="I207" i="3"/>
  <c r="J207" i="3"/>
  <c r="K207" i="3"/>
  <c r="M207" i="3"/>
  <c r="N207" i="3"/>
  <c r="D208" i="3"/>
  <c r="E208" i="3"/>
  <c r="F208" i="3"/>
  <c r="H208" i="3"/>
  <c r="I208" i="3"/>
  <c r="J208" i="3"/>
  <c r="K208" i="3"/>
  <c r="M208" i="3"/>
  <c r="N208" i="3"/>
  <c r="D209" i="3"/>
  <c r="E209" i="3"/>
  <c r="F209" i="3"/>
  <c r="H209" i="3"/>
  <c r="I209" i="3"/>
  <c r="J209" i="3"/>
  <c r="K209" i="3"/>
  <c r="M209" i="3"/>
  <c r="N209" i="3"/>
  <c r="D210" i="3"/>
  <c r="E210" i="3"/>
  <c r="F210" i="3"/>
  <c r="H210" i="3"/>
  <c r="I210" i="3"/>
  <c r="J210" i="3"/>
  <c r="K210" i="3"/>
  <c r="M210" i="3"/>
  <c r="P210" i="3" s="1"/>
  <c r="N210" i="3"/>
  <c r="D211" i="3"/>
  <c r="E211" i="3"/>
  <c r="F211" i="3"/>
  <c r="H211" i="3"/>
  <c r="I211" i="3"/>
  <c r="O211" i="3" s="1"/>
  <c r="J211" i="3"/>
  <c r="K211" i="3"/>
  <c r="M211" i="3"/>
  <c r="N211" i="3"/>
  <c r="D212" i="3"/>
  <c r="E212" i="3"/>
  <c r="F212" i="3"/>
  <c r="H212" i="3"/>
  <c r="I212" i="3"/>
  <c r="J212" i="3"/>
  <c r="K212" i="3"/>
  <c r="M212" i="3"/>
  <c r="N212" i="3"/>
  <c r="D213" i="3"/>
  <c r="E213" i="3"/>
  <c r="F213" i="3"/>
  <c r="H213" i="3"/>
  <c r="I213" i="3"/>
  <c r="J213" i="3"/>
  <c r="K213" i="3"/>
  <c r="M213" i="3"/>
  <c r="N213" i="3"/>
  <c r="D214" i="3"/>
  <c r="E214" i="3"/>
  <c r="F214" i="3"/>
  <c r="H214" i="3"/>
  <c r="I214" i="3"/>
  <c r="J214" i="3"/>
  <c r="K214" i="3"/>
  <c r="M214" i="3"/>
  <c r="N214" i="3"/>
  <c r="D215" i="3"/>
  <c r="E215" i="3"/>
  <c r="F215" i="3"/>
  <c r="H215" i="3"/>
  <c r="I215" i="3"/>
  <c r="J215" i="3"/>
  <c r="K215" i="3"/>
  <c r="M215" i="3"/>
  <c r="N215" i="3"/>
  <c r="D216" i="3"/>
  <c r="E216" i="3"/>
  <c r="F216" i="3"/>
  <c r="H216" i="3"/>
  <c r="I216" i="3"/>
  <c r="J216" i="3"/>
  <c r="K216" i="3"/>
  <c r="M216" i="3"/>
  <c r="N216" i="3"/>
  <c r="D217" i="3"/>
  <c r="E217" i="3"/>
  <c r="F217" i="3"/>
  <c r="H217" i="3"/>
  <c r="I217" i="3"/>
  <c r="J217" i="3"/>
  <c r="K217" i="3"/>
  <c r="M217" i="3"/>
  <c r="N217" i="3"/>
  <c r="D218" i="3"/>
  <c r="E218" i="3"/>
  <c r="F218" i="3"/>
  <c r="H218" i="3"/>
  <c r="I218" i="3"/>
  <c r="J218" i="3"/>
  <c r="K218" i="3"/>
  <c r="M218" i="3"/>
  <c r="P218" i="3" s="1"/>
  <c r="N218" i="3"/>
  <c r="D219" i="3"/>
  <c r="E219" i="3"/>
  <c r="F219" i="3"/>
  <c r="H219" i="3"/>
  <c r="I219" i="3"/>
  <c r="O219" i="3" s="1"/>
  <c r="J219" i="3"/>
  <c r="K219" i="3"/>
  <c r="M219" i="3"/>
  <c r="N219" i="3"/>
  <c r="D220" i="3"/>
  <c r="E220" i="3"/>
  <c r="F220" i="3"/>
  <c r="H220" i="3"/>
  <c r="I220" i="3"/>
  <c r="J220" i="3"/>
  <c r="K220" i="3"/>
  <c r="M220" i="3"/>
  <c r="N220" i="3"/>
  <c r="D221" i="3"/>
  <c r="E221" i="3"/>
  <c r="F221" i="3"/>
  <c r="H221" i="3"/>
  <c r="I221" i="3"/>
  <c r="J221" i="3"/>
  <c r="K221" i="3"/>
  <c r="M221" i="3"/>
  <c r="N221" i="3"/>
  <c r="D222" i="3"/>
  <c r="E222" i="3"/>
  <c r="F222" i="3"/>
  <c r="H222" i="3"/>
  <c r="I222" i="3"/>
  <c r="J222" i="3"/>
  <c r="K222" i="3"/>
  <c r="M222" i="3"/>
  <c r="N222" i="3"/>
  <c r="D223" i="3"/>
  <c r="E223" i="3"/>
  <c r="F223" i="3"/>
  <c r="H223" i="3"/>
  <c r="I223" i="3"/>
  <c r="J223" i="3"/>
  <c r="K223" i="3"/>
  <c r="M223" i="3"/>
  <c r="N223" i="3"/>
  <c r="D224" i="3"/>
  <c r="E224" i="3"/>
  <c r="F224" i="3"/>
  <c r="H224" i="3"/>
  <c r="I224" i="3"/>
  <c r="J224" i="3"/>
  <c r="K224" i="3"/>
  <c r="M224" i="3"/>
  <c r="N224" i="3"/>
  <c r="D225" i="3"/>
  <c r="E225" i="3"/>
  <c r="F225" i="3"/>
  <c r="H225" i="3"/>
  <c r="I225" i="3"/>
  <c r="J225" i="3"/>
  <c r="K225" i="3"/>
  <c r="M225" i="3"/>
  <c r="N225" i="3"/>
  <c r="D226" i="3"/>
  <c r="E226" i="3"/>
  <c r="F226" i="3"/>
  <c r="H226" i="3"/>
  <c r="I226" i="3"/>
  <c r="J226" i="3"/>
  <c r="K226" i="3"/>
  <c r="M226" i="3"/>
  <c r="N226" i="3"/>
  <c r="D227" i="3"/>
  <c r="E227" i="3"/>
  <c r="F227" i="3"/>
  <c r="H227" i="3"/>
  <c r="I227" i="3"/>
  <c r="O227" i="3" s="1"/>
  <c r="J227" i="3"/>
  <c r="K227" i="3"/>
  <c r="M227" i="3"/>
  <c r="N227" i="3"/>
  <c r="D228" i="3"/>
  <c r="E228" i="3"/>
  <c r="F228" i="3"/>
  <c r="H228" i="3"/>
  <c r="I228" i="3"/>
  <c r="J228" i="3"/>
  <c r="K228" i="3"/>
  <c r="M228" i="3"/>
  <c r="N228" i="3"/>
  <c r="D229" i="3"/>
  <c r="E229" i="3"/>
  <c r="F229" i="3"/>
  <c r="H229" i="3"/>
  <c r="I229" i="3"/>
  <c r="J229" i="3"/>
  <c r="K229" i="3"/>
  <c r="M229" i="3"/>
  <c r="N229" i="3"/>
  <c r="D230" i="3"/>
  <c r="E230" i="3"/>
  <c r="F230" i="3"/>
  <c r="H230" i="3"/>
  <c r="I230" i="3"/>
  <c r="J230" i="3"/>
  <c r="K230" i="3"/>
  <c r="M230" i="3"/>
  <c r="N230" i="3"/>
  <c r="D231" i="3"/>
  <c r="E231" i="3"/>
  <c r="F231" i="3"/>
  <c r="H231" i="3"/>
  <c r="I231" i="3"/>
  <c r="O231" i="3" s="1"/>
  <c r="J231" i="3"/>
  <c r="K231" i="3"/>
  <c r="M231" i="3"/>
  <c r="N231" i="3"/>
  <c r="D232" i="3"/>
  <c r="E232" i="3"/>
  <c r="F232" i="3"/>
  <c r="H232" i="3"/>
  <c r="I232" i="3"/>
  <c r="J232" i="3"/>
  <c r="K232" i="3"/>
  <c r="M232" i="3"/>
  <c r="N232" i="3"/>
  <c r="D233" i="3"/>
  <c r="E233" i="3"/>
  <c r="F233" i="3"/>
  <c r="H233" i="3"/>
  <c r="I233" i="3"/>
  <c r="J233" i="3"/>
  <c r="K233" i="3"/>
  <c r="M233" i="3"/>
  <c r="N233" i="3"/>
  <c r="D234" i="3"/>
  <c r="E234" i="3"/>
  <c r="F234" i="3"/>
  <c r="H234" i="3"/>
  <c r="I234" i="3"/>
  <c r="J234" i="3"/>
  <c r="K234" i="3"/>
  <c r="M234" i="3"/>
  <c r="N234" i="3"/>
  <c r="D235" i="3"/>
  <c r="E235" i="3"/>
  <c r="F235" i="3"/>
  <c r="H235" i="3"/>
  <c r="I235" i="3"/>
  <c r="J235" i="3"/>
  <c r="K235" i="3"/>
  <c r="M235" i="3"/>
  <c r="N235" i="3"/>
  <c r="D236" i="3"/>
  <c r="E236" i="3"/>
  <c r="F236" i="3"/>
  <c r="H236" i="3"/>
  <c r="I236" i="3"/>
  <c r="J236" i="3"/>
  <c r="K236" i="3"/>
  <c r="M236" i="3"/>
  <c r="N236" i="3"/>
  <c r="D237" i="3"/>
  <c r="E237" i="3"/>
  <c r="F237" i="3"/>
  <c r="H237" i="3"/>
  <c r="I237" i="3"/>
  <c r="J237" i="3"/>
  <c r="K237" i="3"/>
  <c r="M237" i="3"/>
  <c r="N237" i="3"/>
  <c r="D238" i="3"/>
  <c r="E238" i="3"/>
  <c r="F238" i="3"/>
  <c r="H238" i="3"/>
  <c r="I238" i="3"/>
  <c r="J238" i="3"/>
  <c r="K238" i="3"/>
  <c r="M238" i="3"/>
  <c r="N238" i="3"/>
  <c r="D239" i="3"/>
  <c r="E239" i="3"/>
  <c r="F239" i="3"/>
  <c r="H239" i="3"/>
  <c r="I239" i="3"/>
  <c r="O239" i="3" s="1"/>
  <c r="J239" i="3"/>
  <c r="K239" i="3"/>
  <c r="M239" i="3"/>
  <c r="N239" i="3"/>
  <c r="D240" i="3"/>
  <c r="E240" i="3"/>
  <c r="F240" i="3"/>
  <c r="H240" i="3"/>
  <c r="I240" i="3"/>
  <c r="J240" i="3"/>
  <c r="K240" i="3"/>
  <c r="M240" i="3"/>
  <c r="N240" i="3"/>
  <c r="D241" i="3"/>
  <c r="E241" i="3"/>
  <c r="F241" i="3"/>
  <c r="H241" i="3"/>
  <c r="I241" i="3"/>
  <c r="O241" i="3" s="1"/>
  <c r="J241" i="3"/>
  <c r="K241" i="3"/>
  <c r="M241" i="3"/>
  <c r="N241" i="3"/>
  <c r="D242" i="3"/>
  <c r="E242" i="3"/>
  <c r="F242" i="3"/>
  <c r="H242" i="3"/>
  <c r="I242" i="3"/>
  <c r="J242" i="3"/>
  <c r="K242" i="3"/>
  <c r="M242" i="3"/>
  <c r="P242" i="3" s="1"/>
  <c r="N242" i="3"/>
  <c r="D243" i="3"/>
  <c r="E243" i="3"/>
  <c r="F243" i="3"/>
  <c r="H243" i="3"/>
  <c r="I243" i="3"/>
  <c r="J243" i="3"/>
  <c r="K243" i="3"/>
  <c r="O243" i="3" s="1"/>
  <c r="M243" i="3"/>
  <c r="N243" i="3"/>
  <c r="D244" i="3"/>
  <c r="E244" i="3"/>
  <c r="F244" i="3"/>
  <c r="H244" i="3"/>
  <c r="I244" i="3"/>
  <c r="J244" i="3"/>
  <c r="K244" i="3"/>
  <c r="M244" i="3"/>
  <c r="N244" i="3"/>
  <c r="D245" i="3"/>
  <c r="E245" i="3"/>
  <c r="F245" i="3"/>
  <c r="H245" i="3"/>
  <c r="I245" i="3"/>
  <c r="J245" i="3"/>
  <c r="K245" i="3"/>
  <c r="M245" i="3"/>
  <c r="N245" i="3"/>
  <c r="D246" i="3"/>
  <c r="E246" i="3"/>
  <c r="F246" i="3"/>
  <c r="H246" i="3"/>
  <c r="I246" i="3"/>
  <c r="J246" i="3"/>
  <c r="K246" i="3"/>
  <c r="O246" i="3" s="1"/>
  <c r="M246" i="3"/>
  <c r="N246" i="3"/>
  <c r="D247" i="3"/>
  <c r="E247" i="3"/>
  <c r="F247" i="3"/>
  <c r="H247" i="3"/>
  <c r="I247" i="3"/>
  <c r="J247" i="3"/>
  <c r="K247" i="3"/>
  <c r="M247" i="3"/>
  <c r="P247" i="3" s="1"/>
  <c r="N247" i="3"/>
  <c r="D248" i="3"/>
  <c r="E248" i="3"/>
  <c r="F248" i="3"/>
  <c r="H248" i="3"/>
  <c r="I248" i="3"/>
  <c r="J248" i="3"/>
  <c r="K248" i="3"/>
  <c r="M248" i="3"/>
  <c r="N248" i="3"/>
  <c r="D249" i="3"/>
  <c r="E249" i="3"/>
  <c r="F249" i="3"/>
  <c r="H249" i="3"/>
  <c r="I249" i="3"/>
  <c r="J249" i="3"/>
  <c r="K249" i="3"/>
  <c r="M249" i="3"/>
  <c r="N249" i="3"/>
  <c r="D250" i="3"/>
  <c r="E250" i="3"/>
  <c r="F250" i="3"/>
  <c r="H250" i="3"/>
  <c r="I250" i="3"/>
  <c r="J250" i="3"/>
  <c r="K250" i="3"/>
  <c r="M250" i="3"/>
  <c r="N250" i="3"/>
  <c r="D251" i="3"/>
  <c r="E251" i="3"/>
  <c r="F251" i="3"/>
  <c r="H251" i="3"/>
  <c r="I251" i="3"/>
  <c r="J251" i="3"/>
  <c r="K251" i="3"/>
  <c r="M251" i="3"/>
  <c r="N251" i="3"/>
  <c r="D252" i="3"/>
  <c r="E252" i="3"/>
  <c r="F252" i="3"/>
  <c r="H252" i="3"/>
  <c r="I252" i="3"/>
  <c r="J252" i="3"/>
  <c r="K252" i="3"/>
  <c r="M252" i="3"/>
  <c r="N252" i="3"/>
  <c r="D253" i="3"/>
  <c r="E253" i="3"/>
  <c r="F253" i="3"/>
  <c r="H253" i="3"/>
  <c r="I253" i="3"/>
  <c r="J253" i="3"/>
  <c r="K253" i="3"/>
  <c r="M253" i="3"/>
  <c r="N253" i="3"/>
  <c r="D254" i="3"/>
  <c r="E254" i="3"/>
  <c r="F254" i="3"/>
  <c r="H254" i="3"/>
  <c r="I254" i="3"/>
  <c r="J254" i="3"/>
  <c r="K254" i="3"/>
  <c r="M254" i="3"/>
  <c r="N254" i="3"/>
  <c r="D255" i="3"/>
  <c r="E255" i="3"/>
  <c r="F255" i="3"/>
  <c r="H255" i="3"/>
  <c r="I255" i="3"/>
  <c r="J255" i="3"/>
  <c r="K255" i="3"/>
  <c r="M255" i="3"/>
  <c r="N255" i="3"/>
  <c r="P255" i="3"/>
  <c r="D256" i="3"/>
  <c r="E256" i="3"/>
  <c r="F256" i="3"/>
  <c r="H256" i="3"/>
  <c r="I256" i="3"/>
  <c r="J256" i="3"/>
  <c r="K256" i="3"/>
  <c r="M256" i="3"/>
  <c r="N256" i="3"/>
  <c r="D257" i="3"/>
  <c r="E257" i="3"/>
  <c r="F257" i="3"/>
  <c r="H257" i="3"/>
  <c r="I257" i="3"/>
  <c r="O257" i="3" s="1"/>
  <c r="J257" i="3"/>
  <c r="K257" i="3"/>
  <c r="M257" i="3"/>
  <c r="P257" i="3" s="1"/>
  <c r="N257" i="3"/>
  <c r="D258" i="3"/>
  <c r="E258" i="3"/>
  <c r="F258" i="3"/>
  <c r="H258" i="3"/>
  <c r="I258" i="3"/>
  <c r="J258" i="3"/>
  <c r="K258" i="3"/>
  <c r="M258" i="3"/>
  <c r="N258" i="3"/>
  <c r="D259" i="3"/>
  <c r="E259" i="3"/>
  <c r="F259" i="3"/>
  <c r="H259" i="3"/>
  <c r="I259" i="3"/>
  <c r="J259" i="3"/>
  <c r="K259" i="3"/>
  <c r="O259" i="3" s="1"/>
  <c r="M259" i="3"/>
  <c r="N259" i="3"/>
  <c r="P259" i="3" s="1"/>
  <c r="D260" i="3"/>
  <c r="E260" i="3"/>
  <c r="F260" i="3"/>
  <c r="H260" i="3"/>
  <c r="I260" i="3"/>
  <c r="J260" i="3"/>
  <c r="K260" i="3"/>
  <c r="M260" i="3"/>
  <c r="N260" i="3"/>
  <c r="D261" i="3"/>
  <c r="E261" i="3"/>
  <c r="F261" i="3"/>
  <c r="H261" i="3"/>
  <c r="I261" i="3"/>
  <c r="J261" i="3"/>
  <c r="K261" i="3"/>
  <c r="M261" i="3"/>
  <c r="N261" i="3"/>
  <c r="D262" i="3"/>
  <c r="E262" i="3"/>
  <c r="F262" i="3"/>
  <c r="H262" i="3"/>
  <c r="I262" i="3"/>
  <c r="J262" i="3"/>
  <c r="K262" i="3"/>
  <c r="M262" i="3"/>
  <c r="N262" i="3"/>
  <c r="D263" i="3"/>
  <c r="E263" i="3"/>
  <c r="F263" i="3"/>
  <c r="H263" i="3"/>
  <c r="I263" i="3"/>
  <c r="J263" i="3"/>
  <c r="K263" i="3"/>
  <c r="M263" i="3"/>
  <c r="P263" i="3" s="1"/>
  <c r="N263" i="3"/>
  <c r="D264" i="3"/>
  <c r="E264" i="3"/>
  <c r="F264" i="3"/>
  <c r="H264" i="3"/>
  <c r="I264" i="3"/>
  <c r="J264" i="3"/>
  <c r="K264" i="3"/>
  <c r="M264" i="3"/>
  <c r="N264" i="3"/>
  <c r="D265" i="3"/>
  <c r="E265" i="3"/>
  <c r="F265" i="3"/>
  <c r="H265" i="3"/>
  <c r="I265" i="3"/>
  <c r="J265" i="3"/>
  <c r="K265" i="3"/>
  <c r="M265" i="3"/>
  <c r="P265" i="3" s="1"/>
  <c r="N265" i="3"/>
  <c r="D266" i="3"/>
  <c r="E266" i="3"/>
  <c r="F266" i="3"/>
  <c r="H266" i="3"/>
  <c r="I266" i="3"/>
  <c r="J266" i="3"/>
  <c r="K266" i="3"/>
  <c r="M266" i="3"/>
  <c r="N266" i="3"/>
  <c r="D267" i="3"/>
  <c r="E267" i="3"/>
  <c r="F267" i="3"/>
  <c r="H267" i="3"/>
  <c r="I267" i="3"/>
  <c r="J267" i="3"/>
  <c r="K267" i="3"/>
  <c r="M267" i="3"/>
  <c r="N267" i="3"/>
  <c r="D268" i="3"/>
  <c r="E268" i="3"/>
  <c r="F268" i="3"/>
  <c r="H268" i="3"/>
  <c r="I268" i="3"/>
  <c r="J268" i="3"/>
  <c r="K268" i="3"/>
  <c r="M268" i="3"/>
  <c r="N268" i="3"/>
  <c r="D269" i="3"/>
  <c r="E269" i="3"/>
  <c r="F269" i="3"/>
  <c r="H269" i="3"/>
  <c r="I269" i="3"/>
  <c r="J269" i="3"/>
  <c r="K269" i="3"/>
  <c r="M269" i="3"/>
  <c r="N269" i="3"/>
  <c r="D270" i="3"/>
  <c r="E270" i="3"/>
  <c r="F270" i="3"/>
  <c r="H270" i="3"/>
  <c r="I270" i="3"/>
  <c r="J270" i="3"/>
  <c r="K270" i="3"/>
  <c r="M270" i="3"/>
  <c r="N270" i="3"/>
  <c r="D271" i="3"/>
  <c r="E271" i="3"/>
  <c r="F271" i="3"/>
  <c r="H271" i="3"/>
  <c r="I271" i="3"/>
  <c r="J271" i="3"/>
  <c r="K271" i="3"/>
  <c r="M271" i="3"/>
  <c r="N271" i="3"/>
  <c r="D272" i="3"/>
  <c r="E272" i="3"/>
  <c r="F272" i="3"/>
  <c r="H272" i="3"/>
  <c r="I272" i="3"/>
  <c r="J272" i="3"/>
  <c r="K272" i="3"/>
  <c r="O272" i="3" s="1"/>
  <c r="M272" i="3"/>
  <c r="N272" i="3"/>
  <c r="P272" i="3" s="1"/>
  <c r="D273" i="3"/>
  <c r="E273" i="3"/>
  <c r="F273" i="3"/>
  <c r="H273" i="3"/>
  <c r="I273" i="3"/>
  <c r="J273" i="3"/>
  <c r="K273" i="3"/>
  <c r="M273" i="3"/>
  <c r="P273" i="3" s="1"/>
  <c r="N273" i="3"/>
  <c r="D274" i="3"/>
  <c r="E274" i="3"/>
  <c r="F274" i="3"/>
  <c r="H274" i="3"/>
  <c r="I274" i="3"/>
  <c r="J274" i="3"/>
  <c r="K274" i="3"/>
  <c r="M274" i="3"/>
  <c r="N274" i="3"/>
  <c r="D275" i="3"/>
  <c r="E275" i="3"/>
  <c r="F275" i="3"/>
  <c r="H275" i="3"/>
  <c r="I275" i="3"/>
  <c r="J275" i="3"/>
  <c r="K275" i="3"/>
  <c r="M275" i="3"/>
  <c r="N275" i="3"/>
  <c r="D276" i="3"/>
  <c r="E276" i="3"/>
  <c r="F276" i="3"/>
  <c r="H276" i="3"/>
  <c r="I276" i="3"/>
  <c r="J276" i="3"/>
  <c r="K276" i="3"/>
  <c r="M276" i="3"/>
  <c r="N276" i="3"/>
  <c r="P276" i="3" s="1"/>
  <c r="D277" i="3"/>
  <c r="E277" i="3"/>
  <c r="F277" i="3"/>
  <c r="H277" i="3"/>
  <c r="I277" i="3"/>
  <c r="J277" i="3"/>
  <c r="K277" i="3"/>
  <c r="M277" i="3"/>
  <c r="N277" i="3"/>
  <c r="D278" i="3"/>
  <c r="E278" i="3"/>
  <c r="F278" i="3"/>
  <c r="H278" i="3"/>
  <c r="I278" i="3"/>
  <c r="J278" i="3"/>
  <c r="K278" i="3"/>
  <c r="O278" i="3" s="1"/>
  <c r="M278" i="3"/>
  <c r="N278" i="3"/>
  <c r="D279" i="3"/>
  <c r="E279" i="3"/>
  <c r="F279" i="3"/>
  <c r="H279" i="3"/>
  <c r="I279" i="3"/>
  <c r="O279" i="3" s="1"/>
  <c r="J279" i="3"/>
  <c r="K279" i="3"/>
  <c r="M279" i="3"/>
  <c r="P279" i="3" s="1"/>
  <c r="N279" i="3"/>
  <c r="D280" i="3"/>
  <c r="E280" i="3"/>
  <c r="F280" i="3"/>
  <c r="H280" i="3"/>
  <c r="I280" i="3"/>
  <c r="J280" i="3"/>
  <c r="K280" i="3"/>
  <c r="M280" i="3"/>
  <c r="N280" i="3"/>
  <c r="D281" i="3"/>
  <c r="E281" i="3"/>
  <c r="F281" i="3"/>
  <c r="H281" i="3"/>
  <c r="I281" i="3"/>
  <c r="J281" i="3"/>
  <c r="K281" i="3"/>
  <c r="M281" i="3"/>
  <c r="N281" i="3"/>
  <c r="D282" i="3"/>
  <c r="E282" i="3"/>
  <c r="F282" i="3"/>
  <c r="H282" i="3"/>
  <c r="I282" i="3"/>
  <c r="J282" i="3"/>
  <c r="K282" i="3"/>
  <c r="M282" i="3"/>
  <c r="P282" i="3" s="1"/>
  <c r="N282" i="3"/>
  <c r="D283" i="3"/>
  <c r="E283" i="3"/>
  <c r="F283" i="3"/>
  <c r="H283" i="3"/>
  <c r="I283" i="3"/>
  <c r="J283" i="3"/>
  <c r="K283" i="3"/>
  <c r="M283" i="3"/>
  <c r="N283" i="3"/>
  <c r="D284" i="3"/>
  <c r="E284" i="3"/>
  <c r="F284" i="3"/>
  <c r="H284" i="3"/>
  <c r="I284" i="3"/>
  <c r="J284" i="3"/>
  <c r="K284" i="3"/>
  <c r="M284" i="3"/>
  <c r="N284" i="3"/>
  <c r="D285" i="3"/>
  <c r="E285" i="3"/>
  <c r="F285" i="3"/>
  <c r="H285" i="3"/>
  <c r="I285" i="3"/>
  <c r="J285" i="3"/>
  <c r="K285" i="3"/>
  <c r="M285" i="3"/>
  <c r="N285" i="3"/>
  <c r="D286" i="3"/>
  <c r="E286" i="3"/>
  <c r="F286" i="3"/>
  <c r="H286" i="3"/>
  <c r="I286" i="3"/>
  <c r="J286" i="3"/>
  <c r="K286" i="3"/>
  <c r="O286" i="3" s="1"/>
  <c r="M286" i="3"/>
  <c r="N286" i="3"/>
  <c r="D287" i="3"/>
  <c r="E287" i="3"/>
  <c r="F287" i="3"/>
  <c r="H287" i="3"/>
  <c r="I287" i="3"/>
  <c r="J287" i="3"/>
  <c r="K287" i="3"/>
  <c r="M287" i="3"/>
  <c r="P287" i="3" s="1"/>
  <c r="N287" i="3"/>
  <c r="D288" i="3"/>
  <c r="E288" i="3"/>
  <c r="F288" i="3"/>
  <c r="H288" i="3"/>
  <c r="I288" i="3"/>
  <c r="J288" i="3"/>
  <c r="K288" i="3"/>
  <c r="M288" i="3"/>
  <c r="P288" i="3" s="1"/>
  <c r="N288" i="3"/>
  <c r="D289" i="3"/>
  <c r="E289" i="3"/>
  <c r="F289" i="3"/>
  <c r="H289" i="3"/>
  <c r="I289" i="3"/>
  <c r="J289" i="3"/>
  <c r="K289" i="3"/>
  <c r="M289" i="3"/>
  <c r="N289" i="3"/>
  <c r="D290" i="3"/>
  <c r="E290" i="3"/>
  <c r="F290" i="3"/>
  <c r="H290" i="3"/>
  <c r="O290" i="3" s="1"/>
  <c r="I290" i="3"/>
  <c r="J290" i="3"/>
  <c r="K290" i="3"/>
  <c r="M290" i="3"/>
  <c r="N290" i="3"/>
  <c r="D291" i="3"/>
  <c r="E291" i="3"/>
  <c r="F291" i="3"/>
  <c r="H291" i="3"/>
  <c r="I291" i="3"/>
  <c r="J291" i="3"/>
  <c r="K291" i="3"/>
  <c r="M291" i="3"/>
  <c r="N291" i="3"/>
  <c r="D292" i="3"/>
  <c r="E292" i="3"/>
  <c r="F292" i="3"/>
  <c r="H292" i="3"/>
  <c r="I292" i="3"/>
  <c r="J292" i="3"/>
  <c r="K292" i="3"/>
  <c r="M292" i="3"/>
  <c r="N292" i="3"/>
  <c r="D293" i="3"/>
  <c r="E293" i="3"/>
  <c r="F293" i="3"/>
  <c r="H293" i="3"/>
  <c r="I293" i="3"/>
  <c r="J293" i="3"/>
  <c r="K293" i="3"/>
  <c r="M293" i="3"/>
  <c r="P293" i="3" s="1"/>
  <c r="N293" i="3"/>
  <c r="D294" i="3"/>
  <c r="E294" i="3"/>
  <c r="F294" i="3"/>
  <c r="H294" i="3"/>
  <c r="I294" i="3"/>
  <c r="J294" i="3"/>
  <c r="K294" i="3"/>
  <c r="M294" i="3"/>
  <c r="N294" i="3"/>
  <c r="D295" i="3"/>
  <c r="E295" i="3"/>
  <c r="F295" i="3"/>
  <c r="H295" i="3"/>
  <c r="I295" i="3"/>
  <c r="J295" i="3"/>
  <c r="K295" i="3"/>
  <c r="M295" i="3"/>
  <c r="N295" i="3"/>
  <c r="D296" i="3"/>
  <c r="E296" i="3"/>
  <c r="F296" i="3"/>
  <c r="H296" i="3"/>
  <c r="I296" i="3"/>
  <c r="J296" i="3"/>
  <c r="K296" i="3"/>
  <c r="M296" i="3"/>
  <c r="P296" i="3" s="1"/>
  <c r="N296" i="3"/>
  <c r="D297" i="3"/>
  <c r="E297" i="3"/>
  <c r="F297" i="3"/>
  <c r="H297" i="3"/>
  <c r="I297" i="3"/>
  <c r="J297" i="3"/>
  <c r="K297" i="3"/>
  <c r="M297" i="3"/>
  <c r="N297" i="3"/>
  <c r="D298" i="3"/>
  <c r="E298" i="3"/>
  <c r="F298" i="3"/>
  <c r="H298" i="3"/>
  <c r="I298" i="3"/>
  <c r="O298" i="3" s="1"/>
  <c r="J298" i="3"/>
  <c r="K298" i="3"/>
  <c r="M298" i="3"/>
  <c r="N298" i="3"/>
  <c r="D299" i="3"/>
  <c r="E299" i="3"/>
  <c r="F299" i="3"/>
  <c r="H299" i="3"/>
  <c r="I299" i="3"/>
  <c r="J299" i="3"/>
  <c r="K299" i="3"/>
  <c r="M299" i="3"/>
  <c r="N299" i="3"/>
  <c r="D300" i="3"/>
  <c r="E300" i="3"/>
  <c r="F300" i="3"/>
  <c r="H300" i="3"/>
  <c r="I300" i="3"/>
  <c r="J300" i="3"/>
  <c r="K300" i="3"/>
  <c r="O300" i="3" s="1"/>
  <c r="M300" i="3"/>
  <c r="N300" i="3"/>
  <c r="D301" i="3"/>
  <c r="E301" i="3"/>
  <c r="F301" i="3"/>
  <c r="H301" i="3"/>
  <c r="I301" i="3"/>
  <c r="J301" i="3"/>
  <c r="K301" i="3"/>
  <c r="M301" i="3"/>
  <c r="P301" i="3" s="1"/>
  <c r="N301" i="3"/>
  <c r="D302" i="3"/>
  <c r="E302" i="3"/>
  <c r="F302" i="3"/>
  <c r="H302" i="3"/>
  <c r="I302" i="3"/>
  <c r="J302" i="3"/>
  <c r="K302" i="3"/>
  <c r="M302" i="3"/>
  <c r="P302" i="3" s="1"/>
  <c r="N302" i="3"/>
  <c r="D303" i="3"/>
  <c r="E303" i="3"/>
  <c r="F303" i="3"/>
  <c r="H303" i="3"/>
  <c r="I303" i="3"/>
  <c r="J303" i="3"/>
  <c r="K303" i="3"/>
  <c r="M303" i="3"/>
  <c r="N303" i="3"/>
  <c r="D304" i="3"/>
  <c r="E304" i="3"/>
  <c r="F304" i="3"/>
  <c r="H304" i="3"/>
  <c r="I304" i="3"/>
  <c r="J304" i="3"/>
  <c r="K304" i="3"/>
  <c r="M304" i="3"/>
  <c r="N304" i="3"/>
  <c r="D305" i="3"/>
  <c r="E305" i="3"/>
  <c r="F305" i="3"/>
  <c r="H305" i="3"/>
  <c r="I305" i="3"/>
  <c r="J305" i="3"/>
  <c r="K305" i="3"/>
  <c r="M305" i="3"/>
  <c r="N305" i="3"/>
  <c r="D306" i="3"/>
  <c r="E306" i="3"/>
  <c r="F306" i="3"/>
  <c r="H306" i="3"/>
  <c r="I306" i="3"/>
  <c r="J306" i="3"/>
  <c r="K306" i="3"/>
  <c r="M306" i="3"/>
  <c r="N306" i="3"/>
  <c r="D307" i="3"/>
  <c r="E307" i="3"/>
  <c r="F307" i="3"/>
  <c r="H307" i="3"/>
  <c r="I307" i="3"/>
  <c r="O307" i="3" s="1"/>
  <c r="J307" i="3"/>
  <c r="K307" i="3"/>
  <c r="M307" i="3"/>
  <c r="P307" i="3" s="1"/>
  <c r="N307" i="3"/>
  <c r="D308" i="3"/>
  <c r="E308" i="3"/>
  <c r="F308" i="3"/>
  <c r="H308" i="3"/>
  <c r="I308" i="3"/>
  <c r="J308" i="3"/>
  <c r="K308" i="3"/>
  <c r="M308" i="3"/>
  <c r="N308" i="3"/>
  <c r="D309" i="3"/>
  <c r="E309" i="3"/>
  <c r="F309" i="3"/>
  <c r="H309" i="3"/>
  <c r="I309" i="3"/>
  <c r="J309" i="3"/>
  <c r="K309" i="3"/>
  <c r="M309" i="3"/>
  <c r="N309" i="3"/>
  <c r="D310" i="3"/>
  <c r="E310" i="3"/>
  <c r="F310" i="3"/>
  <c r="H310" i="3"/>
  <c r="I310" i="3"/>
  <c r="J310" i="3"/>
  <c r="K310" i="3"/>
  <c r="M310" i="3"/>
  <c r="P310" i="3" s="1"/>
  <c r="N310" i="3"/>
  <c r="D311" i="3"/>
  <c r="E311" i="3"/>
  <c r="F311" i="3"/>
  <c r="H311" i="3"/>
  <c r="I311" i="3"/>
  <c r="J311" i="3"/>
  <c r="K311" i="3"/>
  <c r="M311" i="3"/>
  <c r="N311" i="3"/>
  <c r="D312" i="3"/>
  <c r="E312" i="3"/>
  <c r="F312" i="3"/>
  <c r="H312" i="3"/>
  <c r="I312" i="3"/>
  <c r="J312" i="3"/>
  <c r="K312" i="3"/>
  <c r="M312" i="3"/>
  <c r="N312" i="3"/>
  <c r="D313" i="3"/>
  <c r="E313" i="3"/>
  <c r="F313" i="3"/>
  <c r="H313" i="3"/>
  <c r="I313" i="3"/>
  <c r="J313" i="3"/>
  <c r="K313" i="3"/>
  <c r="M313" i="3"/>
  <c r="N313" i="3"/>
  <c r="D314" i="3"/>
  <c r="E314" i="3"/>
  <c r="F314" i="3"/>
  <c r="H314" i="3"/>
  <c r="I314" i="3"/>
  <c r="J314" i="3"/>
  <c r="K314" i="3"/>
  <c r="M314" i="3"/>
  <c r="N314" i="3"/>
  <c r="D315" i="3"/>
  <c r="E315" i="3"/>
  <c r="F315" i="3"/>
  <c r="H315" i="3"/>
  <c r="I315" i="3"/>
  <c r="J315" i="3"/>
  <c r="K315" i="3"/>
  <c r="M315" i="3"/>
  <c r="P315" i="3" s="1"/>
  <c r="N315" i="3"/>
  <c r="D316" i="3"/>
  <c r="E316" i="3"/>
  <c r="F316" i="3"/>
  <c r="H316" i="3"/>
  <c r="I316" i="3"/>
  <c r="J316" i="3"/>
  <c r="K316" i="3"/>
  <c r="M316" i="3"/>
  <c r="P316" i="3" s="1"/>
  <c r="N316" i="3"/>
  <c r="D317" i="3"/>
  <c r="E317" i="3"/>
  <c r="F317" i="3"/>
  <c r="H317" i="3"/>
  <c r="I317" i="3"/>
  <c r="J317" i="3"/>
  <c r="K317" i="3"/>
  <c r="M317" i="3"/>
  <c r="N317" i="3"/>
  <c r="D318" i="3"/>
  <c r="E318" i="3"/>
  <c r="F318" i="3"/>
  <c r="H318" i="3"/>
  <c r="I318" i="3"/>
  <c r="J318" i="3"/>
  <c r="K318" i="3"/>
  <c r="M318" i="3"/>
  <c r="N318" i="3"/>
  <c r="D319" i="3"/>
  <c r="E319" i="3"/>
  <c r="F319" i="3"/>
  <c r="H319" i="3"/>
  <c r="I319" i="3"/>
  <c r="J319" i="3"/>
  <c r="K319" i="3"/>
  <c r="M319" i="3"/>
  <c r="N319" i="3"/>
  <c r="D320" i="3"/>
  <c r="E320" i="3"/>
  <c r="F320" i="3"/>
  <c r="H320" i="3"/>
  <c r="I320" i="3"/>
  <c r="J320" i="3"/>
  <c r="K320" i="3"/>
  <c r="M320" i="3"/>
  <c r="N320" i="3"/>
  <c r="D321" i="3"/>
  <c r="E321" i="3"/>
  <c r="F321" i="3"/>
  <c r="H321" i="3"/>
  <c r="I321" i="3"/>
  <c r="J321" i="3"/>
  <c r="K321" i="3"/>
  <c r="M321" i="3"/>
  <c r="N321" i="3"/>
  <c r="D322" i="3"/>
  <c r="E322" i="3"/>
  <c r="F322" i="3"/>
  <c r="H322" i="3"/>
  <c r="I322" i="3"/>
  <c r="O322" i="3" s="1"/>
  <c r="J322" i="3"/>
  <c r="K322" i="3"/>
  <c r="M322" i="3"/>
  <c r="N322" i="3"/>
  <c r="D323" i="3"/>
  <c r="E323" i="3"/>
  <c r="F323" i="3"/>
  <c r="H323" i="3"/>
  <c r="I323" i="3"/>
  <c r="J323" i="3"/>
  <c r="K323" i="3"/>
  <c r="M323" i="3"/>
  <c r="N323" i="3"/>
  <c r="D324" i="3"/>
  <c r="E324" i="3"/>
  <c r="F324" i="3"/>
  <c r="H324" i="3"/>
  <c r="I324" i="3"/>
  <c r="J324" i="3"/>
  <c r="K324" i="3"/>
  <c r="M324" i="3"/>
  <c r="P324" i="3" s="1"/>
  <c r="N324" i="3"/>
  <c r="D325" i="3"/>
  <c r="E325" i="3"/>
  <c r="F325" i="3"/>
  <c r="H325" i="3"/>
  <c r="I325" i="3"/>
  <c r="J325" i="3"/>
  <c r="K325" i="3"/>
  <c r="M325" i="3"/>
  <c r="N325" i="3"/>
  <c r="D326" i="3"/>
  <c r="E326" i="3"/>
  <c r="F326" i="3"/>
  <c r="H326" i="3"/>
  <c r="I326" i="3"/>
  <c r="J326" i="3"/>
  <c r="K326" i="3"/>
  <c r="M326" i="3"/>
  <c r="N326" i="3"/>
  <c r="D327" i="3"/>
  <c r="E327" i="3"/>
  <c r="F327" i="3"/>
  <c r="H327" i="3"/>
  <c r="I327" i="3"/>
  <c r="J327" i="3"/>
  <c r="K327" i="3"/>
  <c r="M327" i="3"/>
  <c r="N327" i="3"/>
  <c r="D328" i="3"/>
  <c r="E328" i="3"/>
  <c r="F328" i="3"/>
  <c r="H328" i="3"/>
  <c r="I328" i="3"/>
  <c r="J328" i="3"/>
  <c r="K328" i="3"/>
  <c r="M328" i="3"/>
  <c r="N328" i="3"/>
  <c r="D329" i="3"/>
  <c r="E329" i="3"/>
  <c r="F329" i="3"/>
  <c r="H329" i="3"/>
  <c r="I329" i="3"/>
  <c r="J329" i="3"/>
  <c r="K329" i="3"/>
  <c r="M329" i="3"/>
  <c r="P329" i="3" s="1"/>
  <c r="N329" i="3"/>
  <c r="D330" i="3"/>
  <c r="E330" i="3"/>
  <c r="F330" i="3"/>
  <c r="H330" i="3"/>
  <c r="I330" i="3"/>
  <c r="J330" i="3"/>
  <c r="K330" i="3"/>
  <c r="M330" i="3"/>
  <c r="N330" i="3"/>
  <c r="D331" i="3"/>
  <c r="E331" i="3"/>
  <c r="F331" i="3"/>
  <c r="H331" i="3"/>
  <c r="I331" i="3"/>
  <c r="J331" i="3"/>
  <c r="K331" i="3"/>
  <c r="M331" i="3"/>
  <c r="N331" i="3"/>
  <c r="D332" i="3"/>
  <c r="E332" i="3"/>
  <c r="F332" i="3"/>
  <c r="H332" i="3"/>
  <c r="I332" i="3"/>
  <c r="J332" i="3"/>
  <c r="K332" i="3"/>
  <c r="M332" i="3"/>
  <c r="N332" i="3"/>
  <c r="D333" i="3"/>
  <c r="E333" i="3"/>
  <c r="F333" i="3"/>
  <c r="H333" i="3"/>
  <c r="I333" i="3"/>
  <c r="J333" i="3"/>
  <c r="K333" i="3"/>
  <c r="M333" i="3"/>
  <c r="N333" i="3"/>
  <c r="D334" i="3"/>
  <c r="E334" i="3"/>
  <c r="F334" i="3"/>
  <c r="H334" i="3"/>
  <c r="I334" i="3"/>
  <c r="J334" i="3"/>
  <c r="K334" i="3"/>
  <c r="M334" i="3"/>
  <c r="N334" i="3"/>
  <c r="D335" i="3"/>
  <c r="E335" i="3"/>
  <c r="F335" i="3"/>
  <c r="H335" i="3"/>
  <c r="I335" i="3"/>
  <c r="J335" i="3"/>
  <c r="K335" i="3"/>
  <c r="M335" i="3"/>
  <c r="N335" i="3"/>
  <c r="D336" i="3"/>
  <c r="E336" i="3"/>
  <c r="F336" i="3"/>
  <c r="H336" i="3"/>
  <c r="I336" i="3"/>
  <c r="J336" i="3"/>
  <c r="K336" i="3"/>
  <c r="M336" i="3"/>
  <c r="P336" i="3" s="1"/>
  <c r="N336" i="3"/>
  <c r="D337" i="3"/>
  <c r="E337" i="3"/>
  <c r="F337" i="3"/>
  <c r="H337" i="3"/>
  <c r="I337" i="3"/>
  <c r="J337" i="3"/>
  <c r="K337" i="3"/>
  <c r="M337" i="3"/>
  <c r="P337" i="3" s="1"/>
  <c r="N337" i="3"/>
  <c r="D338" i="3"/>
  <c r="E338" i="3"/>
  <c r="F338" i="3"/>
  <c r="H338" i="3"/>
  <c r="I338" i="3"/>
  <c r="J338" i="3"/>
  <c r="K338" i="3"/>
  <c r="M338" i="3"/>
  <c r="N338" i="3"/>
  <c r="D339" i="3"/>
  <c r="E339" i="3"/>
  <c r="F339" i="3"/>
  <c r="H339" i="3"/>
  <c r="I339" i="3"/>
  <c r="J339" i="3"/>
  <c r="K339" i="3"/>
  <c r="M339" i="3"/>
  <c r="P339" i="3" s="1"/>
  <c r="N339" i="3"/>
  <c r="D340" i="3"/>
  <c r="E340" i="3"/>
  <c r="F340" i="3"/>
  <c r="H340" i="3"/>
  <c r="I340" i="3"/>
  <c r="J340" i="3"/>
  <c r="K340" i="3"/>
  <c r="M340" i="3"/>
  <c r="P340" i="3" s="1"/>
  <c r="N340" i="3"/>
  <c r="D341" i="3"/>
  <c r="E341" i="3"/>
  <c r="F341" i="3"/>
  <c r="H341" i="3"/>
  <c r="I341" i="3"/>
  <c r="J341" i="3"/>
  <c r="K341" i="3"/>
  <c r="M341" i="3"/>
  <c r="N341" i="3"/>
  <c r="D342" i="3"/>
  <c r="E342" i="3"/>
  <c r="F342" i="3"/>
  <c r="H342" i="3"/>
  <c r="I342" i="3"/>
  <c r="J342" i="3"/>
  <c r="K342" i="3"/>
  <c r="M342" i="3"/>
  <c r="N342" i="3"/>
  <c r="D343" i="3"/>
  <c r="E343" i="3"/>
  <c r="F343" i="3"/>
  <c r="H343" i="3"/>
  <c r="I343" i="3"/>
  <c r="J343" i="3"/>
  <c r="K343" i="3"/>
  <c r="M343" i="3"/>
  <c r="N343" i="3"/>
  <c r="D344" i="3"/>
  <c r="E344" i="3"/>
  <c r="F344" i="3"/>
  <c r="H344" i="3"/>
  <c r="I344" i="3"/>
  <c r="J344" i="3"/>
  <c r="K344" i="3"/>
  <c r="M344" i="3"/>
  <c r="N344" i="3"/>
  <c r="D345" i="3"/>
  <c r="E345" i="3"/>
  <c r="F345" i="3"/>
  <c r="H345" i="3"/>
  <c r="I345" i="3"/>
  <c r="J345" i="3"/>
  <c r="K345" i="3"/>
  <c r="M345" i="3"/>
  <c r="N345" i="3"/>
  <c r="D346" i="3"/>
  <c r="E346" i="3"/>
  <c r="F346" i="3"/>
  <c r="H346" i="3"/>
  <c r="I346" i="3"/>
  <c r="J346" i="3"/>
  <c r="K346" i="3"/>
  <c r="M346" i="3"/>
  <c r="N346" i="3"/>
  <c r="D347" i="3"/>
  <c r="E347" i="3"/>
  <c r="F347" i="3"/>
  <c r="H347" i="3"/>
  <c r="I347" i="3"/>
  <c r="J347" i="3"/>
  <c r="K347" i="3"/>
  <c r="M347" i="3"/>
  <c r="N347" i="3"/>
  <c r="D348" i="3"/>
  <c r="E348" i="3"/>
  <c r="F348" i="3"/>
  <c r="H348" i="3"/>
  <c r="I348" i="3"/>
  <c r="J348" i="3"/>
  <c r="K348" i="3"/>
  <c r="M348" i="3"/>
  <c r="P348" i="3" s="1"/>
  <c r="N348" i="3"/>
  <c r="D349" i="3"/>
  <c r="E349" i="3"/>
  <c r="F349" i="3"/>
  <c r="H349" i="3"/>
  <c r="I349" i="3"/>
  <c r="J349" i="3"/>
  <c r="K349" i="3"/>
  <c r="M349" i="3"/>
  <c r="N349" i="3"/>
  <c r="D350" i="3"/>
  <c r="E350" i="3"/>
  <c r="F350" i="3"/>
  <c r="H350" i="3"/>
  <c r="I350" i="3"/>
  <c r="J350" i="3"/>
  <c r="K350" i="3"/>
  <c r="M350" i="3"/>
  <c r="N350" i="3"/>
  <c r="D351" i="3"/>
  <c r="E351" i="3"/>
  <c r="F351" i="3"/>
  <c r="H351" i="3"/>
  <c r="I351" i="3"/>
  <c r="J351" i="3"/>
  <c r="K351" i="3"/>
  <c r="M351" i="3"/>
  <c r="N351" i="3"/>
  <c r="D352" i="3"/>
  <c r="E352" i="3"/>
  <c r="F352" i="3"/>
  <c r="H352" i="3"/>
  <c r="I352" i="3"/>
  <c r="J352" i="3"/>
  <c r="K352" i="3"/>
  <c r="M352" i="3"/>
  <c r="N352" i="3"/>
  <c r="D353" i="3"/>
  <c r="E353" i="3"/>
  <c r="F353" i="3"/>
  <c r="H353" i="3"/>
  <c r="I353" i="3"/>
  <c r="J353" i="3"/>
  <c r="K353" i="3"/>
  <c r="M353" i="3"/>
  <c r="P353" i="3" s="1"/>
  <c r="N353" i="3"/>
  <c r="D354" i="3"/>
  <c r="E354" i="3"/>
  <c r="F354" i="3"/>
  <c r="H354" i="3"/>
  <c r="I354" i="3"/>
  <c r="J354" i="3"/>
  <c r="K354" i="3"/>
  <c r="M354" i="3"/>
  <c r="P354" i="3" s="1"/>
  <c r="N354" i="3"/>
  <c r="D355" i="3"/>
  <c r="E355" i="3"/>
  <c r="F355" i="3"/>
  <c r="H355" i="3"/>
  <c r="I355" i="3"/>
  <c r="J355" i="3"/>
  <c r="K355" i="3"/>
  <c r="M355" i="3"/>
  <c r="N355" i="3"/>
  <c r="D356" i="3"/>
  <c r="E356" i="3"/>
  <c r="F356" i="3"/>
  <c r="H356" i="3"/>
  <c r="I356" i="3"/>
  <c r="J356" i="3"/>
  <c r="K356" i="3"/>
  <c r="M356" i="3"/>
  <c r="N356" i="3"/>
  <c r="D357" i="3"/>
  <c r="E357" i="3"/>
  <c r="F357" i="3"/>
  <c r="H357" i="3"/>
  <c r="I357" i="3"/>
  <c r="J357" i="3"/>
  <c r="K357" i="3"/>
  <c r="M357" i="3"/>
  <c r="P357" i="3" s="1"/>
  <c r="N357" i="3"/>
  <c r="D358" i="3"/>
  <c r="E358" i="3"/>
  <c r="F358" i="3"/>
  <c r="H358" i="3"/>
  <c r="I358" i="3"/>
  <c r="J358" i="3"/>
  <c r="K358" i="3"/>
  <c r="M358" i="3"/>
  <c r="P358" i="3" s="1"/>
  <c r="N358" i="3"/>
  <c r="D359" i="3"/>
  <c r="E359" i="3"/>
  <c r="F359" i="3"/>
  <c r="H359" i="3"/>
  <c r="I359" i="3"/>
  <c r="J359" i="3"/>
  <c r="K359" i="3"/>
  <c r="M359" i="3"/>
  <c r="N359" i="3"/>
  <c r="D360" i="3"/>
  <c r="E360" i="3"/>
  <c r="F360" i="3"/>
  <c r="H360" i="3"/>
  <c r="I360" i="3"/>
  <c r="J360" i="3"/>
  <c r="K360" i="3"/>
  <c r="M360" i="3"/>
  <c r="N360" i="3"/>
  <c r="D361" i="3"/>
  <c r="E361" i="3"/>
  <c r="F361" i="3"/>
  <c r="H361" i="3"/>
  <c r="I361" i="3"/>
  <c r="J361" i="3"/>
  <c r="K361" i="3"/>
  <c r="M361" i="3"/>
  <c r="P361" i="3" s="1"/>
  <c r="N361" i="3"/>
  <c r="D362" i="3"/>
  <c r="E362" i="3"/>
  <c r="F362" i="3"/>
  <c r="H362" i="3"/>
  <c r="I362" i="3"/>
  <c r="J362" i="3"/>
  <c r="K362" i="3"/>
  <c r="M362" i="3"/>
  <c r="P362" i="3" s="1"/>
  <c r="N362" i="3"/>
  <c r="D363" i="3"/>
  <c r="E363" i="3"/>
  <c r="F363" i="3"/>
  <c r="H363" i="3"/>
  <c r="I363" i="3"/>
  <c r="J363" i="3"/>
  <c r="K363" i="3"/>
  <c r="M363" i="3"/>
  <c r="N363" i="3"/>
  <c r="D364" i="3"/>
  <c r="E364" i="3"/>
  <c r="F364" i="3"/>
  <c r="H364" i="3"/>
  <c r="I364" i="3"/>
  <c r="J364" i="3"/>
  <c r="K364" i="3"/>
  <c r="M364" i="3"/>
  <c r="N364" i="3"/>
  <c r="D365" i="3"/>
  <c r="E365" i="3"/>
  <c r="F365" i="3"/>
  <c r="H365" i="3"/>
  <c r="I365" i="3"/>
  <c r="J365" i="3"/>
  <c r="K365" i="3"/>
  <c r="M365" i="3"/>
  <c r="P365" i="3" s="1"/>
  <c r="N365" i="3"/>
  <c r="D366" i="3"/>
  <c r="E366" i="3"/>
  <c r="F366" i="3"/>
  <c r="H366" i="3"/>
  <c r="I366" i="3"/>
  <c r="J366" i="3"/>
  <c r="K366" i="3"/>
  <c r="M366" i="3"/>
  <c r="P366" i="3" s="1"/>
  <c r="N366" i="3"/>
  <c r="D367" i="3"/>
  <c r="E367" i="3"/>
  <c r="F367" i="3"/>
  <c r="H367" i="3"/>
  <c r="I367" i="3"/>
  <c r="J367" i="3"/>
  <c r="K367" i="3"/>
  <c r="M367" i="3"/>
  <c r="N367" i="3"/>
  <c r="D368" i="3"/>
  <c r="E368" i="3"/>
  <c r="F368" i="3"/>
  <c r="H368" i="3"/>
  <c r="I368" i="3"/>
  <c r="J368" i="3"/>
  <c r="K368" i="3"/>
  <c r="M368" i="3"/>
  <c r="N368" i="3"/>
  <c r="D369" i="3"/>
  <c r="E369" i="3"/>
  <c r="F369" i="3"/>
  <c r="H369" i="3"/>
  <c r="I369" i="3"/>
  <c r="J369" i="3"/>
  <c r="K369" i="3"/>
  <c r="M369" i="3"/>
  <c r="P369" i="3" s="1"/>
  <c r="N369" i="3"/>
  <c r="D370" i="3"/>
  <c r="E370" i="3"/>
  <c r="F370" i="3"/>
  <c r="H370" i="3"/>
  <c r="I370" i="3"/>
  <c r="J370" i="3"/>
  <c r="K370" i="3"/>
  <c r="M370" i="3"/>
  <c r="N370" i="3"/>
  <c r="D371" i="3"/>
  <c r="E371" i="3"/>
  <c r="F371" i="3"/>
  <c r="H371" i="3"/>
  <c r="I371" i="3"/>
  <c r="O371" i="3" s="1"/>
  <c r="J371" i="3"/>
  <c r="K371" i="3"/>
  <c r="M371" i="3"/>
  <c r="N371" i="3"/>
  <c r="D372" i="3"/>
  <c r="E372" i="3"/>
  <c r="F372" i="3"/>
  <c r="H372" i="3"/>
  <c r="I372" i="3"/>
  <c r="J372" i="3"/>
  <c r="K372" i="3"/>
  <c r="M372" i="3"/>
  <c r="N372" i="3"/>
  <c r="D373" i="3"/>
  <c r="E373" i="3"/>
  <c r="F373" i="3"/>
  <c r="H373" i="3"/>
  <c r="I373" i="3"/>
  <c r="J373" i="3"/>
  <c r="K373" i="3"/>
  <c r="M373" i="3"/>
  <c r="N373" i="3"/>
  <c r="D374" i="3"/>
  <c r="E374" i="3"/>
  <c r="F374" i="3"/>
  <c r="H374" i="3"/>
  <c r="I374" i="3"/>
  <c r="J374" i="3"/>
  <c r="K374" i="3"/>
  <c r="M374" i="3"/>
  <c r="N374" i="3"/>
  <c r="D375" i="3"/>
  <c r="E375" i="3"/>
  <c r="F375" i="3"/>
  <c r="H375" i="3"/>
  <c r="I375" i="3"/>
  <c r="J375" i="3"/>
  <c r="K375" i="3"/>
  <c r="O375" i="3" s="1"/>
  <c r="M375" i="3"/>
  <c r="P375" i="3" s="1"/>
  <c r="N375" i="3"/>
  <c r="D376" i="3"/>
  <c r="E376" i="3"/>
  <c r="F376" i="3"/>
  <c r="H376" i="3"/>
  <c r="I376" i="3"/>
  <c r="J376" i="3"/>
  <c r="K376" i="3"/>
  <c r="M376" i="3"/>
  <c r="N376" i="3"/>
  <c r="D377" i="3"/>
  <c r="E377" i="3"/>
  <c r="F377" i="3"/>
  <c r="H377" i="3"/>
  <c r="I377" i="3"/>
  <c r="J377" i="3"/>
  <c r="K377" i="3"/>
  <c r="M377" i="3"/>
  <c r="P377" i="3" s="1"/>
  <c r="N377" i="3"/>
  <c r="D378" i="3"/>
  <c r="E378" i="3"/>
  <c r="F378" i="3"/>
  <c r="H378" i="3"/>
  <c r="I378" i="3"/>
  <c r="J378" i="3"/>
  <c r="K378" i="3"/>
  <c r="M378" i="3"/>
  <c r="N378" i="3"/>
  <c r="D379" i="3"/>
  <c r="E379" i="3"/>
  <c r="F379" i="3"/>
  <c r="H379" i="3"/>
  <c r="I379" i="3"/>
  <c r="J379" i="3"/>
  <c r="K379" i="3"/>
  <c r="M379" i="3"/>
  <c r="N379" i="3"/>
  <c r="D380" i="3"/>
  <c r="E380" i="3"/>
  <c r="F380" i="3"/>
  <c r="H380" i="3"/>
  <c r="I380" i="3"/>
  <c r="J380" i="3"/>
  <c r="K380" i="3"/>
  <c r="M380" i="3"/>
  <c r="N380" i="3"/>
  <c r="D381" i="3"/>
  <c r="E381" i="3"/>
  <c r="F381" i="3"/>
  <c r="H381" i="3"/>
  <c r="I381" i="3"/>
  <c r="J381" i="3"/>
  <c r="K381" i="3"/>
  <c r="M381" i="3"/>
  <c r="N381" i="3"/>
  <c r="D382" i="3"/>
  <c r="E382" i="3"/>
  <c r="F382" i="3"/>
  <c r="H382" i="3"/>
  <c r="I382" i="3"/>
  <c r="J382" i="3"/>
  <c r="K382" i="3"/>
  <c r="M382" i="3"/>
  <c r="N382" i="3"/>
  <c r="D383" i="3"/>
  <c r="E383" i="3"/>
  <c r="F383" i="3"/>
  <c r="H383" i="3"/>
  <c r="I383" i="3"/>
  <c r="J383" i="3"/>
  <c r="K383" i="3"/>
  <c r="M383" i="3"/>
  <c r="P383" i="3" s="1"/>
  <c r="N383" i="3"/>
  <c r="D384" i="3"/>
  <c r="E384" i="3"/>
  <c r="F384" i="3"/>
  <c r="H384" i="3"/>
  <c r="I384" i="3"/>
  <c r="J384" i="3"/>
  <c r="K384" i="3"/>
  <c r="M384" i="3"/>
  <c r="N384" i="3"/>
  <c r="D385" i="3"/>
  <c r="E385" i="3"/>
  <c r="F385" i="3"/>
  <c r="H385" i="3"/>
  <c r="I385" i="3"/>
  <c r="J385" i="3"/>
  <c r="K385" i="3"/>
  <c r="M385" i="3"/>
  <c r="P385" i="3" s="1"/>
  <c r="N385" i="3"/>
  <c r="D386" i="3"/>
  <c r="E386" i="3"/>
  <c r="F386" i="3"/>
  <c r="H386" i="3"/>
  <c r="I386" i="3"/>
  <c r="J386" i="3"/>
  <c r="K386" i="3"/>
  <c r="M386" i="3"/>
  <c r="N386" i="3"/>
  <c r="D387" i="3"/>
  <c r="E387" i="3"/>
  <c r="F387" i="3"/>
  <c r="H387" i="3"/>
  <c r="I387" i="3"/>
  <c r="J387" i="3"/>
  <c r="K387" i="3"/>
  <c r="M387" i="3"/>
  <c r="N387" i="3"/>
  <c r="D388" i="3"/>
  <c r="E388" i="3"/>
  <c r="F388" i="3"/>
  <c r="H388" i="3"/>
  <c r="I388" i="3"/>
  <c r="J388" i="3"/>
  <c r="K388" i="3"/>
  <c r="M388" i="3"/>
  <c r="N388" i="3"/>
  <c r="D389" i="3"/>
  <c r="E389" i="3"/>
  <c r="F389" i="3"/>
  <c r="H389" i="3"/>
  <c r="I389" i="3"/>
  <c r="J389" i="3"/>
  <c r="K389" i="3"/>
  <c r="M389" i="3"/>
  <c r="N389" i="3"/>
  <c r="D390" i="3"/>
  <c r="E390" i="3"/>
  <c r="F390" i="3"/>
  <c r="H390" i="3"/>
  <c r="I390" i="3"/>
  <c r="J390" i="3"/>
  <c r="K390" i="3"/>
  <c r="M390" i="3"/>
  <c r="N390" i="3"/>
  <c r="D391" i="3"/>
  <c r="E391" i="3"/>
  <c r="F391" i="3"/>
  <c r="H391" i="3"/>
  <c r="I391" i="3"/>
  <c r="J391" i="3"/>
  <c r="K391" i="3"/>
  <c r="M391" i="3"/>
  <c r="P391" i="3" s="1"/>
  <c r="N391" i="3"/>
  <c r="D392" i="3"/>
  <c r="E392" i="3"/>
  <c r="F392" i="3"/>
  <c r="H392" i="3"/>
  <c r="I392" i="3"/>
  <c r="J392" i="3"/>
  <c r="K392" i="3"/>
  <c r="M392" i="3"/>
  <c r="N392" i="3"/>
  <c r="D393" i="3"/>
  <c r="E393" i="3"/>
  <c r="F393" i="3"/>
  <c r="H393" i="3"/>
  <c r="I393" i="3"/>
  <c r="J393" i="3"/>
  <c r="K393" i="3"/>
  <c r="M393" i="3"/>
  <c r="N393" i="3"/>
  <c r="D394" i="3"/>
  <c r="E394" i="3"/>
  <c r="F394" i="3"/>
  <c r="H394" i="3"/>
  <c r="I394" i="3"/>
  <c r="J394" i="3"/>
  <c r="K394" i="3"/>
  <c r="M394" i="3"/>
  <c r="N394" i="3"/>
  <c r="D395" i="3"/>
  <c r="E395" i="3"/>
  <c r="F395" i="3"/>
  <c r="H395" i="3"/>
  <c r="I395" i="3"/>
  <c r="J395" i="3"/>
  <c r="K395" i="3"/>
  <c r="M395" i="3"/>
  <c r="P395" i="3" s="1"/>
  <c r="N395" i="3"/>
  <c r="D396" i="3"/>
  <c r="E396" i="3"/>
  <c r="F396" i="3"/>
  <c r="H396" i="3"/>
  <c r="I396" i="3"/>
  <c r="J396" i="3"/>
  <c r="K396" i="3"/>
  <c r="M396" i="3"/>
  <c r="N396" i="3"/>
  <c r="D397" i="3"/>
  <c r="E397" i="3"/>
  <c r="F397" i="3"/>
  <c r="H397" i="3"/>
  <c r="I397" i="3"/>
  <c r="J397" i="3"/>
  <c r="K397" i="3"/>
  <c r="M397" i="3"/>
  <c r="P397" i="3" s="1"/>
  <c r="N397" i="3"/>
  <c r="D398" i="3"/>
  <c r="E398" i="3"/>
  <c r="F398" i="3"/>
  <c r="H398" i="3"/>
  <c r="I398" i="3"/>
  <c r="J398" i="3"/>
  <c r="K398" i="3"/>
  <c r="M398" i="3"/>
  <c r="N398" i="3"/>
  <c r="D399" i="3"/>
  <c r="E399" i="3"/>
  <c r="F399" i="3"/>
  <c r="H399" i="3"/>
  <c r="I399" i="3"/>
  <c r="J399" i="3"/>
  <c r="K399" i="3"/>
  <c r="M399" i="3"/>
  <c r="N399" i="3"/>
  <c r="D400" i="3"/>
  <c r="E400" i="3"/>
  <c r="F400" i="3"/>
  <c r="H400" i="3"/>
  <c r="I400" i="3"/>
  <c r="J400" i="3"/>
  <c r="K400" i="3"/>
  <c r="M400" i="3"/>
  <c r="N400" i="3"/>
  <c r="D401" i="3"/>
  <c r="E401" i="3"/>
  <c r="F401" i="3"/>
  <c r="H401" i="3"/>
  <c r="I401" i="3"/>
  <c r="J401" i="3"/>
  <c r="K401" i="3"/>
  <c r="M401" i="3"/>
  <c r="N401" i="3"/>
  <c r="D402" i="3"/>
  <c r="E402" i="3"/>
  <c r="F402" i="3"/>
  <c r="H402" i="3"/>
  <c r="I402" i="3"/>
  <c r="J402" i="3"/>
  <c r="K402" i="3"/>
  <c r="M402" i="3"/>
  <c r="N402" i="3"/>
  <c r="D403" i="3"/>
  <c r="E403" i="3"/>
  <c r="F403" i="3"/>
  <c r="H403" i="3"/>
  <c r="I403" i="3"/>
  <c r="J403" i="3"/>
  <c r="K403" i="3"/>
  <c r="M403" i="3"/>
  <c r="N403" i="3"/>
  <c r="D404" i="3"/>
  <c r="E404" i="3"/>
  <c r="F404" i="3"/>
  <c r="H404" i="3"/>
  <c r="I404" i="3"/>
  <c r="J404" i="3"/>
  <c r="K404" i="3"/>
  <c r="M404" i="3"/>
  <c r="N404" i="3"/>
  <c r="D405" i="3"/>
  <c r="E405" i="3"/>
  <c r="F405" i="3"/>
  <c r="H405" i="3"/>
  <c r="I405" i="3"/>
  <c r="J405" i="3"/>
  <c r="K405" i="3"/>
  <c r="M405" i="3"/>
  <c r="N405" i="3"/>
  <c r="D406" i="3"/>
  <c r="E406" i="3"/>
  <c r="F406" i="3"/>
  <c r="H406" i="3"/>
  <c r="I406" i="3"/>
  <c r="J406" i="3"/>
  <c r="K406" i="3"/>
  <c r="M406" i="3"/>
  <c r="N406" i="3"/>
  <c r="D407" i="3"/>
  <c r="E407" i="3"/>
  <c r="F407" i="3"/>
  <c r="H407" i="3"/>
  <c r="I407" i="3"/>
  <c r="O407" i="3" s="1"/>
  <c r="J407" i="3"/>
  <c r="K407" i="3"/>
  <c r="M407" i="3"/>
  <c r="N407" i="3"/>
  <c r="D408" i="3"/>
  <c r="E408" i="3"/>
  <c r="F408" i="3"/>
  <c r="H408" i="3"/>
  <c r="I408" i="3"/>
  <c r="J408" i="3"/>
  <c r="K408" i="3"/>
  <c r="M408" i="3"/>
  <c r="N408" i="3"/>
  <c r="D409" i="3"/>
  <c r="E409" i="3"/>
  <c r="F409" i="3"/>
  <c r="H409" i="3"/>
  <c r="I409" i="3"/>
  <c r="J409" i="3"/>
  <c r="K409" i="3"/>
  <c r="M409" i="3"/>
  <c r="N409" i="3"/>
  <c r="D410" i="3"/>
  <c r="E410" i="3"/>
  <c r="F410" i="3"/>
  <c r="H410" i="3"/>
  <c r="I410" i="3"/>
  <c r="J410" i="3"/>
  <c r="K410" i="3"/>
  <c r="M410" i="3"/>
  <c r="N410" i="3"/>
  <c r="D411" i="3"/>
  <c r="E411" i="3"/>
  <c r="F411" i="3"/>
  <c r="H411" i="3"/>
  <c r="I411" i="3"/>
  <c r="J411" i="3"/>
  <c r="K411" i="3"/>
  <c r="M411" i="3"/>
  <c r="N411" i="3"/>
  <c r="D412" i="3"/>
  <c r="E412" i="3"/>
  <c r="F412" i="3"/>
  <c r="H412" i="3"/>
  <c r="I412" i="3"/>
  <c r="J412" i="3"/>
  <c r="K412" i="3"/>
  <c r="M412" i="3"/>
  <c r="N412" i="3"/>
  <c r="D413" i="3"/>
  <c r="E413" i="3"/>
  <c r="F413" i="3"/>
  <c r="H413" i="3"/>
  <c r="I413" i="3"/>
  <c r="J413" i="3"/>
  <c r="K413" i="3"/>
  <c r="M413" i="3"/>
  <c r="N413" i="3"/>
  <c r="D414" i="3"/>
  <c r="E414" i="3"/>
  <c r="F414" i="3"/>
  <c r="H414" i="3"/>
  <c r="I414" i="3"/>
  <c r="J414" i="3"/>
  <c r="K414" i="3"/>
  <c r="M414" i="3"/>
  <c r="N414" i="3"/>
  <c r="D415" i="3"/>
  <c r="E415" i="3"/>
  <c r="F415" i="3"/>
  <c r="H415" i="3"/>
  <c r="I415" i="3"/>
  <c r="O415" i="3" s="1"/>
  <c r="J415" i="3"/>
  <c r="K415" i="3"/>
  <c r="M415" i="3"/>
  <c r="N415" i="3"/>
  <c r="D416" i="3"/>
  <c r="E416" i="3"/>
  <c r="F416" i="3"/>
  <c r="H416" i="3"/>
  <c r="I416" i="3"/>
  <c r="J416" i="3"/>
  <c r="K416" i="3"/>
  <c r="M416" i="3"/>
  <c r="N416" i="3"/>
  <c r="D417" i="3"/>
  <c r="E417" i="3"/>
  <c r="F417" i="3"/>
  <c r="H417" i="3"/>
  <c r="I417" i="3"/>
  <c r="J417" i="3"/>
  <c r="K417" i="3"/>
  <c r="M417" i="3"/>
  <c r="N417" i="3"/>
  <c r="D418" i="3"/>
  <c r="E418" i="3"/>
  <c r="F418" i="3"/>
  <c r="H418" i="3"/>
  <c r="I418" i="3"/>
  <c r="J418" i="3"/>
  <c r="K418" i="3"/>
  <c r="M418" i="3"/>
  <c r="N418" i="3"/>
  <c r="D419" i="3"/>
  <c r="E419" i="3"/>
  <c r="F419" i="3"/>
  <c r="H419" i="3"/>
  <c r="I419" i="3"/>
  <c r="J419" i="3"/>
  <c r="K419" i="3"/>
  <c r="M419" i="3"/>
  <c r="N419" i="3"/>
  <c r="D420" i="3"/>
  <c r="E420" i="3"/>
  <c r="F420" i="3"/>
  <c r="H420" i="3"/>
  <c r="I420" i="3"/>
  <c r="J420" i="3"/>
  <c r="K420" i="3"/>
  <c r="M420" i="3"/>
  <c r="N420" i="3"/>
  <c r="D421" i="3"/>
  <c r="E421" i="3"/>
  <c r="F421" i="3"/>
  <c r="H421" i="3"/>
  <c r="I421" i="3"/>
  <c r="J421" i="3"/>
  <c r="K421" i="3"/>
  <c r="M421" i="3"/>
  <c r="N421" i="3"/>
  <c r="D422" i="3"/>
  <c r="E422" i="3"/>
  <c r="F422" i="3"/>
  <c r="H422" i="3"/>
  <c r="I422" i="3"/>
  <c r="J422" i="3"/>
  <c r="K422" i="3"/>
  <c r="M422" i="3"/>
  <c r="N422" i="3"/>
  <c r="D423" i="3"/>
  <c r="E423" i="3"/>
  <c r="F423" i="3"/>
  <c r="H423" i="3"/>
  <c r="I423" i="3"/>
  <c r="J423" i="3"/>
  <c r="K423" i="3"/>
  <c r="M423" i="3"/>
  <c r="N423" i="3"/>
  <c r="D424" i="3"/>
  <c r="E424" i="3"/>
  <c r="F424" i="3"/>
  <c r="H424" i="3"/>
  <c r="I424" i="3"/>
  <c r="J424" i="3"/>
  <c r="K424" i="3"/>
  <c r="M424" i="3"/>
  <c r="N424" i="3"/>
  <c r="D425" i="3"/>
  <c r="E425" i="3"/>
  <c r="F425" i="3"/>
  <c r="H425" i="3"/>
  <c r="I425" i="3"/>
  <c r="J425" i="3"/>
  <c r="K425" i="3"/>
  <c r="M425" i="3"/>
  <c r="N425" i="3"/>
  <c r="D426" i="3"/>
  <c r="E426" i="3"/>
  <c r="F426" i="3"/>
  <c r="H426" i="3"/>
  <c r="I426" i="3"/>
  <c r="J426" i="3"/>
  <c r="K426" i="3"/>
  <c r="M426" i="3"/>
  <c r="N426" i="3"/>
  <c r="D427" i="3"/>
  <c r="E427" i="3"/>
  <c r="F427" i="3"/>
  <c r="H427" i="3"/>
  <c r="I427" i="3"/>
  <c r="J427" i="3"/>
  <c r="K427" i="3"/>
  <c r="M427" i="3"/>
  <c r="N427" i="3"/>
  <c r="D428" i="3"/>
  <c r="E428" i="3"/>
  <c r="F428" i="3"/>
  <c r="H428" i="3"/>
  <c r="I428" i="3"/>
  <c r="J428" i="3"/>
  <c r="K428" i="3"/>
  <c r="M428" i="3"/>
  <c r="N428" i="3"/>
  <c r="D429" i="3"/>
  <c r="E429" i="3"/>
  <c r="F429" i="3"/>
  <c r="H429" i="3"/>
  <c r="I429" i="3"/>
  <c r="O429" i="3" s="1"/>
  <c r="J429" i="3"/>
  <c r="K429" i="3"/>
  <c r="M429" i="3"/>
  <c r="N429" i="3"/>
  <c r="D430" i="3"/>
  <c r="E430" i="3"/>
  <c r="F430" i="3"/>
  <c r="H430" i="3"/>
  <c r="I430" i="3"/>
  <c r="J430" i="3"/>
  <c r="K430" i="3"/>
  <c r="M430" i="3"/>
  <c r="N430" i="3"/>
  <c r="D431" i="3"/>
  <c r="E431" i="3"/>
  <c r="F431" i="3"/>
  <c r="H431" i="3"/>
  <c r="I431" i="3"/>
  <c r="J431" i="3"/>
  <c r="K431" i="3"/>
  <c r="M431" i="3"/>
  <c r="N431" i="3"/>
  <c r="D432" i="3"/>
  <c r="E432" i="3"/>
  <c r="F432" i="3"/>
  <c r="H432" i="3"/>
  <c r="I432" i="3"/>
  <c r="J432" i="3"/>
  <c r="K432" i="3"/>
  <c r="M432" i="3"/>
  <c r="N432" i="3"/>
  <c r="D433" i="3"/>
  <c r="E433" i="3"/>
  <c r="F433" i="3"/>
  <c r="H433" i="3"/>
  <c r="I433" i="3"/>
  <c r="J433" i="3"/>
  <c r="K433" i="3"/>
  <c r="M433" i="3"/>
  <c r="N433" i="3"/>
  <c r="D434" i="3"/>
  <c r="E434" i="3"/>
  <c r="F434" i="3"/>
  <c r="H434" i="3"/>
  <c r="I434" i="3"/>
  <c r="J434" i="3"/>
  <c r="K434" i="3"/>
  <c r="M434" i="3"/>
  <c r="N434" i="3"/>
  <c r="D435" i="3"/>
  <c r="E435" i="3"/>
  <c r="F435" i="3"/>
  <c r="H435" i="3"/>
  <c r="I435" i="3"/>
  <c r="J435" i="3"/>
  <c r="K435" i="3"/>
  <c r="M435" i="3"/>
  <c r="N435" i="3"/>
  <c r="D436" i="3"/>
  <c r="E436" i="3"/>
  <c r="F436" i="3"/>
  <c r="H436" i="3"/>
  <c r="I436" i="3"/>
  <c r="J436" i="3"/>
  <c r="K436" i="3"/>
  <c r="M436" i="3"/>
  <c r="N436" i="3"/>
  <c r="D437" i="3"/>
  <c r="E437" i="3"/>
  <c r="F437" i="3"/>
  <c r="H437" i="3"/>
  <c r="I437" i="3"/>
  <c r="O437" i="3" s="1"/>
  <c r="J437" i="3"/>
  <c r="K437" i="3"/>
  <c r="M437" i="3"/>
  <c r="N437" i="3"/>
  <c r="D438" i="3"/>
  <c r="E438" i="3"/>
  <c r="F438" i="3"/>
  <c r="H438" i="3"/>
  <c r="I438" i="3"/>
  <c r="J438" i="3"/>
  <c r="K438" i="3"/>
  <c r="M438" i="3"/>
  <c r="N438" i="3"/>
  <c r="D439" i="3"/>
  <c r="E439" i="3"/>
  <c r="F439" i="3"/>
  <c r="H439" i="3"/>
  <c r="I439" i="3"/>
  <c r="J439" i="3"/>
  <c r="K439" i="3"/>
  <c r="M439" i="3"/>
  <c r="N439" i="3"/>
  <c r="D440" i="3"/>
  <c r="E440" i="3"/>
  <c r="F440" i="3"/>
  <c r="H440" i="3"/>
  <c r="I440" i="3"/>
  <c r="J440" i="3"/>
  <c r="K440" i="3"/>
  <c r="M440" i="3"/>
  <c r="N440" i="3"/>
  <c r="D441" i="3"/>
  <c r="E441" i="3"/>
  <c r="F441" i="3"/>
  <c r="H441" i="3"/>
  <c r="I441" i="3"/>
  <c r="J441" i="3"/>
  <c r="K441" i="3"/>
  <c r="M441" i="3"/>
  <c r="N441" i="3"/>
  <c r="P441" i="3" s="1"/>
  <c r="D442" i="3"/>
  <c r="E442" i="3"/>
  <c r="F442" i="3"/>
  <c r="H442" i="3"/>
  <c r="I442" i="3"/>
  <c r="O442" i="3" s="1"/>
  <c r="J442" i="3"/>
  <c r="K442" i="3"/>
  <c r="M442" i="3"/>
  <c r="N442" i="3"/>
  <c r="D443" i="3"/>
  <c r="E443" i="3"/>
  <c r="F443" i="3"/>
  <c r="H443" i="3"/>
  <c r="I443" i="3"/>
  <c r="J443" i="3"/>
  <c r="K443" i="3"/>
  <c r="M443" i="3"/>
  <c r="N443" i="3"/>
  <c r="D444" i="3"/>
  <c r="E444" i="3"/>
  <c r="F444" i="3"/>
  <c r="H444" i="3"/>
  <c r="I444" i="3"/>
  <c r="O444" i="3" s="1"/>
  <c r="J444" i="3"/>
  <c r="K444" i="3"/>
  <c r="M444" i="3"/>
  <c r="N444" i="3"/>
  <c r="D445" i="3"/>
  <c r="E445" i="3"/>
  <c r="F445" i="3"/>
  <c r="H445" i="3"/>
  <c r="I445" i="3"/>
  <c r="J445" i="3"/>
  <c r="K445" i="3"/>
  <c r="M445" i="3"/>
  <c r="N445" i="3"/>
  <c r="P445" i="3" s="1"/>
  <c r="D446" i="3"/>
  <c r="E446" i="3"/>
  <c r="F446" i="3"/>
  <c r="H446" i="3"/>
  <c r="I446" i="3"/>
  <c r="J446" i="3"/>
  <c r="K446" i="3"/>
  <c r="M446" i="3"/>
  <c r="N446" i="3"/>
  <c r="D447" i="3"/>
  <c r="E447" i="3"/>
  <c r="F447" i="3"/>
  <c r="H447" i="3"/>
  <c r="I447" i="3"/>
  <c r="J447" i="3"/>
  <c r="K447" i="3"/>
  <c r="M447" i="3"/>
  <c r="N447" i="3"/>
  <c r="D448" i="3"/>
  <c r="E448" i="3"/>
  <c r="F448" i="3"/>
  <c r="H448" i="3"/>
  <c r="I448" i="3"/>
  <c r="J448" i="3"/>
  <c r="K448" i="3"/>
  <c r="M448" i="3"/>
  <c r="N448" i="3"/>
  <c r="P448" i="3" s="1"/>
  <c r="D449" i="3"/>
  <c r="E449" i="3"/>
  <c r="F449" i="3"/>
  <c r="H449" i="3"/>
  <c r="I449" i="3"/>
  <c r="J449" i="3"/>
  <c r="K449" i="3"/>
  <c r="M449" i="3"/>
  <c r="N449" i="3"/>
  <c r="D450" i="3"/>
  <c r="E450" i="3"/>
  <c r="F450" i="3"/>
  <c r="H450" i="3"/>
  <c r="I450" i="3"/>
  <c r="J450" i="3"/>
  <c r="K450" i="3"/>
  <c r="M450" i="3"/>
  <c r="N450" i="3"/>
  <c r="P450" i="3" s="1"/>
  <c r="D451" i="3"/>
  <c r="E451" i="3"/>
  <c r="F451" i="3"/>
  <c r="H451" i="3"/>
  <c r="I451" i="3"/>
  <c r="J451" i="3"/>
  <c r="K451" i="3"/>
  <c r="M451" i="3"/>
  <c r="N451" i="3"/>
  <c r="D452" i="3"/>
  <c r="E452" i="3"/>
  <c r="F452" i="3"/>
  <c r="H452" i="3"/>
  <c r="I452" i="3"/>
  <c r="J452" i="3"/>
  <c r="K452" i="3"/>
  <c r="M452" i="3"/>
  <c r="N452" i="3"/>
  <c r="P452" i="3" s="1"/>
  <c r="D453" i="3"/>
  <c r="E453" i="3"/>
  <c r="F453" i="3"/>
  <c r="H453" i="3"/>
  <c r="I453" i="3"/>
  <c r="J453" i="3"/>
  <c r="K453" i="3"/>
  <c r="M453" i="3"/>
  <c r="N453" i="3"/>
  <c r="P453" i="3" s="1"/>
  <c r="D454" i="3"/>
  <c r="E454" i="3"/>
  <c r="F454" i="3"/>
  <c r="H454" i="3"/>
  <c r="I454" i="3"/>
  <c r="J454" i="3"/>
  <c r="K454" i="3"/>
  <c r="M454" i="3"/>
  <c r="N454" i="3"/>
  <c r="D455" i="3"/>
  <c r="E455" i="3"/>
  <c r="F455" i="3"/>
  <c r="H455" i="3"/>
  <c r="I455" i="3"/>
  <c r="J455" i="3"/>
  <c r="K455" i="3"/>
  <c r="M455" i="3"/>
  <c r="N455" i="3"/>
  <c r="D456" i="3"/>
  <c r="E456" i="3"/>
  <c r="F456" i="3"/>
  <c r="H456" i="3"/>
  <c r="I456" i="3"/>
  <c r="J456" i="3"/>
  <c r="K456" i="3"/>
  <c r="M456" i="3"/>
  <c r="N456" i="3"/>
  <c r="P456" i="3" s="1"/>
  <c r="D457" i="3"/>
  <c r="E457" i="3"/>
  <c r="F457" i="3"/>
  <c r="H457" i="3"/>
  <c r="I457" i="3"/>
  <c r="O457" i="3" s="1"/>
  <c r="J457" i="3"/>
  <c r="K457" i="3"/>
  <c r="M457" i="3"/>
  <c r="N457" i="3"/>
  <c r="P457" i="3" s="1"/>
  <c r="D458" i="3"/>
  <c r="E458" i="3"/>
  <c r="F458" i="3"/>
  <c r="H458" i="3"/>
  <c r="I458" i="3"/>
  <c r="J458" i="3"/>
  <c r="K458" i="3"/>
  <c r="M458" i="3"/>
  <c r="N458" i="3"/>
  <c r="D459" i="3"/>
  <c r="E459" i="3"/>
  <c r="F459" i="3"/>
  <c r="H459" i="3"/>
  <c r="I459" i="3"/>
  <c r="J459" i="3"/>
  <c r="K459" i="3"/>
  <c r="M459" i="3"/>
  <c r="N459" i="3"/>
  <c r="D460" i="3"/>
  <c r="E460" i="3"/>
  <c r="F460" i="3"/>
  <c r="H460" i="3"/>
  <c r="I460" i="3"/>
  <c r="J460" i="3"/>
  <c r="K460" i="3"/>
  <c r="M460" i="3"/>
  <c r="N460" i="3"/>
  <c r="P460" i="3" s="1"/>
  <c r="D461" i="3"/>
  <c r="E461" i="3"/>
  <c r="F461" i="3"/>
  <c r="H461" i="3"/>
  <c r="I461" i="3"/>
  <c r="J461" i="3"/>
  <c r="K461" i="3"/>
  <c r="M461" i="3"/>
  <c r="N461" i="3"/>
  <c r="D462" i="3"/>
  <c r="E462" i="3"/>
  <c r="F462" i="3"/>
  <c r="H462" i="3"/>
  <c r="I462" i="3"/>
  <c r="J462" i="3"/>
  <c r="K462" i="3"/>
  <c r="M462" i="3"/>
  <c r="N462" i="3"/>
  <c r="D463" i="3"/>
  <c r="E463" i="3"/>
  <c r="F463" i="3"/>
  <c r="H463" i="3"/>
  <c r="I463" i="3"/>
  <c r="J463" i="3"/>
  <c r="K463" i="3"/>
  <c r="M463" i="3"/>
  <c r="N463" i="3"/>
  <c r="D464" i="3"/>
  <c r="E464" i="3"/>
  <c r="F464" i="3"/>
  <c r="H464" i="3"/>
  <c r="I464" i="3"/>
  <c r="J464" i="3"/>
  <c r="K464" i="3"/>
  <c r="M464" i="3"/>
  <c r="N464" i="3"/>
  <c r="P464" i="3" s="1"/>
  <c r="D465" i="3"/>
  <c r="E465" i="3"/>
  <c r="F465" i="3"/>
  <c r="H465" i="3"/>
  <c r="I465" i="3"/>
  <c r="O465" i="3" s="1"/>
  <c r="J465" i="3"/>
  <c r="K465" i="3"/>
  <c r="M465" i="3"/>
  <c r="N465" i="3"/>
  <c r="D466" i="3"/>
  <c r="E466" i="3"/>
  <c r="F466" i="3"/>
  <c r="H466" i="3"/>
  <c r="I466" i="3"/>
  <c r="J466" i="3"/>
  <c r="K466" i="3"/>
  <c r="M466" i="3"/>
  <c r="N466" i="3"/>
  <c r="D467" i="3"/>
  <c r="E467" i="3"/>
  <c r="F467" i="3"/>
  <c r="H467" i="3"/>
  <c r="I467" i="3"/>
  <c r="J467" i="3"/>
  <c r="K467" i="3"/>
  <c r="M467" i="3"/>
  <c r="N467" i="3"/>
  <c r="D468" i="3"/>
  <c r="E468" i="3"/>
  <c r="F468" i="3"/>
  <c r="H468" i="3"/>
  <c r="I468" i="3"/>
  <c r="J468" i="3"/>
  <c r="K468" i="3"/>
  <c r="M468" i="3"/>
  <c r="N468" i="3"/>
  <c r="P468" i="3" s="1"/>
  <c r="D469" i="3"/>
  <c r="E469" i="3"/>
  <c r="F469" i="3"/>
  <c r="H469" i="3"/>
  <c r="I469" i="3"/>
  <c r="J469" i="3"/>
  <c r="K469" i="3"/>
  <c r="M469" i="3"/>
  <c r="N469" i="3"/>
  <c r="D470" i="3"/>
  <c r="E470" i="3"/>
  <c r="F470" i="3"/>
  <c r="H470" i="3"/>
  <c r="I470" i="3"/>
  <c r="J470" i="3"/>
  <c r="K470" i="3"/>
  <c r="M470" i="3"/>
  <c r="N470" i="3"/>
  <c r="D471" i="3"/>
  <c r="E471" i="3"/>
  <c r="F471" i="3"/>
  <c r="H471" i="3"/>
  <c r="I471" i="3"/>
  <c r="J471" i="3"/>
  <c r="K471" i="3"/>
  <c r="M471" i="3"/>
  <c r="N471" i="3"/>
  <c r="D472" i="3"/>
  <c r="E472" i="3"/>
  <c r="F472" i="3"/>
  <c r="H472" i="3"/>
  <c r="I472" i="3"/>
  <c r="J472" i="3"/>
  <c r="K472" i="3"/>
  <c r="M472" i="3"/>
  <c r="N472" i="3"/>
  <c r="P472" i="3" s="1"/>
  <c r="D473" i="3"/>
  <c r="E473" i="3"/>
  <c r="F473" i="3"/>
  <c r="H473" i="3"/>
  <c r="I473" i="3"/>
  <c r="O473" i="3" s="1"/>
  <c r="J473" i="3"/>
  <c r="K473" i="3"/>
  <c r="M473" i="3"/>
  <c r="N473" i="3"/>
  <c r="D474" i="3"/>
  <c r="E474" i="3"/>
  <c r="F474" i="3"/>
  <c r="H474" i="3"/>
  <c r="I474" i="3"/>
  <c r="J474" i="3"/>
  <c r="K474" i="3"/>
  <c r="M474" i="3"/>
  <c r="N474" i="3"/>
  <c r="D475" i="3"/>
  <c r="E475" i="3"/>
  <c r="F475" i="3"/>
  <c r="H475" i="3"/>
  <c r="I475" i="3"/>
  <c r="J475" i="3"/>
  <c r="K475" i="3"/>
  <c r="M475" i="3"/>
  <c r="N475" i="3"/>
  <c r="D476" i="3"/>
  <c r="E476" i="3"/>
  <c r="F476" i="3"/>
  <c r="H476" i="3"/>
  <c r="I476" i="3"/>
  <c r="J476" i="3"/>
  <c r="K476" i="3"/>
  <c r="M476" i="3"/>
  <c r="N476" i="3"/>
  <c r="D477" i="3"/>
  <c r="E477" i="3"/>
  <c r="F477" i="3"/>
  <c r="H477" i="3"/>
  <c r="I477" i="3"/>
  <c r="J477" i="3"/>
  <c r="K477" i="3"/>
  <c r="M477" i="3"/>
  <c r="P477" i="3" s="1"/>
  <c r="N477" i="3"/>
  <c r="O477" i="3"/>
  <c r="D478" i="3"/>
  <c r="E478" i="3"/>
  <c r="F478" i="3"/>
  <c r="H478" i="3"/>
  <c r="I478" i="3"/>
  <c r="J478" i="3"/>
  <c r="K478" i="3"/>
  <c r="M478" i="3"/>
  <c r="P478" i="3" s="1"/>
  <c r="N478" i="3"/>
  <c r="D479" i="3"/>
  <c r="E479" i="3"/>
  <c r="F479" i="3"/>
  <c r="H479" i="3"/>
  <c r="I479" i="3"/>
  <c r="J479" i="3"/>
  <c r="K479" i="3"/>
  <c r="M479" i="3"/>
  <c r="N479" i="3"/>
  <c r="D480" i="3"/>
  <c r="E480" i="3"/>
  <c r="F480" i="3"/>
  <c r="H480" i="3"/>
  <c r="I480" i="3"/>
  <c r="J480" i="3"/>
  <c r="K480" i="3"/>
  <c r="M480" i="3"/>
  <c r="P480" i="3" s="1"/>
  <c r="N480" i="3"/>
  <c r="D481" i="3"/>
  <c r="E481" i="3"/>
  <c r="F481" i="3"/>
  <c r="H481" i="3"/>
  <c r="I481" i="3"/>
  <c r="J481" i="3"/>
  <c r="K481" i="3"/>
  <c r="M481" i="3"/>
  <c r="P481" i="3" s="1"/>
  <c r="N481" i="3"/>
  <c r="D482" i="3"/>
  <c r="E482" i="3"/>
  <c r="F482" i="3"/>
  <c r="H482" i="3"/>
  <c r="I482" i="3"/>
  <c r="J482" i="3"/>
  <c r="K482" i="3"/>
  <c r="M482" i="3"/>
  <c r="N482" i="3"/>
  <c r="D483" i="3"/>
  <c r="E483" i="3"/>
  <c r="F483" i="3"/>
  <c r="H483" i="3"/>
  <c r="I483" i="3"/>
  <c r="O483" i="3" s="1"/>
  <c r="J483" i="3"/>
  <c r="K483" i="3"/>
  <c r="M483" i="3"/>
  <c r="N483" i="3"/>
  <c r="D484" i="3"/>
  <c r="E484" i="3"/>
  <c r="F484" i="3"/>
  <c r="H484" i="3"/>
  <c r="I484" i="3"/>
  <c r="J484" i="3"/>
  <c r="K484" i="3"/>
  <c r="M484" i="3"/>
  <c r="N484" i="3"/>
  <c r="D485" i="3"/>
  <c r="E485" i="3"/>
  <c r="F485" i="3"/>
  <c r="H485" i="3"/>
  <c r="I485" i="3"/>
  <c r="J485" i="3"/>
  <c r="K485" i="3"/>
  <c r="M485" i="3"/>
  <c r="P485" i="3" s="1"/>
  <c r="N485" i="3"/>
  <c r="D486" i="3"/>
  <c r="E486" i="3"/>
  <c r="F486" i="3"/>
  <c r="H486" i="3"/>
  <c r="I486" i="3"/>
  <c r="J486" i="3"/>
  <c r="K486" i="3"/>
  <c r="M486" i="3"/>
  <c r="P486" i="3" s="1"/>
  <c r="N486" i="3"/>
  <c r="D487" i="3"/>
  <c r="E487" i="3"/>
  <c r="F487" i="3"/>
  <c r="H487" i="3"/>
  <c r="I487" i="3"/>
  <c r="J487" i="3"/>
  <c r="K487" i="3"/>
  <c r="M487" i="3"/>
  <c r="N487" i="3"/>
  <c r="D488" i="3"/>
  <c r="E488" i="3"/>
  <c r="F488" i="3"/>
  <c r="H488" i="3"/>
  <c r="I488" i="3"/>
  <c r="J488" i="3"/>
  <c r="K488" i="3"/>
  <c r="M488" i="3"/>
  <c r="P488" i="3" s="1"/>
  <c r="N488" i="3"/>
  <c r="D489" i="3"/>
  <c r="E489" i="3"/>
  <c r="F489" i="3"/>
  <c r="H489" i="3"/>
  <c r="I489" i="3"/>
  <c r="J489" i="3"/>
  <c r="K489" i="3"/>
  <c r="M489" i="3"/>
  <c r="N489" i="3"/>
  <c r="D490" i="3"/>
  <c r="E490" i="3"/>
  <c r="F490" i="3"/>
  <c r="H490" i="3"/>
  <c r="I490" i="3"/>
  <c r="J490" i="3"/>
  <c r="K490" i="3"/>
  <c r="M490" i="3"/>
  <c r="N490" i="3"/>
  <c r="D491" i="3"/>
  <c r="E491" i="3"/>
  <c r="F491" i="3"/>
  <c r="H491" i="3"/>
  <c r="I491" i="3"/>
  <c r="J491" i="3"/>
  <c r="K491" i="3"/>
  <c r="M491" i="3"/>
  <c r="N491" i="3"/>
  <c r="D492" i="3"/>
  <c r="E492" i="3"/>
  <c r="F492" i="3"/>
  <c r="H492" i="3"/>
  <c r="I492" i="3"/>
  <c r="J492" i="3"/>
  <c r="K492" i="3"/>
  <c r="M492" i="3"/>
  <c r="N492" i="3"/>
  <c r="D493" i="3"/>
  <c r="E493" i="3"/>
  <c r="F493" i="3"/>
  <c r="H493" i="3"/>
  <c r="I493" i="3"/>
  <c r="J493" i="3"/>
  <c r="K493" i="3"/>
  <c r="M493" i="3"/>
  <c r="P493" i="3" s="1"/>
  <c r="N493" i="3"/>
  <c r="D494" i="3"/>
  <c r="E494" i="3"/>
  <c r="F494" i="3"/>
  <c r="H494" i="3"/>
  <c r="I494" i="3"/>
  <c r="J494" i="3"/>
  <c r="K494" i="3"/>
  <c r="M494" i="3"/>
  <c r="P494" i="3" s="1"/>
  <c r="N494" i="3"/>
  <c r="D495" i="3"/>
  <c r="E495" i="3"/>
  <c r="F495" i="3"/>
  <c r="H495" i="3"/>
  <c r="I495" i="3"/>
  <c r="J495" i="3"/>
  <c r="K495" i="3"/>
  <c r="M495" i="3"/>
  <c r="N495" i="3"/>
  <c r="D496" i="3"/>
  <c r="E496" i="3"/>
  <c r="F496" i="3"/>
  <c r="H496" i="3"/>
  <c r="I496" i="3"/>
  <c r="J496" i="3"/>
  <c r="K496" i="3"/>
  <c r="M496" i="3"/>
  <c r="P496" i="3" s="1"/>
  <c r="N496" i="3"/>
  <c r="D497" i="3"/>
  <c r="E497" i="3"/>
  <c r="F497" i="3"/>
  <c r="H497" i="3"/>
  <c r="I497" i="3"/>
  <c r="J497" i="3"/>
  <c r="K497" i="3"/>
  <c r="M497" i="3"/>
  <c r="N497" i="3"/>
  <c r="D498" i="3"/>
  <c r="E498" i="3"/>
  <c r="F498" i="3"/>
  <c r="H498" i="3"/>
  <c r="I498" i="3"/>
  <c r="J498" i="3"/>
  <c r="K498" i="3"/>
  <c r="M498" i="3"/>
  <c r="N498" i="3"/>
  <c r="D499" i="3"/>
  <c r="E499" i="3"/>
  <c r="F499" i="3"/>
  <c r="H499" i="3"/>
  <c r="I499" i="3"/>
  <c r="O499" i="3" s="1"/>
  <c r="J499" i="3"/>
  <c r="K499" i="3"/>
  <c r="M499" i="3"/>
  <c r="N499" i="3"/>
  <c r="D500" i="3"/>
  <c r="E500" i="3"/>
  <c r="F500" i="3"/>
  <c r="H500" i="3"/>
  <c r="I500" i="3"/>
  <c r="J500" i="3"/>
  <c r="K500" i="3"/>
  <c r="M500" i="3"/>
  <c r="N500" i="3"/>
  <c r="D501" i="3"/>
  <c r="E501" i="3"/>
  <c r="F501" i="3"/>
  <c r="H501" i="3"/>
  <c r="I501" i="3"/>
  <c r="J501" i="3"/>
  <c r="K501" i="3"/>
  <c r="M501" i="3"/>
  <c r="P501" i="3" s="1"/>
  <c r="N501" i="3"/>
  <c r="D502" i="3"/>
  <c r="E502" i="3"/>
  <c r="F502" i="3"/>
  <c r="H502" i="3"/>
  <c r="I502" i="3"/>
  <c r="J502" i="3"/>
  <c r="K502" i="3"/>
  <c r="M502" i="3"/>
  <c r="P502" i="3" s="1"/>
  <c r="N502" i="3"/>
  <c r="D503" i="3"/>
  <c r="E503" i="3"/>
  <c r="F503" i="3"/>
  <c r="H503" i="3"/>
  <c r="I503" i="3"/>
  <c r="J503" i="3"/>
  <c r="K503" i="3"/>
  <c r="M503" i="3"/>
  <c r="N503" i="3"/>
  <c r="D504" i="3"/>
  <c r="E504" i="3"/>
  <c r="F504" i="3"/>
  <c r="H504" i="3"/>
  <c r="I504" i="3"/>
  <c r="J504" i="3"/>
  <c r="K504" i="3"/>
  <c r="M504" i="3"/>
  <c r="P504" i="3" s="1"/>
  <c r="N504" i="3"/>
  <c r="D505" i="3"/>
  <c r="E505" i="3"/>
  <c r="F505" i="3"/>
  <c r="H505" i="3"/>
  <c r="I505" i="3"/>
  <c r="O505" i="3" s="1"/>
  <c r="J505" i="3"/>
  <c r="K505" i="3"/>
  <c r="M505" i="3"/>
  <c r="N505" i="3"/>
  <c r="D506" i="3"/>
  <c r="E506" i="3"/>
  <c r="F506" i="3"/>
  <c r="H506" i="3"/>
  <c r="I506" i="3"/>
  <c r="J506" i="3"/>
  <c r="K506" i="3"/>
  <c r="M506" i="3"/>
  <c r="N506" i="3"/>
  <c r="D507" i="3"/>
  <c r="E507" i="3"/>
  <c r="F507" i="3"/>
  <c r="H507" i="3"/>
  <c r="I507" i="3"/>
  <c r="J507" i="3"/>
  <c r="K507" i="3"/>
  <c r="M507" i="3"/>
  <c r="N507" i="3"/>
  <c r="D508" i="3"/>
  <c r="E508" i="3"/>
  <c r="F508" i="3"/>
  <c r="H508" i="3"/>
  <c r="I508" i="3"/>
  <c r="J508" i="3"/>
  <c r="K508" i="3"/>
  <c r="M508" i="3"/>
  <c r="N508" i="3"/>
  <c r="D509" i="3"/>
  <c r="E509" i="3"/>
  <c r="F509" i="3"/>
  <c r="H509" i="3"/>
  <c r="I509" i="3"/>
  <c r="J509" i="3"/>
  <c r="K509" i="3"/>
  <c r="M509" i="3"/>
  <c r="P509" i="3" s="1"/>
  <c r="N509" i="3"/>
  <c r="D510" i="3"/>
  <c r="E510" i="3"/>
  <c r="F510" i="3"/>
  <c r="H510" i="3"/>
  <c r="I510" i="3"/>
  <c r="J510" i="3"/>
  <c r="K510" i="3"/>
  <c r="M510" i="3"/>
  <c r="P510" i="3" s="1"/>
  <c r="N510" i="3"/>
  <c r="D511" i="3"/>
  <c r="E511" i="3"/>
  <c r="F511" i="3"/>
  <c r="H511" i="3"/>
  <c r="I511" i="3"/>
  <c r="J511" i="3"/>
  <c r="K511" i="3"/>
  <c r="M511" i="3"/>
  <c r="N511" i="3"/>
  <c r="D512" i="3"/>
  <c r="E512" i="3"/>
  <c r="F512" i="3"/>
  <c r="H512" i="3"/>
  <c r="I512" i="3"/>
  <c r="J512" i="3"/>
  <c r="K512" i="3"/>
  <c r="M512" i="3"/>
  <c r="P512" i="3" s="1"/>
  <c r="N512" i="3"/>
  <c r="D513" i="3"/>
  <c r="E513" i="3"/>
  <c r="F513" i="3"/>
  <c r="H513" i="3"/>
  <c r="I513" i="3"/>
  <c r="J513" i="3"/>
  <c r="K513" i="3"/>
  <c r="M513" i="3"/>
  <c r="N513" i="3"/>
  <c r="D514" i="3"/>
  <c r="E514" i="3"/>
  <c r="F514" i="3"/>
  <c r="H514" i="3"/>
  <c r="I514" i="3"/>
  <c r="J514" i="3"/>
  <c r="K514" i="3"/>
  <c r="M514" i="3"/>
  <c r="N514" i="3"/>
  <c r="D515" i="3"/>
  <c r="E515" i="3"/>
  <c r="F515" i="3"/>
  <c r="H515" i="3"/>
  <c r="I515" i="3"/>
  <c r="J515" i="3"/>
  <c r="K515" i="3"/>
  <c r="M515" i="3"/>
  <c r="N515" i="3"/>
  <c r="D516" i="3"/>
  <c r="E516" i="3"/>
  <c r="F516" i="3"/>
  <c r="H516" i="3"/>
  <c r="I516" i="3"/>
  <c r="J516" i="3"/>
  <c r="K516" i="3"/>
  <c r="M516" i="3"/>
  <c r="N516" i="3"/>
  <c r="D517" i="3"/>
  <c r="E517" i="3"/>
  <c r="F517" i="3"/>
  <c r="H517" i="3"/>
  <c r="I517" i="3"/>
  <c r="J517" i="3"/>
  <c r="K517" i="3"/>
  <c r="M517" i="3"/>
  <c r="P517" i="3" s="1"/>
  <c r="N517" i="3"/>
  <c r="D518" i="3"/>
  <c r="E518" i="3"/>
  <c r="F518" i="3"/>
  <c r="H518" i="3"/>
  <c r="I518" i="3"/>
  <c r="J518" i="3"/>
  <c r="K518" i="3"/>
  <c r="M518" i="3"/>
  <c r="P518" i="3" s="1"/>
  <c r="N518" i="3"/>
  <c r="D519" i="3"/>
  <c r="E519" i="3"/>
  <c r="F519" i="3"/>
  <c r="H519" i="3"/>
  <c r="I519" i="3"/>
  <c r="J519" i="3"/>
  <c r="K519" i="3"/>
  <c r="M519" i="3"/>
  <c r="N519" i="3"/>
  <c r="D520" i="3"/>
  <c r="E520" i="3"/>
  <c r="F520" i="3"/>
  <c r="H520" i="3"/>
  <c r="I520" i="3"/>
  <c r="J520" i="3"/>
  <c r="K520" i="3"/>
  <c r="M520" i="3"/>
  <c r="P520" i="3" s="1"/>
  <c r="N520" i="3"/>
  <c r="D521" i="3"/>
  <c r="E521" i="3"/>
  <c r="F521" i="3"/>
  <c r="H521" i="3"/>
  <c r="I521" i="3"/>
  <c r="J521" i="3"/>
  <c r="K521" i="3"/>
  <c r="M521" i="3"/>
  <c r="N521" i="3"/>
  <c r="D522" i="3"/>
  <c r="E522" i="3"/>
  <c r="F522" i="3"/>
  <c r="H522" i="3"/>
  <c r="I522" i="3"/>
  <c r="J522" i="3"/>
  <c r="K522" i="3"/>
  <c r="M522" i="3"/>
  <c r="N522" i="3"/>
  <c r="D523" i="3"/>
  <c r="E523" i="3"/>
  <c r="F523" i="3"/>
  <c r="H523" i="3"/>
  <c r="I523" i="3"/>
  <c r="J523" i="3"/>
  <c r="K523" i="3"/>
  <c r="M523" i="3"/>
  <c r="N523" i="3"/>
  <c r="D524" i="3"/>
  <c r="E524" i="3"/>
  <c r="F524" i="3"/>
  <c r="H524" i="3"/>
  <c r="I524" i="3"/>
  <c r="J524" i="3"/>
  <c r="K524" i="3"/>
  <c r="M524" i="3"/>
  <c r="P524" i="3" s="1"/>
  <c r="N524" i="3"/>
  <c r="D525" i="3"/>
  <c r="E525" i="3"/>
  <c r="F525" i="3"/>
  <c r="H525" i="3"/>
  <c r="I525" i="3"/>
  <c r="J525" i="3"/>
  <c r="K525" i="3"/>
  <c r="M525" i="3"/>
  <c r="N525" i="3"/>
  <c r="D526" i="3"/>
  <c r="E526" i="3"/>
  <c r="F526" i="3"/>
  <c r="H526" i="3"/>
  <c r="I526" i="3"/>
  <c r="O526" i="3" s="1"/>
  <c r="J526" i="3"/>
  <c r="K526" i="3"/>
  <c r="M526" i="3"/>
  <c r="N526" i="3"/>
  <c r="D527" i="3"/>
  <c r="E527" i="3"/>
  <c r="F527" i="3"/>
  <c r="H527" i="3"/>
  <c r="I527" i="3"/>
  <c r="J527" i="3"/>
  <c r="K527" i="3"/>
  <c r="M527" i="3"/>
  <c r="N527" i="3"/>
  <c r="D528" i="3"/>
  <c r="E528" i="3"/>
  <c r="F528" i="3"/>
  <c r="H528" i="3"/>
  <c r="I528" i="3"/>
  <c r="J528" i="3"/>
  <c r="K528" i="3"/>
  <c r="M528" i="3"/>
  <c r="N528" i="3"/>
  <c r="D529" i="3"/>
  <c r="E529" i="3"/>
  <c r="F529" i="3"/>
  <c r="H529" i="3"/>
  <c r="I529" i="3"/>
  <c r="O529" i="3" s="1"/>
  <c r="J529" i="3"/>
  <c r="K529" i="3"/>
  <c r="M529" i="3"/>
  <c r="N529" i="3"/>
  <c r="D530" i="3"/>
  <c r="E530" i="3"/>
  <c r="F530" i="3"/>
  <c r="H530" i="3"/>
  <c r="I530" i="3"/>
  <c r="J530" i="3"/>
  <c r="K530" i="3"/>
  <c r="M530" i="3"/>
  <c r="N530" i="3"/>
  <c r="D531" i="3"/>
  <c r="E531" i="3"/>
  <c r="F531" i="3"/>
  <c r="H531" i="3"/>
  <c r="I531" i="3"/>
  <c r="O531" i="3" s="1"/>
  <c r="J531" i="3"/>
  <c r="K531" i="3"/>
  <c r="M531" i="3"/>
  <c r="N531" i="3"/>
  <c r="D532" i="3"/>
  <c r="E532" i="3"/>
  <c r="F532" i="3"/>
  <c r="H532" i="3"/>
  <c r="I532" i="3"/>
  <c r="J532" i="3"/>
  <c r="K532" i="3"/>
  <c r="M532" i="3"/>
  <c r="N532" i="3"/>
  <c r="D533" i="3"/>
  <c r="E533" i="3"/>
  <c r="F533" i="3"/>
  <c r="H533" i="3"/>
  <c r="I533" i="3"/>
  <c r="J533" i="3"/>
  <c r="K533" i="3"/>
  <c r="M533" i="3"/>
  <c r="N533" i="3"/>
  <c r="D534" i="3"/>
  <c r="E534" i="3"/>
  <c r="F534" i="3"/>
  <c r="H534" i="3"/>
  <c r="I534" i="3"/>
  <c r="O534" i="3" s="1"/>
  <c r="J534" i="3"/>
  <c r="K534" i="3"/>
  <c r="M534" i="3"/>
  <c r="N534" i="3"/>
  <c r="D535" i="3"/>
  <c r="E535" i="3"/>
  <c r="F535" i="3"/>
  <c r="H535" i="3"/>
  <c r="I535" i="3"/>
  <c r="J535" i="3"/>
  <c r="K535" i="3"/>
  <c r="M535" i="3"/>
  <c r="N535" i="3"/>
  <c r="D536" i="3"/>
  <c r="E536" i="3"/>
  <c r="F536" i="3"/>
  <c r="H536" i="3"/>
  <c r="I536" i="3"/>
  <c r="O536" i="3" s="1"/>
  <c r="J536" i="3"/>
  <c r="K536" i="3"/>
  <c r="M536" i="3"/>
  <c r="N536" i="3"/>
  <c r="D537" i="3"/>
  <c r="E537" i="3"/>
  <c r="F537" i="3"/>
  <c r="H537" i="3"/>
  <c r="I537" i="3"/>
  <c r="J537" i="3"/>
  <c r="K537" i="3"/>
  <c r="M537" i="3"/>
  <c r="N537" i="3"/>
  <c r="D538" i="3"/>
  <c r="E538" i="3"/>
  <c r="F538" i="3"/>
  <c r="H538" i="3"/>
  <c r="I538" i="3"/>
  <c r="O538" i="3" s="1"/>
  <c r="J538" i="3"/>
  <c r="K538" i="3"/>
  <c r="M538" i="3"/>
  <c r="N538" i="3"/>
  <c r="D539" i="3"/>
  <c r="E539" i="3"/>
  <c r="F539" i="3"/>
  <c r="H539" i="3"/>
  <c r="I539" i="3"/>
  <c r="J539" i="3"/>
  <c r="K539" i="3"/>
  <c r="M539" i="3"/>
  <c r="N539" i="3"/>
  <c r="D540" i="3"/>
  <c r="E540" i="3"/>
  <c r="F540" i="3"/>
  <c r="H540" i="3"/>
  <c r="I540" i="3"/>
  <c r="O540" i="3" s="1"/>
  <c r="J540" i="3"/>
  <c r="K540" i="3"/>
  <c r="M540" i="3"/>
  <c r="N540" i="3"/>
  <c r="D541" i="3"/>
  <c r="E541" i="3"/>
  <c r="F541" i="3"/>
  <c r="H541" i="3"/>
  <c r="I541" i="3"/>
  <c r="J541" i="3"/>
  <c r="K541" i="3"/>
  <c r="M541" i="3"/>
  <c r="N541" i="3"/>
  <c r="D542" i="3"/>
  <c r="E542" i="3"/>
  <c r="F542" i="3"/>
  <c r="H542" i="3"/>
  <c r="I542" i="3"/>
  <c r="O542" i="3" s="1"/>
  <c r="J542" i="3"/>
  <c r="K542" i="3"/>
  <c r="M542" i="3"/>
  <c r="N542" i="3"/>
  <c r="D543" i="3"/>
  <c r="E543" i="3"/>
  <c r="F543" i="3"/>
  <c r="H543" i="3"/>
  <c r="I543" i="3"/>
  <c r="J543" i="3"/>
  <c r="K543" i="3"/>
  <c r="M543" i="3"/>
  <c r="N543" i="3"/>
  <c r="D544" i="3"/>
  <c r="E544" i="3"/>
  <c r="F544" i="3"/>
  <c r="H544" i="3"/>
  <c r="I544" i="3"/>
  <c r="J544" i="3"/>
  <c r="K544" i="3"/>
  <c r="M544" i="3"/>
  <c r="N544" i="3"/>
  <c r="D545" i="3"/>
  <c r="E545" i="3"/>
  <c r="F545" i="3"/>
  <c r="H545" i="3"/>
  <c r="I545" i="3"/>
  <c r="J545" i="3"/>
  <c r="K545" i="3"/>
  <c r="M545" i="3"/>
  <c r="N545" i="3"/>
  <c r="D546" i="3"/>
  <c r="E546" i="3"/>
  <c r="F546" i="3"/>
  <c r="H546" i="3"/>
  <c r="I546" i="3"/>
  <c r="O546" i="3" s="1"/>
  <c r="J546" i="3"/>
  <c r="K546" i="3"/>
  <c r="M546" i="3"/>
  <c r="P546" i="3" s="1"/>
  <c r="N546" i="3"/>
  <c r="D547" i="3"/>
  <c r="E547" i="3"/>
  <c r="F547" i="3"/>
  <c r="H547" i="3"/>
  <c r="I547" i="3"/>
  <c r="O547" i="3" s="1"/>
  <c r="J547" i="3"/>
  <c r="K547" i="3"/>
  <c r="M547" i="3"/>
  <c r="N547" i="3"/>
  <c r="D548" i="3"/>
  <c r="E548" i="3"/>
  <c r="F548" i="3"/>
  <c r="H548" i="3"/>
  <c r="I548" i="3"/>
  <c r="J548" i="3"/>
  <c r="K548" i="3"/>
  <c r="M548" i="3"/>
  <c r="P548" i="3" s="1"/>
  <c r="N548" i="3"/>
  <c r="D549" i="3"/>
  <c r="E549" i="3"/>
  <c r="F549" i="3"/>
  <c r="H549" i="3"/>
  <c r="I549" i="3"/>
  <c r="O549" i="3" s="1"/>
  <c r="J549" i="3"/>
  <c r="K549" i="3"/>
  <c r="M549" i="3"/>
  <c r="N549" i="3"/>
  <c r="D550" i="3"/>
  <c r="E550" i="3"/>
  <c r="F550" i="3"/>
  <c r="H550" i="3"/>
  <c r="O550" i="3" s="1"/>
  <c r="I550" i="3"/>
  <c r="J550" i="3"/>
  <c r="K550" i="3"/>
  <c r="M550" i="3"/>
  <c r="P550" i="3" s="1"/>
  <c r="N550" i="3"/>
  <c r="D551" i="3"/>
  <c r="E551" i="3"/>
  <c r="F551" i="3"/>
  <c r="H551" i="3"/>
  <c r="I551" i="3"/>
  <c r="J551" i="3"/>
  <c r="K551" i="3"/>
  <c r="M551" i="3"/>
  <c r="N551" i="3"/>
  <c r="D552" i="3"/>
  <c r="E552" i="3"/>
  <c r="F552" i="3"/>
  <c r="H552" i="3"/>
  <c r="I552" i="3"/>
  <c r="J552" i="3"/>
  <c r="K552" i="3"/>
  <c r="M552" i="3"/>
  <c r="N552" i="3"/>
  <c r="D553" i="3"/>
  <c r="E553" i="3"/>
  <c r="F553" i="3"/>
  <c r="H553" i="3"/>
  <c r="I553" i="3"/>
  <c r="J553" i="3"/>
  <c r="K553" i="3"/>
  <c r="M553" i="3"/>
  <c r="N553" i="3"/>
  <c r="D554" i="3"/>
  <c r="E554" i="3"/>
  <c r="F554" i="3"/>
  <c r="H554" i="3"/>
  <c r="I554" i="3"/>
  <c r="J554" i="3"/>
  <c r="K554" i="3"/>
  <c r="M554" i="3"/>
  <c r="N554" i="3"/>
  <c r="O554" i="3"/>
  <c r="D555" i="3"/>
  <c r="E555" i="3"/>
  <c r="F555" i="3"/>
  <c r="H555" i="3"/>
  <c r="I555" i="3"/>
  <c r="J555" i="3"/>
  <c r="K555" i="3"/>
  <c r="M555" i="3"/>
  <c r="N555" i="3"/>
  <c r="D556" i="3"/>
  <c r="E556" i="3"/>
  <c r="F556" i="3"/>
  <c r="H556" i="3"/>
  <c r="I556" i="3"/>
  <c r="J556" i="3"/>
  <c r="K556" i="3"/>
  <c r="M556" i="3"/>
  <c r="N556" i="3"/>
  <c r="D557" i="3"/>
  <c r="E557" i="3"/>
  <c r="F557" i="3"/>
  <c r="H557" i="3"/>
  <c r="I557" i="3"/>
  <c r="J557" i="3"/>
  <c r="K557" i="3"/>
  <c r="M557" i="3"/>
  <c r="N557" i="3"/>
  <c r="D558" i="3"/>
  <c r="E558" i="3"/>
  <c r="F558" i="3"/>
  <c r="H558" i="3"/>
  <c r="I558" i="3"/>
  <c r="O558" i="3" s="1"/>
  <c r="J558" i="3"/>
  <c r="K558" i="3"/>
  <c r="M558" i="3"/>
  <c r="N558" i="3"/>
  <c r="D559" i="3"/>
  <c r="E559" i="3"/>
  <c r="F559" i="3"/>
  <c r="H559" i="3"/>
  <c r="I559" i="3"/>
  <c r="J559" i="3"/>
  <c r="K559" i="3"/>
  <c r="M559" i="3"/>
  <c r="N559" i="3"/>
  <c r="D560" i="3"/>
  <c r="E560" i="3"/>
  <c r="F560" i="3"/>
  <c r="H560" i="3"/>
  <c r="O560" i="3" s="1"/>
  <c r="I560" i="3"/>
  <c r="J560" i="3"/>
  <c r="K560" i="3"/>
  <c r="M560" i="3"/>
  <c r="P560" i="3" s="1"/>
  <c r="N560" i="3"/>
  <c r="D561" i="3"/>
  <c r="E561" i="3"/>
  <c r="F561" i="3"/>
  <c r="H561" i="3"/>
  <c r="I561" i="3"/>
  <c r="J561" i="3"/>
  <c r="K561" i="3"/>
  <c r="M561" i="3"/>
  <c r="N561" i="3"/>
  <c r="D562" i="3"/>
  <c r="E562" i="3"/>
  <c r="F562" i="3"/>
  <c r="H562" i="3"/>
  <c r="I562" i="3"/>
  <c r="O562" i="3" s="1"/>
  <c r="J562" i="3"/>
  <c r="K562" i="3"/>
  <c r="M562" i="3"/>
  <c r="P562" i="3" s="1"/>
  <c r="N562" i="3"/>
  <c r="D563" i="3"/>
  <c r="E563" i="3"/>
  <c r="F563" i="3"/>
  <c r="H563" i="3"/>
  <c r="I563" i="3"/>
  <c r="J563" i="3"/>
  <c r="K563" i="3"/>
  <c r="M563" i="3"/>
  <c r="N563" i="3"/>
  <c r="D564" i="3"/>
  <c r="E564" i="3"/>
  <c r="F564" i="3"/>
  <c r="H564" i="3"/>
  <c r="I564" i="3"/>
  <c r="J564" i="3"/>
  <c r="K564" i="3"/>
  <c r="M564" i="3"/>
  <c r="N564" i="3"/>
  <c r="D565" i="3"/>
  <c r="E565" i="3"/>
  <c r="F565" i="3"/>
  <c r="H565" i="3"/>
  <c r="I565" i="3"/>
  <c r="J565" i="3"/>
  <c r="K565" i="3"/>
  <c r="M565" i="3"/>
  <c r="N565" i="3"/>
  <c r="D566" i="3"/>
  <c r="E566" i="3"/>
  <c r="F566" i="3"/>
  <c r="H566" i="3"/>
  <c r="I566" i="3"/>
  <c r="J566" i="3"/>
  <c r="K566" i="3"/>
  <c r="M566" i="3"/>
  <c r="N566" i="3"/>
  <c r="D567" i="3"/>
  <c r="E567" i="3"/>
  <c r="F567" i="3"/>
  <c r="H567" i="3"/>
  <c r="I567" i="3"/>
  <c r="J567" i="3"/>
  <c r="K567" i="3"/>
  <c r="M567" i="3"/>
  <c r="N567" i="3"/>
  <c r="D568" i="3"/>
  <c r="E568" i="3"/>
  <c r="F568" i="3"/>
  <c r="H568" i="3"/>
  <c r="I568" i="3"/>
  <c r="J568" i="3"/>
  <c r="K568" i="3"/>
  <c r="M568" i="3"/>
  <c r="N568" i="3"/>
  <c r="D569" i="3"/>
  <c r="E569" i="3"/>
  <c r="F569" i="3"/>
  <c r="H569" i="3"/>
  <c r="I569" i="3"/>
  <c r="J569" i="3"/>
  <c r="K569" i="3"/>
  <c r="M569" i="3"/>
  <c r="N569" i="3"/>
  <c r="D570" i="3"/>
  <c r="E570" i="3"/>
  <c r="F570" i="3"/>
  <c r="H570" i="3"/>
  <c r="I570" i="3"/>
  <c r="J570" i="3"/>
  <c r="K570" i="3"/>
  <c r="M570" i="3"/>
  <c r="N570" i="3"/>
  <c r="D571" i="3"/>
  <c r="E571" i="3"/>
  <c r="F571" i="3"/>
  <c r="H571" i="3"/>
  <c r="I571" i="3"/>
  <c r="J571" i="3"/>
  <c r="K571" i="3"/>
  <c r="M571" i="3"/>
  <c r="N571" i="3"/>
  <c r="D572" i="3"/>
  <c r="E572" i="3"/>
  <c r="F572" i="3"/>
  <c r="H572" i="3"/>
  <c r="I572" i="3"/>
  <c r="J572" i="3"/>
  <c r="K572" i="3"/>
  <c r="M572" i="3"/>
  <c r="N572" i="3"/>
  <c r="D573" i="3"/>
  <c r="E573" i="3"/>
  <c r="F573" i="3"/>
  <c r="H573" i="3"/>
  <c r="I573" i="3"/>
  <c r="J573" i="3"/>
  <c r="K573" i="3"/>
  <c r="M573" i="3"/>
  <c r="N573" i="3"/>
  <c r="D574" i="3"/>
  <c r="E574" i="3"/>
  <c r="F574" i="3"/>
  <c r="H574" i="3"/>
  <c r="I574" i="3"/>
  <c r="J574" i="3"/>
  <c r="K574" i="3"/>
  <c r="M574" i="3"/>
  <c r="N574" i="3"/>
  <c r="D575" i="3"/>
  <c r="E575" i="3"/>
  <c r="F575" i="3"/>
  <c r="H575" i="3"/>
  <c r="I575" i="3"/>
  <c r="J575" i="3"/>
  <c r="K575" i="3"/>
  <c r="M575" i="3"/>
  <c r="N575" i="3"/>
  <c r="D576" i="3"/>
  <c r="E576" i="3"/>
  <c r="F576" i="3"/>
  <c r="H576" i="3"/>
  <c r="I576" i="3"/>
  <c r="J576" i="3"/>
  <c r="K576" i="3"/>
  <c r="M576" i="3"/>
  <c r="N576" i="3"/>
  <c r="D577" i="3"/>
  <c r="E577" i="3"/>
  <c r="F577" i="3"/>
  <c r="H577" i="3"/>
  <c r="I577" i="3"/>
  <c r="O577" i="3" s="1"/>
  <c r="J577" i="3"/>
  <c r="K577" i="3"/>
  <c r="M577" i="3"/>
  <c r="N577" i="3"/>
  <c r="D578" i="3"/>
  <c r="E578" i="3"/>
  <c r="F578" i="3"/>
  <c r="H578" i="3"/>
  <c r="I578" i="3"/>
  <c r="J578" i="3"/>
  <c r="K578" i="3"/>
  <c r="M578" i="3"/>
  <c r="N578" i="3"/>
  <c r="D579" i="3"/>
  <c r="E579" i="3"/>
  <c r="F579" i="3"/>
  <c r="H579" i="3"/>
  <c r="I579" i="3"/>
  <c r="J579" i="3"/>
  <c r="K579" i="3"/>
  <c r="M579" i="3"/>
  <c r="N579" i="3"/>
  <c r="D580" i="3"/>
  <c r="E580" i="3"/>
  <c r="F580" i="3"/>
  <c r="H580" i="3"/>
  <c r="I580" i="3"/>
  <c r="J580" i="3"/>
  <c r="K580" i="3"/>
  <c r="M580" i="3"/>
  <c r="N580" i="3"/>
  <c r="D581" i="3"/>
  <c r="E581" i="3"/>
  <c r="F581" i="3"/>
  <c r="H581" i="3"/>
  <c r="I581" i="3"/>
  <c r="J581" i="3"/>
  <c r="K581" i="3"/>
  <c r="M581" i="3"/>
  <c r="N581" i="3"/>
  <c r="D582" i="3"/>
  <c r="E582" i="3"/>
  <c r="F582" i="3"/>
  <c r="H582" i="3"/>
  <c r="I582" i="3"/>
  <c r="J582" i="3"/>
  <c r="K582" i="3"/>
  <c r="M582" i="3"/>
  <c r="N582" i="3"/>
  <c r="D583" i="3"/>
  <c r="E583" i="3"/>
  <c r="F583" i="3"/>
  <c r="H583" i="3"/>
  <c r="I583" i="3"/>
  <c r="J583" i="3"/>
  <c r="K583" i="3"/>
  <c r="M583" i="3"/>
  <c r="P583" i="3" s="1"/>
  <c r="N583" i="3"/>
  <c r="D584" i="3"/>
  <c r="E584" i="3"/>
  <c r="F584" i="3"/>
  <c r="H584" i="3"/>
  <c r="I584" i="3"/>
  <c r="J584" i="3"/>
  <c r="K584" i="3"/>
  <c r="M584" i="3"/>
  <c r="N584" i="3"/>
  <c r="D585" i="3"/>
  <c r="E585" i="3"/>
  <c r="F585" i="3"/>
  <c r="H585" i="3"/>
  <c r="I585" i="3"/>
  <c r="O585" i="3" s="1"/>
  <c r="J585" i="3"/>
  <c r="K585" i="3"/>
  <c r="M585" i="3"/>
  <c r="N585" i="3"/>
  <c r="D586" i="3"/>
  <c r="E586" i="3"/>
  <c r="F586" i="3"/>
  <c r="H586" i="3"/>
  <c r="I586" i="3"/>
  <c r="J586" i="3"/>
  <c r="K586" i="3"/>
  <c r="M586" i="3"/>
  <c r="N586" i="3"/>
  <c r="D587" i="3"/>
  <c r="E587" i="3"/>
  <c r="F587" i="3"/>
  <c r="H587" i="3"/>
  <c r="I587" i="3"/>
  <c r="J587" i="3"/>
  <c r="K587" i="3"/>
  <c r="M587" i="3"/>
  <c r="N587" i="3"/>
  <c r="D588" i="3"/>
  <c r="E588" i="3"/>
  <c r="F588" i="3"/>
  <c r="H588" i="3"/>
  <c r="I588" i="3"/>
  <c r="J588" i="3"/>
  <c r="K588" i="3"/>
  <c r="M588" i="3"/>
  <c r="N588" i="3"/>
  <c r="D589" i="3"/>
  <c r="E589" i="3"/>
  <c r="F589" i="3"/>
  <c r="H589" i="3"/>
  <c r="I589" i="3"/>
  <c r="J589" i="3"/>
  <c r="K589" i="3"/>
  <c r="M589" i="3"/>
  <c r="N589" i="3"/>
  <c r="D590" i="3"/>
  <c r="E590" i="3"/>
  <c r="F590" i="3"/>
  <c r="H590" i="3"/>
  <c r="I590" i="3"/>
  <c r="J590" i="3"/>
  <c r="K590" i="3"/>
  <c r="M590" i="3"/>
  <c r="N590" i="3"/>
  <c r="D591" i="3"/>
  <c r="E591" i="3"/>
  <c r="F591" i="3"/>
  <c r="H591" i="3"/>
  <c r="I591" i="3"/>
  <c r="J591" i="3"/>
  <c r="K591" i="3"/>
  <c r="M591" i="3"/>
  <c r="P591" i="3" s="1"/>
  <c r="N591" i="3"/>
  <c r="D592" i="3"/>
  <c r="E592" i="3"/>
  <c r="F592" i="3"/>
  <c r="H592" i="3"/>
  <c r="I592" i="3"/>
  <c r="J592" i="3"/>
  <c r="K592" i="3"/>
  <c r="M592" i="3"/>
  <c r="N592" i="3"/>
  <c r="D593" i="3"/>
  <c r="E593" i="3"/>
  <c r="F593" i="3"/>
  <c r="H593" i="3"/>
  <c r="I593" i="3"/>
  <c r="O593" i="3" s="1"/>
  <c r="J593" i="3"/>
  <c r="K593" i="3"/>
  <c r="M593" i="3"/>
  <c r="N593" i="3"/>
  <c r="D594" i="3"/>
  <c r="E594" i="3"/>
  <c r="F594" i="3"/>
  <c r="H594" i="3"/>
  <c r="I594" i="3"/>
  <c r="J594" i="3"/>
  <c r="K594" i="3"/>
  <c r="M594" i="3"/>
  <c r="N594" i="3"/>
  <c r="D595" i="3"/>
  <c r="E595" i="3"/>
  <c r="F595" i="3"/>
  <c r="H595" i="3"/>
  <c r="I595" i="3"/>
  <c r="J595" i="3"/>
  <c r="K595" i="3"/>
  <c r="M595" i="3"/>
  <c r="N595" i="3"/>
  <c r="D596" i="3"/>
  <c r="E596" i="3"/>
  <c r="F596" i="3"/>
  <c r="H596" i="3"/>
  <c r="I596" i="3"/>
  <c r="J596" i="3"/>
  <c r="K596" i="3"/>
  <c r="M596" i="3"/>
  <c r="N596" i="3"/>
  <c r="D597" i="3"/>
  <c r="E597" i="3"/>
  <c r="F597" i="3"/>
  <c r="H597" i="3"/>
  <c r="I597" i="3"/>
  <c r="J597" i="3"/>
  <c r="K597" i="3"/>
  <c r="M597" i="3"/>
  <c r="N597" i="3"/>
  <c r="D598" i="3"/>
  <c r="E598" i="3"/>
  <c r="F598" i="3"/>
  <c r="H598" i="3"/>
  <c r="I598" i="3"/>
  <c r="J598" i="3"/>
  <c r="K598" i="3"/>
  <c r="M598" i="3"/>
  <c r="N598" i="3"/>
  <c r="D599" i="3"/>
  <c r="E599" i="3"/>
  <c r="F599" i="3"/>
  <c r="H599" i="3"/>
  <c r="I599" i="3"/>
  <c r="J599" i="3"/>
  <c r="K599" i="3"/>
  <c r="M599" i="3"/>
  <c r="P599" i="3" s="1"/>
  <c r="N599" i="3"/>
  <c r="D600" i="3"/>
  <c r="E600" i="3"/>
  <c r="F600" i="3"/>
  <c r="H600" i="3"/>
  <c r="I600" i="3"/>
  <c r="J600" i="3"/>
  <c r="K600" i="3"/>
  <c r="M600" i="3"/>
  <c r="P600" i="3" s="1"/>
  <c r="N600" i="3"/>
  <c r="D601" i="3"/>
  <c r="E601" i="3"/>
  <c r="F601" i="3"/>
  <c r="H601" i="3"/>
  <c r="I601" i="3"/>
  <c r="J601" i="3"/>
  <c r="K601" i="3"/>
  <c r="M601" i="3"/>
  <c r="N601" i="3"/>
  <c r="D602" i="3"/>
  <c r="E602" i="3"/>
  <c r="F602" i="3"/>
  <c r="H602" i="3"/>
  <c r="I602" i="3"/>
  <c r="J602" i="3"/>
  <c r="K602" i="3"/>
  <c r="M602" i="3"/>
  <c r="P602" i="3" s="1"/>
  <c r="N602" i="3"/>
  <c r="D603" i="3"/>
  <c r="E603" i="3"/>
  <c r="F603" i="3"/>
  <c r="H603" i="3"/>
  <c r="I603" i="3"/>
  <c r="J603" i="3"/>
  <c r="K603" i="3"/>
  <c r="M603" i="3"/>
  <c r="N603" i="3"/>
  <c r="D604" i="3"/>
  <c r="E604" i="3"/>
  <c r="F604" i="3"/>
  <c r="H604" i="3"/>
  <c r="I604" i="3"/>
  <c r="J604" i="3"/>
  <c r="K604" i="3"/>
  <c r="M604" i="3"/>
  <c r="N604" i="3"/>
  <c r="D605" i="3"/>
  <c r="E605" i="3"/>
  <c r="F605" i="3"/>
  <c r="H605" i="3"/>
  <c r="I605" i="3"/>
  <c r="J605" i="3"/>
  <c r="K605" i="3"/>
  <c r="M605" i="3"/>
  <c r="P605" i="3" s="1"/>
  <c r="N605" i="3"/>
  <c r="D606" i="3"/>
  <c r="E606" i="3"/>
  <c r="F606" i="3"/>
  <c r="H606" i="3"/>
  <c r="I606" i="3"/>
  <c r="J606" i="3"/>
  <c r="K606" i="3"/>
  <c r="M606" i="3"/>
  <c r="N606" i="3"/>
  <c r="D607" i="3"/>
  <c r="E607" i="3"/>
  <c r="F607" i="3"/>
  <c r="H607" i="3"/>
  <c r="I607" i="3"/>
  <c r="J607" i="3"/>
  <c r="K607" i="3"/>
  <c r="M607" i="3"/>
  <c r="N607" i="3"/>
  <c r="D608" i="3"/>
  <c r="E608" i="3"/>
  <c r="F608" i="3"/>
  <c r="H608" i="3"/>
  <c r="I608" i="3"/>
  <c r="J608" i="3"/>
  <c r="K608" i="3"/>
  <c r="M608" i="3"/>
  <c r="N608" i="3"/>
  <c r="P608" i="3"/>
  <c r="D609" i="3"/>
  <c r="E609" i="3"/>
  <c r="F609" i="3"/>
  <c r="H609" i="3"/>
  <c r="I609" i="3"/>
  <c r="J609" i="3"/>
  <c r="K609" i="3"/>
  <c r="M609" i="3"/>
  <c r="P609" i="3" s="1"/>
  <c r="N609" i="3"/>
  <c r="D610" i="3"/>
  <c r="E610" i="3"/>
  <c r="F610" i="3"/>
  <c r="H610" i="3"/>
  <c r="I610" i="3"/>
  <c r="J610" i="3"/>
  <c r="K610" i="3"/>
  <c r="O610" i="3" s="1"/>
  <c r="M610" i="3"/>
  <c r="N610" i="3"/>
  <c r="D611" i="3"/>
  <c r="E611" i="3"/>
  <c r="F611" i="3"/>
  <c r="H611" i="3"/>
  <c r="I611" i="3"/>
  <c r="J611" i="3"/>
  <c r="K611" i="3"/>
  <c r="M611" i="3"/>
  <c r="N611" i="3"/>
  <c r="D612" i="3"/>
  <c r="E612" i="3"/>
  <c r="F612" i="3"/>
  <c r="H612" i="3"/>
  <c r="I612" i="3"/>
  <c r="J612" i="3"/>
  <c r="K612" i="3"/>
  <c r="M612" i="3"/>
  <c r="N612" i="3"/>
  <c r="D613" i="3"/>
  <c r="E613" i="3"/>
  <c r="F613" i="3"/>
  <c r="H613" i="3"/>
  <c r="I613" i="3"/>
  <c r="J613" i="3"/>
  <c r="K613" i="3"/>
  <c r="M613" i="3"/>
  <c r="N613" i="3"/>
  <c r="D614" i="3"/>
  <c r="E614" i="3"/>
  <c r="F614" i="3"/>
  <c r="H614" i="3"/>
  <c r="I614" i="3"/>
  <c r="J614" i="3"/>
  <c r="K614" i="3"/>
  <c r="M614" i="3"/>
  <c r="P614" i="3" s="1"/>
  <c r="N614" i="3"/>
  <c r="D615" i="3"/>
  <c r="E615" i="3"/>
  <c r="F615" i="3"/>
  <c r="H615" i="3"/>
  <c r="I615" i="3"/>
  <c r="J615" i="3"/>
  <c r="K615" i="3"/>
  <c r="M615" i="3"/>
  <c r="P615" i="3" s="1"/>
  <c r="N615" i="3"/>
  <c r="D616" i="3"/>
  <c r="E616" i="3"/>
  <c r="F616" i="3"/>
  <c r="H616" i="3"/>
  <c r="I616" i="3"/>
  <c r="J616" i="3"/>
  <c r="K616" i="3"/>
  <c r="M616" i="3"/>
  <c r="N616" i="3"/>
  <c r="P616" i="3" s="1"/>
  <c r="D617" i="3"/>
  <c r="E617" i="3"/>
  <c r="F617" i="3"/>
  <c r="H617" i="3"/>
  <c r="I617" i="3"/>
  <c r="J617" i="3"/>
  <c r="K617" i="3"/>
  <c r="M617" i="3"/>
  <c r="N617" i="3"/>
  <c r="D618" i="3"/>
  <c r="E618" i="3"/>
  <c r="F618" i="3"/>
  <c r="H618" i="3"/>
  <c r="I618" i="3"/>
  <c r="J618" i="3"/>
  <c r="K618" i="3"/>
  <c r="M618" i="3"/>
  <c r="N618" i="3"/>
  <c r="P618" i="3" s="1"/>
  <c r="D619" i="3"/>
  <c r="E619" i="3"/>
  <c r="F619" i="3"/>
  <c r="H619" i="3"/>
  <c r="I619" i="3"/>
  <c r="J619" i="3"/>
  <c r="K619" i="3"/>
  <c r="M619" i="3"/>
  <c r="N619" i="3"/>
  <c r="D620" i="3"/>
  <c r="E620" i="3"/>
  <c r="F620" i="3"/>
  <c r="H620" i="3"/>
  <c r="I620" i="3"/>
  <c r="J620" i="3"/>
  <c r="K620" i="3"/>
  <c r="M620" i="3"/>
  <c r="N620" i="3"/>
  <c r="D621" i="3"/>
  <c r="E621" i="3"/>
  <c r="F621" i="3"/>
  <c r="H621" i="3"/>
  <c r="I621" i="3"/>
  <c r="J621" i="3"/>
  <c r="K621" i="3"/>
  <c r="M621" i="3"/>
  <c r="P621" i="3" s="1"/>
  <c r="N621" i="3"/>
  <c r="D622" i="3"/>
  <c r="E622" i="3"/>
  <c r="F622" i="3"/>
  <c r="H622" i="3"/>
  <c r="I622" i="3"/>
  <c r="J622" i="3"/>
  <c r="K622" i="3"/>
  <c r="M622" i="3"/>
  <c r="N622" i="3"/>
  <c r="D623" i="3"/>
  <c r="E623" i="3"/>
  <c r="F623" i="3"/>
  <c r="H623" i="3"/>
  <c r="I623" i="3"/>
  <c r="J623" i="3"/>
  <c r="K623" i="3"/>
  <c r="M623" i="3"/>
  <c r="N623" i="3"/>
  <c r="D624" i="3"/>
  <c r="E624" i="3"/>
  <c r="F624" i="3"/>
  <c r="H624" i="3"/>
  <c r="I624" i="3"/>
  <c r="J624" i="3"/>
  <c r="K624" i="3"/>
  <c r="M624" i="3"/>
  <c r="N624" i="3"/>
  <c r="P624" i="3"/>
  <c r="D625" i="3"/>
  <c r="E625" i="3"/>
  <c r="F625" i="3"/>
  <c r="H625" i="3"/>
  <c r="I625" i="3"/>
  <c r="J625" i="3"/>
  <c r="K625" i="3"/>
  <c r="M625" i="3"/>
  <c r="P625" i="3" s="1"/>
  <c r="N625" i="3"/>
  <c r="D626" i="3"/>
  <c r="E626" i="3"/>
  <c r="F626" i="3"/>
  <c r="H626" i="3"/>
  <c r="I626" i="3"/>
  <c r="J626" i="3"/>
  <c r="K626" i="3"/>
  <c r="O626" i="3" s="1"/>
  <c r="M626" i="3"/>
  <c r="N626" i="3"/>
  <c r="D627" i="3"/>
  <c r="E627" i="3"/>
  <c r="F627" i="3"/>
  <c r="H627" i="3"/>
  <c r="I627" i="3"/>
  <c r="J627" i="3"/>
  <c r="K627" i="3"/>
  <c r="M627" i="3"/>
  <c r="N627" i="3"/>
  <c r="D628" i="3"/>
  <c r="E628" i="3"/>
  <c r="F628" i="3"/>
  <c r="H628" i="3"/>
  <c r="I628" i="3"/>
  <c r="J628" i="3"/>
  <c r="K628" i="3"/>
  <c r="M628" i="3"/>
  <c r="N628" i="3"/>
  <c r="D629" i="3"/>
  <c r="E629" i="3"/>
  <c r="F629" i="3"/>
  <c r="H629" i="3"/>
  <c r="I629" i="3"/>
  <c r="J629" i="3"/>
  <c r="K629" i="3"/>
  <c r="M629" i="3"/>
  <c r="N629" i="3"/>
  <c r="D630" i="3"/>
  <c r="E630" i="3"/>
  <c r="F630" i="3"/>
  <c r="H630" i="3"/>
  <c r="I630" i="3"/>
  <c r="J630" i="3"/>
  <c r="K630" i="3"/>
  <c r="M630" i="3"/>
  <c r="P630" i="3" s="1"/>
  <c r="N630" i="3"/>
  <c r="D631" i="3"/>
  <c r="E631" i="3"/>
  <c r="F631" i="3"/>
  <c r="H631" i="3"/>
  <c r="I631" i="3"/>
  <c r="J631" i="3"/>
  <c r="K631" i="3"/>
  <c r="M631" i="3"/>
  <c r="N631" i="3"/>
  <c r="D632" i="3"/>
  <c r="E632" i="3"/>
  <c r="F632" i="3"/>
  <c r="H632" i="3"/>
  <c r="I632" i="3"/>
  <c r="J632" i="3"/>
  <c r="K632" i="3"/>
  <c r="M632" i="3"/>
  <c r="N632" i="3"/>
  <c r="D633" i="3"/>
  <c r="E633" i="3"/>
  <c r="F633" i="3"/>
  <c r="H633" i="3"/>
  <c r="I633" i="3"/>
  <c r="J633" i="3"/>
  <c r="K633" i="3"/>
  <c r="M633" i="3"/>
  <c r="N633" i="3"/>
  <c r="D634" i="3"/>
  <c r="E634" i="3"/>
  <c r="F634" i="3"/>
  <c r="H634" i="3"/>
  <c r="I634" i="3"/>
  <c r="J634" i="3"/>
  <c r="K634" i="3"/>
  <c r="M634" i="3"/>
  <c r="P634" i="3" s="1"/>
  <c r="N634" i="3"/>
  <c r="D635" i="3"/>
  <c r="E635" i="3"/>
  <c r="F635" i="3"/>
  <c r="H635" i="3"/>
  <c r="I635" i="3"/>
  <c r="J635" i="3"/>
  <c r="K635" i="3"/>
  <c r="M635" i="3"/>
  <c r="N635" i="3"/>
  <c r="D636" i="3"/>
  <c r="E636" i="3"/>
  <c r="F636" i="3"/>
  <c r="H636" i="3"/>
  <c r="I636" i="3"/>
  <c r="J636" i="3"/>
  <c r="K636" i="3"/>
  <c r="M636" i="3"/>
  <c r="N636" i="3"/>
  <c r="D637" i="3"/>
  <c r="E637" i="3"/>
  <c r="F637" i="3"/>
  <c r="H637" i="3"/>
  <c r="I637" i="3"/>
  <c r="J637" i="3"/>
  <c r="K637" i="3"/>
  <c r="M637" i="3"/>
  <c r="N637" i="3"/>
  <c r="D638" i="3"/>
  <c r="E638" i="3"/>
  <c r="F638" i="3"/>
  <c r="H638" i="3"/>
  <c r="I638" i="3"/>
  <c r="J638" i="3"/>
  <c r="K638" i="3"/>
  <c r="M638" i="3"/>
  <c r="N638" i="3"/>
  <c r="D639" i="3"/>
  <c r="E639" i="3"/>
  <c r="F639" i="3"/>
  <c r="H639" i="3"/>
  <c r="I639" i="3"/>
  <c r="J639" i="3"/>
  <c r="K639" i="3"/>
  <c r="M639" i="3"/>
  <c r="N639" i="3"/>
  <c r="D640" i="3"/>
  <c r="E640" i="3"/>
  <c r="F640" i="3"/>
  <c r="H640" i="3"/>
  <c r="I640" i="3"/>
  <c r="J640" i="3"/>
  <c r="K640" i="3"/>
  <c r="M640" i="3"/>
  <c r="P640" i="3" s="1"/>
  <c r="N640" i="3"/>
  <c r="D641" i="3"/>
  <c r="E641" i="3"/>
  <c r="F641" i="3"/>
  <c r="H641" i="3"/>
  <c r="I641" i="3"/>
  <c r="J641" i="3"/>
  <c r="K641" i="3"/>
  <c r="M641" i="3"/>
  <c r="N641" i="3"/>
  <c r="D642" i="3"/>
  <c r="E642" i="3"/>
  <c r="F642" i="3"/>
  <c r="H642" i="3"/>
  <c r="I642" i="3"/>
  <c r="J642" i="3"/>
  <c r="K642" i="3"/>
  <c r="M642" i="3"/>
  <c r="N642" i="3"/>
  <c r="P642" i="3" s="1"/>
  <c r="D643" i="3"/>
  <c r="E643" i="3"/>
  <c r="F643" i="3"/>
  <c r="H643" i="3"/>
  <c r="I643" i="3"/>
  <c r="J643" i="3"/>
  <c r="K643" i="3"/>
  <c r="M643" i="3"/>
  <c r="N643" i="3"/>
  <c r="D644" i="3"/>
  <c r="E644" i="3"/>
  <c r="F644" i="3"/>
  <c r="H644" i="3"/>
  <c r="I644" i="3"/>
  <c r="J644" i="3"/>
  <c r="K644" i="3"/>
  <c r="M644" i="3"/>
  <c r="N644" i="3"/>
  <c r="D645" i="3"/>
  <c r="E645" i="3"/>
  <c r="F645" i="3"/>
  <c r="H645" i="3"/>
  <c r="I645" i="3"/>
  <c r="O645" i="3" s="1"/>
  <c r="J645" i="3"/>
  <c r="K645" i="3"/>
  <c r="M645" i="3"/>
  <c r="N645" i="3"/>
  <c r="D646" i="3"/>
  <c r="E646" i="3"/>
  <c r="F646" i="3"/>
  <c r="H646" i="3"/>
  <c r="I646" i="3"/>
  <c r="J646" i="3"/>
  <c r="K646" i="3"/>
  <c r="M646" i="3"/>
  <c r="N646" i="3"/>
  <c r="P646" i="3"/>
  <c r="D647" i="3"/>
  <c r="E647" i="3"/>
  <c r="F647" i="3"/>
  <c r="H647" i="3"/>
  <c r="I647" i="3"/>
  <c r="J647" i="3"/>
  <c r="K647" i="3"/>
  <c r="M647" i="3"/>
  <c r="N647" i="3"/>
  <c r="D648" i="3"/>
  <c r="E648" i="3"/>
  <c r="F648" i="3"/>
  <c r="H648" i="3"/>
  <c r="I648" i="3"/>
  <c r="J648" i="3"/>
  <c r="K648" i="3"/>
  <c r="O648" i="3" s="1"/>
  <c r="M648" i="3"/>
  <c r="N648" i="3"/>
  <c r="P648" i="3"/>
  <c r="D649" i="3"/>
  <c r="E649" i="3"/>
  <c r="F649" i="3"/>
  <c r="H649" i="3"/>
  <c r="I649" i="3"/>
  <c r="J649" i="3"/>
  <c r="K649" i="3"/>
  <c r="M649" i="3"/>
  <c r="P649" i="3" s="1"/>
  <c r="N649" i="3"/>
  <c r="D650" i="3"/>
  <c r="E650" i="3"/>
  <c r="F650" i="3"/>
  <c r="H650" i="3"/>
  <c r="I650" i="3"/>
  <c r="J650" i="3"/>
  <c r="K650" i="3"/>
  <c r="M650" i="3"/>
  <c r="P650" i="3" s="1"/>
  <c r="N650" i="3"/>
  <c r="D651" i="3"/>
  <c r="E651" i="3"/>
  <c r="F651" i="3"/>
  <c r="H651" i="3"/>
  <c r="I651" i="3"/>
  <c r="O651" i="3" s="1"/>
  <c r="J651" i="3"/>
  <c r="K651" i="3"/>
  <c r="M651" i="3"/>
  <c r="N651" i="3"/>
  <c r="D652" i="3"/>
  <c r="E652" i="3"/>
  <c r="F652" i="3"/>
  <c r="H652" i="3"/>
  <c r="I652" i="3"/>
  <c r="J652" i="3"/>
  <c r="K652" i="3"/>
  <c r="M652" i="3"/>
  <c r="N652" i="3"/>
  <c r="P652" i="3"/>
  <c r="D653" i="3"/>
  <c r="E653" i="3"/>
  <c r="F653" i="3"/>
  <c r="H653" i="3"/>
  <c r="I653" i="3"/>
  <c r="J653" i="3"/>
  <c r="K653" i="3"/>
  <c r="M653" i="3"/>
  <c r="N653" i="3"/>
  <c r="D654" i="3"/>
  <c r="E654" i="3"/>
  <c r="F654" i="3"/>
  <c r="H654" i="3"/>
  <c r="I654" i="3"/>
  <c r="J654" i="3"/>
  <c r="K654" i="3"/>
  <c r="M654" i="3"/>
  <c r="P654" i="3" s="1"/>
  <c r="N654" i="3"/>
  <c r="D655" i="3"/>
  <c r="E655" i="3"/>
  <c r="F655" i="3"/>
  <c r="H655" i="3"/>
  <c r="I655" i="3"/>
  <c r="J655" i="3"/>
  <c r="K655" i="3"/>
  <c r="M655" i="3"/>
  <c r="P655" i="3" s="1"/>
  <c r="N655" i="3"/>
  <c r="D656" i="3"/>
  <c r="E656" i="3"/>
  <c r="F656" i="3"/>
  <c r="H656" i="3"/>
  <c r="I656" i="3"/>
  <c r="J656" i="3"/>
  <c r="K656" i="3"/>
  <c r="M656" i="3"/>
  <c r="N656" i="3"/>
  <c r="D657" i="3"/>
  <c r="E657" i="3"/>
  <c r="F657" i="3"/>
  <c r="H657" i="3"/>
  <c r="I657" i="3"/>
  <c r="J657" i="3"/>
  <c r="K657" i="3"/>
  <c r="M657" i="3"/>
  <c r="N657" i="3"/>
  <c r="D658" i="3"/>
  <c r="E658" i="3"/>
  <c r="F658" i="3"/>
  <c r="H658" i="3"/>
  <c r="I658" i="3"/>
  <c r="J658" i="3"/>
  <c r="K658" i="3"/>
  <c r="M658" i="3"/>
  <c r="P658" i="3" s="1"/>
  <c r="N658" i="3"/>
  <c r="D659" i="3"/>
  <c r="E659" i="3"/>
  <c r="F659" i="3"/>
  <c r="H659" i="3"/>
  <c r="I659" i="3"/>
  <c r="O659" i="3" s="1"/>
  <c r="J659" i="3"/>
  <c r="K659" i="3"/>
  <c r="M659" i="3"/>
  <c r="N659" i="3"/>
  <c r="D660" i="3"/>
  <c r="E660" i="3"/>
  <c r="F660" i="3"/>
  <c r="H660" i="3"/>
  <c r="I660" i="3"/>
  <c r="J660" i="3"/>
  <c r="K660" i="3"/>
  <c r="O660" i="3" s="1"/>
  <c r="M660" i="3"/>
  <c r="N660" i="3"/>
  <c r="P660" i="3"/>
  <c r="D661" i="3"/>
  <c r="E661" i="3"/>
  <c r="F661" i="3"/>
  <c r="H661" i="3"/>
  <c r="I661" i="3"/>
  <c r="J661" i="3"/>
  <c r="K661" i="3"/>
  <c r="M661" i="3"/>
  <c r="P661" i="3" s="1"/>
  <c r="N661" i="3"/>
  <c r="D662" i="3"/>
  <c r="E662" i="3"/>
  <c r="F662" i="3"/>
  <c r="H662" i="3"/>
  <c r="I662" i="3"/>
  <c r="J662" i="3"/>
  <c r="K662" i="3"/>
  <c r="M662" i="3"/>
  <c r="P662" i="3" s="1"/>
  <c r="N662" i="3"/>
  <c r="D663" i="3"/>
  <c r="E663" i="3"/>
  <c r="F663" i="3"/>
  <c r="H663" i="3"/>
  <c r="I663" i="3"/>
  <c r="O663" i="3" s="1"/>
  <c r="J663" i="3"/>
  <c r="K663" i="3"/>
  <c r="M663" i="3"/>
  <c r="N663" i="3"/>
  <c r="D664" i="3"/>
  <c r="E664" i="3"/>
  <c r="F664" i="3"/>
  <c r="H664" i="3"/>
  <c r="I664" i="3"/>
  <c r="J664" i="3"/>
  <c r="K664" i="3"/>
  <c r="M664" i="3"/>
  <c r="P664" i="3" s="1"/>
  <c r="N664" i="3"/>
  <c r="D665" i="3"/>
  <c r="E665" i="3"/>
  <c r="F665" i="3"/>
  <c r="H665" i="3"/>
  <c r="I665" i="3"/>
  <c r="O665" i="3" s="1"/>
  <c r="J665" i="3"/>
  <c r="K665" i="3"/>
  <c r="M665" i="3"/>
  <c r="N665" i="3"/>
  <c r="D666" i="3"/>
  <c r="E666" i="3"/>
  <c r="F666" i="3"/>
  <c r="H666" i="3"/>
  <c r="I666" i="3"/>
  <c r="J666" i="3"/>
  <c r="K666" i="3"/>
  <c r="M666" i="3"/>
  <c r="N666" i="3"/>
  <c r="P666" i="3"/>
  <c r="D667" i="3"/>
  <c r="E667" i="3"/>
  <c r="F667" i="3"/>
  <c r="H667" i="3"/>
  <c r="I667" i="3"/>
  <c r="J667" i="3"/>
  <c r="K667" i="3"/>
  <c r="M667" i="3"/>
  <c r="N667" i="3"/>
  <c r="D668" i="3"/>
  <c r="E668" i="3"/>
  <c r="F668" i="3"/>
  <c r="H668" i="3"/>
  <c r="I668" i="3"/>
  <c r="J668" i="3"/>
  <c r="K668" i="3"/>
  <c r="M668" i="3"/>
  <c r="P668" i="3" s="1"/>
  <c r="N668" i="3"/>
  <c r="D669" i="3"/>
  <c r="E669" i="3"/>
  <c r="F669" i="3"/>
  <c r="H669" i="3"/>
  <c r="I669" i="3"/>
  <c r="O669" i="3" s="1"/>
  <c r="J669" i="3"/>
  <c r="K669" i="3"/>
  <c r="M669" i="3"/>
  <c r="N669" i="3"/>
  <c r="D670" i="3"/>
  <c r="E670" i="3"/>
  <c r="F670" i="3"/>
  <c r="H670" i="3"/>
  <c r="I670" i="3"/>
  <c r="J670" i="3"/>
  <c r="K670" i="3"/>
  <c r="M670" i="3"/>
  <c r="P670" i="3" s="1"/>
  <c r="N670" i="3"/>
  <c r="D671" i="3"/>
  <c r="E671" i="3"/>
  <c r="F671" i="3"/>
  <c r="H671" i="3"/>
  <c r="I671" i="3"/>
  <c r="O671" i="3" s="1"/>
  <c r="J671" i="3"/>
  <c r="K671" i="3"/>
  <c r="M671" i="3"/>
  <c r="N671" i="3"/>
  <c r="D672" i="3"/>
  <c r="E672" i="3"/>
  <c r="F672" i="3"/>
  <c r="H672" i="3"/>
  <c r="I672" i="3"/>
  <c r="J672" i="3"/>
  <c r="K672" i="3"/>
  <c r="M672" i="3"/>
  <c r="N672" i="3"/>
  <c r="P672" i="3"/>
  <c r="D673" i="3"/>
  <c r="E673" i="3"/>
  <c r="F673" i="3"/>
  <c r="H673" i="3"/>
  <c r="I673" i="3"/>
  <c r="J673" i="3"/>
  <c r="K673" i="3"/>
  <c r="M673" i="3"/>
  <c r="N673" i="3"/>
  <c r="D674" i="3"/>
  <c r="E674" i="3"/>
  <c r="F674" i="3"/>
  <c r="H674" i="3"/>
  <c r="I674" i="3"/>
  <c r="J674" i="3"/>
  <c r="K674" i="3"/>
  <c r="O674" i="3" s="1"/>
  <c r="M674" i="3"/>
  <c r="N674" i="3"/>
  <c r="P674" i="3"/>
  <c r="D675" i="3"/>
  <c r="E675" i="3"/>
  <c r="F675" i="3"/>
  <c r="H675" i="3"/>
  <c r="I675" i="3"/>
  <c r="J675" i="3"/>
  <c r="K675" i="3"/>
  <c r="M675" i="3"/>
  <c r="P675" i="3" s="1"/>
  <c r="N675" i="3"/>
  <c r="D676" i="3"/>
  <c r="E676" i="3"/>
  <c r="F676" i="3"/>
  <c r="H676" i="3"/>
  <c r="I676" i="3"/>
  <c r="J676" i="3"/>
  <c r="K676" i="3"/>
  <c r="M676" i="3"/>
  <c r="N676" i="3"/>
  <c r="D677" i="3"/>
  <c r="E677" i="3"/>
  <c r="F677" i="3"/>
  <c r="H677" i="3"/>
  <c r="I677" i="3"/>
  <c r="J677" i="3"/>
  <c r="K677" i="3"/>
  <c r="M677" i="3"/>
  <c r="N677" i="3"/>
  <c r="D678" i="3"/>
  <c r="E678" i="3"/>
  <c r="F678" i="3"/>
  <c r="H678" i="3"/>
  <c r="I678" i="3"/>
  <c r="J678" i="3"/>
  <c r="K678" i="3"/>
  <c r="M678" i="3"/>
  <c r="P678" i="3" s="1"/>
  <c r="N678" i="3"/>
  <c r="D679" i="3"/>
  <c r="E679" i="3"/>
  <c r="F679" i="3"/>
  <c r="H679" i="3"/>
  <c r="I679" i="3"/>
  <c r="J679" i="3"/>
  <c r="K679" i="3"/>
  <c r="M679" i="3"/>
  <c r="N679" i="3"/>
  <c r="D680" i="3"/>
  <c r="E680" i="3"/>
  <c r="F680" i="3"/>
  <c r="H680" i="3"/>
  <c r="I680" i="3"/>
  <c r="O680" i="3" s="1"/>
  <c r="J680" i="3"/>
  <c r="K680" i="3"/>
  <c r="M680" i="3"/>
  <c r="N680" i="3"/>
  <c r="D681" i="3"/>
  <c r="E681" i="3"/>
  <c r="F681" i="3"/>
  <c r="H681" i="3"/>
  <c r="I681" i="3"/>
  <c r="J681" i="3"/>
  <c r="K681" i="3"/>
  <c r="M681" i="3"/>
  <c r="P681" i="3" s="1"/>
  <c r="N681" i="3"/>
  <c r="D682" i="3"/>
  <c r="E682" i="3"/>
  <c r="F682" i="3"/>
  <c r="H682" i="3"/>
  <c r="I682" i="3"/>
  <c r="J682" i="3"/>
  <c r="K682" i="3"/>
  <c r="M682" i="3"/>
  <c r="N682" i="3"/>
  <c r="D683" i="3"/>
  <c r="E683" i="3"/>
  <c r="F683" i="3"/>
  <c r="H683" i="3"/>
  <c r="I683" i="3"/>
  <c r="J683" i="3"/>
  <c r="K683" i="3"/>
  <c r="M683" i="3"/>
  <c r="N683" i="3"/>
  <c r="D684" i="3"/>
  <c r="E684" i="3"/>
  <c r="F684" i="3"/>
  <c r="H684" i="3"/>
  <c r="I684" i="3"/>
  <c r="J684" i="3"/>
  <c r="K684" i="3"/>
  <c r="M684" i="3"/>
  <c r="P684" i="3" s="1"/>
  <c r="N684" i="3"/>
  <c r="D685" i="3"/>
  <c r="E685" i="3"/>
  <c r="F685" i="3"/>
  <c r="H685" i="3"/>
  <c r="I685" i="3"/>
  <c r="J685" i="3"/>
  <c r="K685" i="3"/>
  <c r="M685" i="3"/>
  <c r="N685" i="3"/>
  <c r="D686" i="3"/>
  <c r="E686" i="3"/>
  <c r="F686" i="3"/>
  <c r="H686" i="3"/>
  <c r="I686" i="3"/>
  <c r="J686" i="3"/>
  <c r="K686" i="3"/>
  <c r="M686" i="3"/>
  <c r="P686" i="3" s="1"/>
  <c r="N686" i="3"/>
  <c r="D687" i="3"/>
  <c r="E687" i="3"/>
  <c r="F687" i="3"/>
  <c r="H687" i="3"/>
  <c r="I687" i="3"/>
  <c r="O687" i="3" s="1"/>
  <c r="J687" i="3"/>
  <c r="K687" i="3"/>
  <c r="M687" i="3"/>
  <c r="N687" i="3"/>
  <c r="D688" i="3"/>
  <c r="E688" i="3"/>
  <c r="F688" i="3"/>
  <c r="H688" i="3"/>
  <c r="I688" i="3"/>
  <c r="J688" i="3"/>
  <c r="K688" i="3"/>
  <c r="O688" i="3" s="1"/>
  <c r="M688" i="3"/>
  <c r="N688" i="3"/>
  <c r="D689" i="3"/>
  <c r="E689" i="3"/>
  <c r="F689" i="3"/>
  <c r="H689" i="3"/>
  <c r="I689" i="3"/>
  <c r="J689" i="3"/>
  <c r="K689" i="3"/>
  <c r="M689" i="3"/>
  <c r="N689" i="3"/>
  <c r="D690" i="3"/>
  <c r="E690" i="3"/>
  <c r="F690" i="3"/>
  <c r="H690" i="3"/>
  <c r="I690" i="3"/>
  <c r="J690" i="3"/>
  <c r="K690" i="3"/>
  <c r="M690" i="3"/>
  <c r="P690" i="3" s="1"/>
  <c r="N690" i="3"/>
  <c r="D691" i="3"/>
  <c r="E691" i="3"/>
  <c r="F691" i="3"/>
  <c r="H691" i="3"/>
  <c r="I691" i="3"/>
  <c r="J691" i="3"/>
  <c r="K691" i="3"/>
  <c r="M691" i="3"/>
  <c r="N691" i="3"/>
  <c r="D692" i="3"/>
  <c r="E692" i="3"/>
  <c r="F692" i="3"/>
  <c r="H692" i="3"/>
  <c r="I692" i="3"/>
  <c r="J692" i="3"/>
  <c r="K692" i="3"/>
  <c r="M692" i="3"/>
  <c r="P692" i="3" s="1"/>
  <c r="N692" i="3"/>
  <c r="D693" i="3"/>
  <c r="E693" i="3"/>
  <c r="F693" i="3"/>
  <c r="H693" i="3"/>
  <c r="I693" i="3"/>
  <c r="O693" i="3" s="1"/>
  <c r="J693" i="3"/>
  <c r="K693" i="3"/>
  <c r="M693" i="3"/>
  <c r="N693" i="3"/>
  <c r="D694" i="3"/>
  <c r="E694" i="3"/>
  <c r="F694" i="3"/>
  <c r="H694" i="3"/>
  <c r="I694" i="3"/>
  <c r="J694" i="3"/>
  <c r="K694" i="3"/>
  <c r="M694" i="3"/>
  <c r="P694" i="3" s="1"/>
  <c r="N694" i="3"/>
  <c r="D695" i="3"/>
  <c r="E695" i="3"/>
  <c r="F695" i="3"/>
  <c r="H695" i="3"/>
  <c r="I695" i="3"/>
  <c r="J695" i="3"/>
  <c r="K695" i="3"/>
  <c r="M695" i="3"/>
  <c r="N695" i="3"/>
  <c r="D696" i="3"/>
  <c r="E696" i="3"/>
  <c r="F696" i="3"/>
  <c r="H696" i="3"/>
  <c r="I696" i="3"/>
  <c r="O696" i="3" s="1"/>
  <c r="J696" i="3"/>
  <c r="K696" i="3"/>
  <c r="M696" i="3"/>
  <c r="N696" i="3"/>
  <c r="D697" i="3"/>
  <c r="E697" i="3"/>
  <c r="F697" i="3"/>
  <c r="H697" i="3"/>
  <c r="I697" i="3"/>
  <c r="J697" i="3"/>
  <c r="K697" i="3"/>
  <c r="M697" i="3"/>
  <c r="P697" i="3" s="1"/>
  <c r="N697" i="3"/>
  <c r="D698" i="3"/>
  <c r="E698" i="3"/>
  <c r="F698" i="3"/>
  <c r="H698" i="3"/>
  <c r="I698" i="3"/>
  <c r="J698" i="3"/>
  <c r="K698" i="3"/>
  <c r="M698" i="3"/>
  <c r="N698" i="3"/>
  <c r="P698" i="3" s="1"/>
  <c r="D699" i="3"/>
  <c r="E699" i="3"/>
  <c r="F699" i="3"/>
  <c r="H699" i="3"/>
  <c r="I699" i="3"/>
  <c r="J699" i="3"/>
  <c r="K699" i="3"/>
  <c r="M699" i="3"/>
  <c r="N699" i="3"/>
  <c r="D700" i="3"/>
  <c r="E700" i="3"/>
  <c r="F700" i="3"/>
  <c r="H700" i="3"/>
  <c r="I700" i="3"/>
  <c r="J700" i="3"/>
  <c r="K700" i="3"/>
  <c r="M700" i="3"/>
  <c r="P700" i="3" s="1"/>
  <c r="N700" i="3"/>
  <c r="D701" i="3"/>
  <c r="E701" i="3"/>
  <c r="F701" i="3"/>
  <c r="H701" i="3"/>
  <c r="I701" i="3"/>
  <c r="J701" i="3"/>
  <c r="K701" i="3"/>
  <c r="M701" i="3"/>
  <c r="N701" i="3"/>
  <c r="D702" i="3"/>
  <c r="E702" i="3"/>
  <c r="F702" i="3"/>
  <c r="H702" i="3"/>
  <c r="I702" i="3"/>
  <c r="J702" i="3"/>
  <c r="K702" i="3"/>
  <c r="M702" i="3"/>
  <c r="P702" i="3" s="1"/>
  <c r="N702" i="3"/>
  <c r="D703" i="3"/>
  <c r="E703" i="3"/>
  <c r="F703" i="3"/>
  <c r="H703" i="3"/>
  <c r="I703" i="3"/>
  <c r="O703" i="3" s="1"/>
  <c r="J703" i="3"/>
  <c r="K703" i="3"/>
  <c r="M703" i="3"/>
  <c r="N703" i="3"/>
  <c r="D704" i="3"/>
  <c r="E704" i="3"/>
  <c r="F704" i="3"/>
  <c r="H704" i="3"/>
  <c r="I704" i="3"/>
  <c r="J704" i="3"/>
  <c r="K704" i="3"/>
  <c r="M704" i="3"/>
  <c r="N704" i="3"/>
  <c r="P704" i="3" s="1"/>
  <c r="O704" i="3"/>
  <c r="D705" i="3"/>
  <c r="E705" i="3"/>
  <c r="F705" i="3"/>
  <c r="H705" i="3"/>
  <c r="I705" i="3"/>
  <c r="J705" i="3"/>
  <c r="K705" i="3"/>
  <c r="M705" i="3"/>
  <c r="N705" i="3"/>
  <c r="D706" i="3"/>
  <c r="E706" i="3"/>
  <c r="F706" i="3"/>
  <c r="H706" i="3"/>
  <c r="I706" i="3"/>
  <c r="J706" i="3"/>
  <c r="K706" i="3"/>
  <c r="O706" i="3" s="1"/>
  <c r="M706" i="3"/>
  <c r="N706" i="3"/>
  <c r="P706" i="3"/>
  <c r="D707" i="3"/>
  <c r="E707" i="3"/>
  <c r="F707" i="3"/>
  <c r="H707" i="3"/>
  <c r="I707" i="3"/>
  <c r="J707" i="3"/>
  <c r="K707" i="3"/>
  <c r="M707" i="3"/>
  <c r="P707" i="3" s="1"/>
  <c r="N707" i="3"/>
  <c r="D708" i="3"/>
  <c r="E708" i="3"/>
  <c r="F708" i="3"/>
  <c r="H708" i="3"/>
  <c r="I708" i="3"/>
  <c r="O708" i="3" s="1"/>
  <c r="J708" i="3"/>
  <c r="K708" i="3"/>
  <c r="M708" i="3"/>
  <c r="N708" i="3"/>
  <c r="D709" i="3"/>
  <c r="E709" i="3"/>
  <c r="F709" i="3"/>
  <c r="H709" i="3"/>
  <c r="I709" i="3"/>
  <c r="J709" i="3"/>
  <c r="K709" i="3"/>
  <c r="M709" i="3"/>
  <c r="N709" i="3"/>
  <c r="D710" i="3"/>
  <c r="E710" i="3"/>
  <c r="F710" i="3"/>
  <c r="H710" i="3"/>
  <c r="I710" i="3"/>
  <c r="J710" i="3"/>
  <c r="K710" i="3"/>
  <c r="M710" i="3"/>
  <c r="P710" i="3" s="1"/>
  <c r="N710" i="3"/>
  <c r="D711" i="3"/>
  <c r="E711" i="3"/>
  <c r="F711" i="3"/>
  <c r="H711" i="3"/>
  <c r="I711" i="3"/>
  <c r="J711" i="3"/>
  <c r="K711" i="3"/>
  <c r="M711" i="3"/>
  <c r="N711" i="3"/>
  <c r="D712" i="3"/>
  <c r="E712" i="3"/>
  <c r="F712" i="3"/>
  <c r="H712" i="3"/>
  <c r="I712" i="3"/>
  <c r="J712" i="3"/>
  <c r="K712" i="3"/>
  <c r="M712" i="3"/>
  <c r="P712" i="3" s="1"/>
  <c r="N712" i="3"/>
  <c r="D713" i="3"/>
  <c r="E713" i="3"/>
  <c r="F713" i="3"/>
  <c r="H713" i="3"/>
  <c r="I713" i="3"/>
  <c r="J713" i="3"/>
  <c r="K713" i="3"/>
  <c r="M713" i="3"/>
  <c r="N713" i="3"/>
  <c r="D714" i="3"/>
  <c r="E714" i="3"/>
  <c r="F714" i="3"/>
  <c r="H714" i="3"/>
  <c r="I714" i="3"/>
  <c r="J714" i="3"/>
  <c r="K714" i="3"/>
  <c r="M714" i="3"/>
  <c r="N714" i="3"/>
  <c r="D715" i="3"/>
  <c r="E715" i="3"/>
  <c r="F715" i="3"/>
  <c r="H715" i="3"/>
  <c r="I715" i="3"/>
  <c r="J715" i="3"/>
  <c r="K715" i="3"/>
  <c r="M715" i="3"/>
  <c r="N715" i="3"/>
  <c r="D716" i="3"/>
  <c r="E716" i="3"/>
  <c r="F716" i="3"/>
  <c r="H716" i="3"/>
  <c r="I716" i="3"/>
  <c r="J716" i="3"/>
  <c r="K716" i="3"/>
  <c r="M716" i="3"/>
  <c r="N716" i="3"/>
  <c r="P716" i="3"/>
  <c r="D717" i="3"/>
  <c r="E717" i="3"/>
  <c r="F717" i="3"/>
  <c r="H717" i="3"/>
  <c r="I717" i="3"/>
  <c r="J717" i="3"/>
  <c r="K717" i="3"/>
  <c r="M717" i="3"/>
  <c r="P717" i="3" s="1"/>
  <c r="N717" i="3"/>
  <c r="D718" i="3"/>
  <c r="E718" i="3"/>
  <c r="F718" i="3"/>
  <c r="H718" i="3"/>
  <c r="I718" i="3"/>
  <c r="J718" i="3"/>
  <c r="K718" i="3"/>
  <c r="M718" i="3"/>
  <c r="P718" i="3" s="1"/>
  <c r="N718" i="3"/>
  <c r="D719" i="3"/>
  <c r="E719" i="3"/>
  <c r="F719" i="3"/>
  <c r="H719" i="3"/>
  <c r="I719" i="3"/>
  <c r="O719" i="3" s="1"/>
  <c r="J719" i="3"/>
  <c r="K719" i="3"/>
  <c r="M719" i="3"/>
  <c r="N719" i="3"/>
  <c r="D720" i="3"/>
  <c r="E720" i="3"/>
  <c r="F720" i="3"/>
  <c r="H720" i="3"/>
  <c r="I720" i="3"/>
  <c r="J720" i="3"/>
  <c r="K720" i="3"/>
  <c r="O720" i="3" s="1"/>
  <c r="M720" i="3"/>
  <c r="N720" i="3"/>
  <c r="P720" i="3"/>
  <c r="D721" i="3"/>
  <c r="E721" i="3"/>
  <c r="F721" i="3"/>
  <c r="H721" i="3"/>
  <c r="I721" i="3"/>
  <c r="J721" i="3"/>
  <c r="K721" i="3"/>
  <c r="M721" i="3"/>
  <c r="N721" i="3"/>
  <c r="D722" i="3"/>
  <c r="E722" i="3"/>
  <c r="F722" i="3"/>
  <c r="H722" i="3"/>
  <c r="I722" i="3"/>
  <c r="J722" i="3"/>
  <c r="K722" i="3"/>
  <c r="M722" i="3"/>
  <c r="P722" i="3" s="1"/>
  <c r="N722" i="3"/>
  <c r="D723" i="3"/>
  <c r="E723" i="3"/>
  <c r="F723" i="3"/>
  <c r="H723" i="3"/>
  <c r="I723" i="3"/>
  <c r="J723" i="3"/>
  <c r="K723" i="3"/>
  <c r="M723" i="3"/>
  <c r="N723" i="3"/>
  <c r="D724" i="3"/>
  <c r="E724" i="3"/>
  <c r="F724" i="3"/>
  <c r="H724" i="3"/>
  <c r="I724" i="3"/>
  <c r="J724" i="3"/>
  <c r="K724" i="3"/>
  <c r="M724" i="3"/>
  <c r="P724" i="3" s="1"/>
  <c r="N724" i="3"/>
  <c r="D725" i="3"/>
  <c r="E725" i="3"/>
  <c r="F725" i="3"/>
  <c r="H725" i="3"/>
  <c r="I725" i="3"/>
  <c r="O725" i="3" s="1"/>
  <c r="J725" i="3"/>
  <c r="K725" i="3"/>
  <c r="M725" i="3"/>
  <c r="N725" i="3"/>
  <c r="D726" i="3"/>
  <c r="E726" i="3"/>
  <c r="F726" i="3"/>
  <c r="H726" i="3"/>
  <c r="I726" i="3"/>
  <c r="J726" i="3"/>
  <c r="K726" i="3"/>
  <c r="M726" i="3"/>
  <c r="N726" i="3"/>
  <c r="P726" i="3"/>
  <c r="D727" i="3"/>
  <c r="E727" i="3"/>
  <c r="F727" i="3"/>
  <c r="H727" i="3"/>
  <c r="I727" i="3"/>
  <c r="J727" i="3"/>
  <c r="K727" i="3"/>
  <c r="M727" i="3"/>
  <c r="P727" i="3" s="1"/>
  <c r="N727" i="3"/>
  <c r="D728" i="3"/>
  <c r="E728" i="3"/>
  <c r="F728" i="3"/>
  <c r="H728" i="3"/>
  <c r="I728" i="3"/>
  <c r="J728" i="3"/>
  <c r="K728" i="3"/>
  <c r="M728" i="3"/>
  <c r="P728" i="3" s="1"/>
  <c r="N728" i="3"/>
  <c r="D729" i="3"/>
  <c r="E729" i="3"/>
  <c r="F729" i="3"/>
  <c r="H729" i="3"/>
  <c r="I729" i="3"/>
  <c r="J729" i="3"/>
  <c r="K729" i="3"/>
  <c r="M729" i="3"/>
  <c r="N729" i="3"/>
  <c r="D730" i="3"/>
  <c r="E730" i="3"/>
  <c r="F730" i="3"/>
  <c r="H730" i="3"/>
  <c r="I730" i="3"/>
  <c r="J730" i="3"/>
  <c r="K730" i="3"/>
  <c r="M730" i="3"/>
  <c r="N730" i="3"/>
  <c r="D731" i="3"/>
  <c r="E731" i="3"/>
  <c r="F731" i="3"/>
  <c r="H731" i="3"/>
  <c r="I731" i="3"/>
  <c r="J731" i="3"/>
  <c r="K731" i="3"/>
  <c r="M731" i="3"/>
  <c r="N731" i="3"/>
  <c r="D732" i="3"/>
  <c r="E732" i="3"/>
  <c r="F732" i="3"/>
  <c r="H732" i="3"/>
  <c r="I732" i="3"/>
  <c r="J732" i="3"/>
  <c r="K732" i="3"/>
  <c r="O732" i="3" s="1"/>
  <c r="M732" i="3"/>
  <c r="N732" i="3"/>
  <c r="P732" i="3"/>
  <c r="D733" i="3"/>
  <c r="E733" i="3"/>
  <c r="F733" i="3"/>
  <c r="H733" i="3"/>
  <c r="I733" i="3"/>
  <c r="J733" i="3"/>
  <c r="K733" i="3"/>
  <c r="M733" i="3"/>
  <c r="P733" i="3" s="1"/>
  <c r="N733" i="3"/>
  <c r="D734" i="3"/>
  <c r="E734" i="3"/>
  <c r="F734" i="3"/>
  <c r="H734" i="3"/>
  <c r="I734" i="3"/>
  <c r="J734" i="3"/>
  <c r="K734" i="3"/>
  <c r="M734" i="3"/>
  <c r="N734" i="3"/>
  <c r="D735" i="3"/>
  <c r="E735" i="3"/>
  <c r="F735" i="3"/>
  <c r="H735" i="3"/>
  <c r="I735" i="3"/>
  <c r="J735" i="3"/>
  <c r="K735" i="3"/>
  <c r="M735" i="3"/>
  <c r="N735" i="3"/>
  <c r="D736" i="3"/>
  <c r="E736" i="3"/>
  <c r="F736" i="3"/>
  <c r="H736" i="3"/>
  <c r="I736" i="3"/>
  <c r="O736" i="3" s="1"/>
  <c r="J736" i="3"/>
  <c r="K736" i="3"/>
  <c r="M736" i="3"/>
  <c r="P736" i="3" s="1"/>
  <c r="N736" i="3"/>
  <c r="D737" i="3"/>
  <c r="E737" i="3"/>
  <c r="F737" i="3"/>
  <c r="H737" i="3"/>
  <c r="I737" i="3"/>
  <c r="J737" i="3"/>
  <c r="K737" i="3"/>
  <c r="M737" i="3"/>
  <c r="N737" i="3"/>
  <c r="D738" i="3"/>
  <c r="E738" i="3"/>
  <c r="F738" i="3"/>
  <c r="H738" i="3"/>
  <c r="I738" i="3"/>
  <c r="J738" i="3"/>
  <c r="K738" i="3"/>
  <c r="M738" i="3"/>
  <c r="N738" i="3"/>
  <c r="D739" i="3"/>
  <c r="E739" i="3"/>
  <c r="F739" i="3"/>
  <c r="H739" i="3"/>
  <c r="I739" i="3"/>
  <c r="J739" i="3"/>
  <c r="K739" i="3"/>
  <c r="M739" i="3"/>
  <c r="N739" i="3"/>
  <c r="D740" i="3"/>
  <c r="E740" i="3"/>
  <c r="F740" i="3"/>
  <c r="H740" i="3"/>
  <c r="I740" i="3"/>
  <c r="J740" i="3"/>
  <c r="K740" i="3"/>
  <c r="M740" i="3"/>
  <c r="N740" i="3"/>
  <c r="D741" i="3"/>
  <c r="E741" i="3"/>
  <c r="F741" i="3"/>
  <c r="H741" i="3"/>
  <c r="I741" i="3"/>
  <c r="J741" i="3"/>
  <c r="K741" i="3"/>
  <c r="M741" i="3"/>
  <c r="P741" i="3" s="1"/>
  <c r="N741" i="3"/>
  <c r="D742" i="3"/>
  <c r="E742" i="3"/>
  <c r="F742" i="3"/>
  <c r="H742" i="3"/>
  <c r="I742" i="3"/>
  <c r="J742" i="3"/>
  <c r="K742" i="3"/>
  <c r="M742" i="3"/>
  <c r="P742" i="3" s="1"/>
  <c r="N742" i="3"/>
  <c r="D743" i="3"/>
  <c r="E743" i="3"/>
  <c r="F743" i="3"/>
  <c r="H743" i="3"/>
  <c r="I743" i="3"/>
  <c r="O743" i="3" s="1"/>
  <c r="J743" i="3"/>
  <c r="K743" i="3"/>
  <c r="M743" i="3"/>
  <c r="N743" i="3"/>
  <c r="D744" i="3"/>
  <c r="E744" i="3"/>
  <c r="F744" i="3"/>
  <c r="H744" i="3"/>
  <c r="I744" i="3"/>
  <c r="O744" i="3" s="1"/>
  <c r="J744" i="3"/>
  <c r="K744" i="3"/>
  <c r="M744" i="3"/>
  <c r="N744" i="3"/>
  <c r="D745" i="3"/>
  <c r="E745" i="3"/>
  <c r="F745" i="3"/>
  <c r="H745" i="3"/>
  <c r="I745" i="3"/>
  <c r="J745" i="3"/>
  <c r="K745" i="3"/>
  <c r="M745" i="3"/>
  <c r="P745" i="3" s="1"/>
  <c r="N745" i="3"/>
  <c r="D746" i="3"/>
  <c r="E746" i="3"/>
  <c r="F746" i="3"/>
  <c r="H746" i="3"/>
  <c r="O746" i="3" s="1"/>
  <c r="I746" i="3"/>
  <c r="J746" i="3"/>
  <c r="K746" i="3"/>
  <c r="M746" i="3"/>
  <c r="N746" i="3"/>
  <c r="P746" i="3"/>
  <c r="D747" i="3"/>
  <c r="E747" i="3"/>
  <c r="F747" i="3"/>
  <c r="H747" i="3"/>
  <c r="I747" i="3"/>
  <c r="J747" i="3"/>
  <c r="K747" i="3"/>
  <c r="M747" i="3"/>
  <c r="P747" i="3" s="1"/>
  <c r="N747" i="3"/>
  <c r="D748" i="3"/>
  <c r="E748" i="3"/>
  <c r="F748" i="3"/>
  <c r="H748" i="3"/>
  <c r="I748" i="3"/>
  <c r="O748" i="3" s="1"/>
  <c r="J748" i="3"/>
  <c r="K748" i="3"/>
  <c r="M748" i="3"/>
  <c r="N748" i="3"/>
  <c r="D749" i="3"/>
  <c r="E749" i="3"/>
  <c r="F749" i="3"/>
  <c r="H749" i="3"/>
  <c r="I749" i="3"/>
  <c r="O749" i="3" s="1"/>
  <c r="J749" i="3"/>
  <c r="K749" i="3"/>
  <c r="M749" i="3"/>
  <c r="N749" i="3"/>
  <c r="D750" i="3"/>
  <c r="E750" i="3"/>
  <c r="F750" i="3"/>
  <c r="H750" i="3"/>
  <c r="I750" i="3"/>
  <c r="J750" i="3"/>
  <c r="K750" i="3"/>
  <c r="M750" i="3"/>
  <c r="N750" i="3"/>
  <c r="P750" i="3"/>
  <c r="D751" i="3"/>
  <c r="E751" i="3"/>
  <c r="F751" i="3"/>
  <c r="H751" i="3"/>
  <c r="I751" i="3"/>
  <c r="J751" i="3"/>
  <c r="K751" i="3"/>
  <c r="M751" i="3"/>
  <c r="P751" i="3" s="1"/>
  <c r="N751" i="3"/>
  <c r="D752" i="3"/>
  <c r="E752" i="3"/>
  <c r="F752" i="3"/>
  <c r="H752" i="3"/>
  <c r="I752" i="3"/>
  <c r="O752" i="3" s="1"/>
  <c r="J752" i="3"/>
  <c r="K752" i="3"/>
  <c r="M752" i="3"/>
  <c r="P752" i="3" s="1"/>
  <c r="N752" i="3"/>
  <c r="D753" i="3"/>
  <c r="E753" i="3"/>
  <c r="F753" i="3"/>
  <c r="H753" i="3"/>
  <c r="I753" i="3"/>
  <c r="O753" i="3" s="1"/>
  <c r="J753" i="3"/>
  <c r="K753" i="3"/>
  <c r="M753" i="3"/>
  <c r="N753" i="3"/>
  <c r="D754" i="3"/>
  <c r="E754" i="3"/>
  <c r="F754" i="3"/>
  <c r="H754" i="3"/>
  <c r="I754" i="3"/>
  <c r="J754" i="3"/>
  <c r="K754" i="3"/>
  <c r="M754" i="3"/>
  <c r="P754" i="3" s="1"/>
  <c r="N754" i="3"/>
  <c r="D755" i="3"/>
  <c r="E755" i="3"/>
  <c r="F755" i="3"/>
  <c r="H755" i="3"/>
  <c r="I755" i="3"/>
  <c r="O755" i="3" s="1"/>
  <c r="J755" i="3"/>
  <c r="K755" i="3"/>
  <c r="M755" i="3"/>
  <c r="N755" i="3"/>
  <c r="D756" i="3"/>
  <c r="E756" i="3"/>
  <c r="F756" i="3"/>
  <c r="H756" i="3"/>
  <c r="I756" i="3"/>
  <c r="J756" i="3"/>
  <c r="K756" i="3"/>
  <c r="M756" i="3"/>
  <c r="P756" i="3" s="1"/>
  <c r="N756" i="3"/>
  <c r="D757" i="3"/>
  <c r="E757" i="3"/>
  <c r="F757" i="3"/>
  <c r="H757" i="3"/>
  <c r="I757" i="3"/>
  <c r="J757" i="3"/>
  <c r="K757" i="3"/>
  <c r="M757" i="3"/>
  <c r="P757" i="3" s="1"/>
  <c r="N757" i="3"/>
  <c r="D758" i="3"/>
  <c r="E758" i="3"/>
  <c r="F758" i="3"/>
  <c r="H758" i="3"/>
  <c r="I758" i="3"/>
  <c r="J758" i="3"/>
  <c r="K758" i="3"/>
  <c r="M758" i="3"/>
  <c r="P758" i="3" s="1"/>
  <c r="N758" i="3"/>
  <c r="D759" i="3"/>
  <c r="E759" i="3"/>
  <c r="F759" i="3"/>
  <c r="H759" i="3"/>
  <c r="I759" i="3"/>
  <c r="O759" i="3" s="1"/>
  <c r="J759" i="3"/>
  <c r="K759" i="3"/>
  <c r="M759" i="3"/>
  <c r="N759" i="3"/>
  <c r="D760" i="3"/>
  <c r="E760" i="3"/>
  <c r="F760" i="3"/>
  <c r="H760" i="3"/>
  <c r="I760" i="3"/>
  <c r="J760" i="3"/>
  <c r="K760" i="3"/>
  <c r="M760" i="3"/>
  <c r="N760" i="3"/>
  <c r="D761" i="3"/>
  <c r="E761" i="3"/>
  <c r="F761" i="3"/>
  <c r="H761" i="3"/>
  <c r="I761" i="3"/>
  <c r="J761" i="3"/>
  <c r="K761" i="3"/>
  <c r="M761" i="3"/>
  <c r="P761" i="3" s="1"/>
  <c r="N761" i="3"/>
  <c r="D762" i="3"/>
  <c r="E762" i="3"/>
  <c r="F762" i="3"/>
  <c r="H762" i="3"/>
  <c r="O762" i="3" s="1"/>
  <c r="I762" i="3"/>
  <c r="J762" i="3"/>
  <c r="K762" i="3"/>
  <c r="M762" i="3"/>
  <c r="N762" i="3"/>
  <c r="P762" i="3"/>
  <c r="D763" i="3"/>
  <c r="E763" i="3"/>
  <c r="F763" i="3"/>
  <c r="H763" i="3"/>
  <c r="I763" i="3"/>
  <c r="J763" i="3"/>
  <c r="K763" i="3"/>
  <c r="M763" i="3"/>
  <c r="P763" i="3" s="1"/>
  <c r="N763" i="3"/>
  <c r="D764" i="3"/>
  <c r="E764" i="3"/>
  <c r="F764" i="3"/>
  <c r="H764" i="3"/>
  <c r="I764" i="3"/>
  <c r="O764" i="3" s="1"/>
  <c r="J764" i="3"/>
  <c r="K764" i="3"/>
  <c r="M764" i="3"/>
  <c r="N764" i="3"/>
  <c r="D765" i="3"/>
  <c r="E765" i="3"/>
  <c r="F765" i="3"/>
  <c r="H765" i="3"/>
  <c r="I765" i="3"/>
  <c r="O765" i="3" s="1"/>
  <c r="J765" i="3"/>
  <c r="K765" i="3"/>
  <c r="M765" i="3"/>
  <c r="N765" i="3"/>
  <c r="D766" i="3"/>
  <c r="E766" i="3"/>
  <c r="F766" i="3"/>
  <c r="H766" i="3"/>
  <c r="I766" i="3"/>
  <c r="J766" i="3"/>
  <c r="K766" i="3"/>
  <c r="M766" i="3"/>
  <c r="N766" i="3"/>
  <c r="P766" i="3"/>
  <c r="D767" i="3"/>
  <c r="E767" i="3"/>
  <c r="F767" i="3"/>
  <c r="H767" i="3"/>
  <c r="I767" i="3"/>
  <c r="J767" i="3"/>
  <c r="K767" i="3"/>
  <c r="M767" i="3"/>
  <c r="N767" i="3"/>
  <c r="D768" i="3"/>
  <c r="E768" i="3"/>
  <c r="F768" i="3"/>
  <c r="H768" i="3"/>
  <c r="I768" i="3"/>
  <c r="O768" i="3" s="1"/>
  <c r="J768" i="3"/>
  <c r="K768" i="3"/>
  <c r="M768" i="3"/>
  <c r="P768" i="3" s="1"/>
  <c r="N768" i="3"/>
  <c r="D769" i="3"/>
  <c r="E769" i="3"/>
  <c r="F769" i="3"/>
  <c r="H769" i="3"/>
  <c r="I769" i="3"/>
  <c r="O769" i="3" s="1"/>
  <c r="J769" i="3"/>
  <c r="K769" i="3"/>
  <c r="M769" i="3"/>
  <c r="N769" i="3"/>
  <c r="D770" i="3"/>
  <c r="E770" i="3"/>
  <c r="F770" i="3"/>
  <c r="H770" i="3"/>
  <c r="I770" i="3"/>
  <c r="J770" i="3"/>
  <c r="K770" i="3"/>
  <c r="M770" i="3"/>
  <c r="P770" i="3" s="1"/>
  <c r="N770" i="3"/>
  <c r="D771" i="3"/>
  <c r="E771" i="3"/>
  <c r="F771" i="3"/>
  <c r="H771" i="3"/>
  <c r="I771" i="3"/>
  <c r="O771" i="3" s="1"/>
  <c r="J771" i="3"/>
  <c r="K771" i="3"/>
  <c r="M771" i="3"/>
  <c r="N771" i="3"/>
  <c r="D772" i="3"/>
  <c r="E772" i="3"/>
  <c r="F772" i="3"/>
  <c r="H772" i="3"/>
  <c r="I772" i="3"/>
  <c r="J772" i="3"/>
  <c r="K772" i="3"/>
  <c r="M772" i="3"/>
  <c r="P772" i="3" s="1"/>
  <c r="N772" i="3"/>
  <c r="D773" i="3"/>
  <c r="E773" i="3"/>
  <c r="F773" i="3"/>
  <c r="H773" i="3"/>
  <c r="I773" i="3"/>
  <c r="J773" i="3"/>
  <c r="K773" i="3"/>
  <c r="M773" i="3"/>
  <c r="N773" i="3"/>
  <c r="D774" i="3"/>
  <c r="E774" i="3"/>
  <c r="F774" i="3"/>
  <c r="H774" i="3"/>
  <c r="I774" i="3"/>
  <c r="J774" i="3"/>
  <c r="K774" i="3"/>
  <c r="M774" i="3"/>
  <c r="N774" i="3"/>
  <c r="P774" i="3"/>
  <c r="D775" i="3"/>
  <c r="E775" i="3"/>
  <c r="F775" i="3"/>
  <c r="H775" i="3"/>
  <c r="I775" i="3"/>
  <c r="J775" i="3"/>
  <c r="K775" i="3"/>
  <c r="M775" i="3"/>
  <c r="N775" i="3"/>
  <c r="D776" i="3"/>
  <c r="E776" i="3"/>
  <c r="F776" i="3"/>
  <c r="H776" i="3"/>
  <c r="I776" i="3"/>
  <c r="J776" i="3"/>
  <c r="K776" i="3"/>
  <c r="M776" i="3"/>
  <c r="N776" i="3"/>
  <c r="D777" i="3"/>
  <c r="E777" i="3"/>
  <c r="F777" i="3"/>
  <c r="H777" i="3"/>
  <c r="I777" i="3"/>
  <c r="J777" i="3"/>
  <c r="K777" i="3"/>
  <c r="M777" i="3"/>
  <c r="N777" i="3"/>
  <c r="D778" i="3"/>
  <c r="E778" i="3"/>
  <c r="F778" i="3"/>
  <c r="H778" i="3"/>
  <c r="I778" i="3"/>
  <c r="J778" i="3"/>
  <c r="K778" i="3"/>
  <c r="M778" i="3"/>
  <c r="P778" i="3" s="1"/>
  <c r="N778" i="3"/>
  <c r="D779" i="3"/>
  <c r="E779" i="3"/>
  <c r="F779" i="3"/>
  <c r="H779" i="3"/>
  <c r="I779" i="3"/>
  <c r="O779" i="3" s="1"/>
  <c r="J779" i="3"/>
  <c r="K779" i="3"/>
  <c r="M779" i="3"/>
  <c r="N779" i="3"/>
  <c r="D780" i="3"/>
  <c r="E780" i="3"/>
  <c r="F780" i="3"/>
  <c r="H780" i="3"/>
  <c r="I780" i="3"/>
  <c r="J780" i="3"/>
  <c r="K780" i="3"/>
  <c r="M780" i="3"/>
  <c r="N780" i="3"/>
  <c r="D781" i="3"/>
  <c r="E781" i="3"/>
  <c r="F781" i="3"/>
  <c r="H781" i="3"/>
  <c r="I781" i="3"/>
  <c r="J781" i="3"/>
  <c r="K781" i="3"/>
  <c r="M781" i="3"/>
  <c r="P781" i="3" s="1"/>
  <c r="N781" i="3"/>
  <c r="D782" i="3"/>
  <c r="E782" i="3"/>
  <c r="F782" i="3"/>
  <c r="H782" i="3"/>
  <c r="I782" i="3"/>
  <c r="J782" i="3"/>
  <c r="K782" i="3"/>
  <c r="M782" i="3"/>
  <c r="P782" i="3" s="1"/>
  <c r="N782" i="3"/>
  <c r="D783" i="3"/>
  <c r="E783" i="3"/>
  <c r="F783" i="3"/>
  <c r="H783" i="3"/>
  <c r="I783" i="3"/>
  <c r="O783" i="3" s="1"/>
  <c r="J783" i="3"/>
  <c r="K783" i="3"/>
  <c r="M783" i="3"/>
  <c r="N783" i="3"/>
  <c r="D784" i="3"/>
  <c r="E784" i="3"/>
  <c r="F784" i="3"/>
  <c r="H784" i="3"/>
  <c r="I784" i="3"/>
  <c r="J784" i="3"/>
  <c r="K784" i="3"/>
  <c r="M784" i="3"/>
  <c r="N784" i="3"/>
  <c r="D785" i="3"/>
  <c r="E785" i="3"/>
  <c r="F785" i="3"/>
  <c r="H785" i="3"/>
  <c r="I785" i="3"/>
  <c r="O785" i="3" s="1"/>
  <c r="J785" i="3"/>
  <c r="K785" i="3"/>
  <c r="M785" i="3"/>
  <c r="N785" i="3"/>
  <c r="D786" i="3"/>
  <c r="E786" i="3"/>
  <c r="F786" i="3"/>
  <c r="H786" i="3"/>
  <c r="I786" i="3"/>
  <c r="J786" i="3"/>
  <c r="K786" i="3"/>
  <c r="M786" i="3"/>
  <c r="N786" i="3"/>
  <c r="P786" i="3"/>
  <c r="D787" i="3"/>
  <c r="E787" i="3"/>
  <c r="F787" i="3"/>
  <c r="H787" i="3"/>
  <c r="I787" i="3"/>
  <c r="J787" i="3"/>
  <c r="K787" i="3"/>
  <c r="M787" i="3"/>
  <c r="N787" i="3"/>
  <c r="D788" i="3"/>
  <c r="E788" i="3"/>
  <c r="F788" i="3"/>
  <c r="H788" i="3"/>
  <c r="I788" i="3"/>
  <c r="O788" i="3" s="1"/>
  <c r="J788" i="3"/>
  <c r="K788" i="3"/>
  <c r="M788" i="3"/>
  <c r="N788" i="3"/>
  <c r="D789" i="3"/>
  <c r="E789" i="3"/>
  <c r="F789" i="3"/>
  <c r="H789" i="3"/>
  <c r="I789" i="3"/>
  <c r="J789" i="3"/>
  <c r="K789" i="3"/>
  <c r="M789" i="3"/>
  <c r="N789" i="3"/>
  <c r="D790" i="3"/>
  <c r="E790" i="3"/>
  <c r="F790" i="3"/>
  <c r="H790" i="3"/>
  <c r="I790" i="3"/>
  <c r="J790" i="3"/>
  <c r="K790" i="3"/>
  <c r="M790" i="3"/>
  <c r="P790" i="3" s="1"/>
  <c r="N790" i="3"/>
  <c r="D791" i="3"/>
  <c r="E791" i="3"/>
  <c r="F791" i="3"/>
  <c r="H791" i="3"/>
  <c r="I791" i="3"/>
  <c r="J791" i="3"/>
  <c r="K791" i="3"/>
  <c r="M791" i="3"/>
  <c r="N791" i="3"/>
  <c r="D792" i="3"/>
  <c r="E792" i="3"/>
  <c r="F792" i="3"/>
  <c r="H792" i="3"/>
  <c r="I792" i="3"/>
  <c r="J792" i="3"/>
  <c r="K792" i="3"/>
  <c r="M792" i="3"/>
  <c r="N792" i="3"/>
  <c r="D793" i="3"/>
  <c r="E793" i="3"/>
  <c r="F793" i="3"/>
  <c r="H793" i="3"/>
  <c r="I793" i="3"/>
  <c r="O793" i="3" s="1"/>
  <c r="J793" i="3"/>
  <c r="K793" i="3"/>
  <c r="M793" i="3"/>
  <c r="N793" i="3"/>
  <c r="D794" i="3"/>
  <c r="E794" i="3"/>
  <c r="F794" i="3"/>
  <c r="H794" i="3"/>
  <c r="I794" i="3"/>
  <c r="J794" i="3"/>
  <c r="K794" i="3"/>
  <c r="M794" i="3"/>
  <c r="N794" i="3"/>
  <c r="D795" i="3"/>
  <c r="E795" i="3"/>
  <c r="F795" i="3"/>
  <c r="H795" i="3"/>
  <c r="I795" i="3"/>
  <c r="O795" i="3" s="1"/>
  <c r="J795" i="3"/>
  <c r="K795" i="3"/>
  <c r="M795" i="3"/>
  <c r="N795" i="3"/>
  <c r="D796" i="3"/>
  <c r="E796" i="3"/>
  <c r="F796" i="3"/>
  <c r="H796" i="3"/>
  <c r="I796" i="3"/>
  <c r="J796" i="3"/>
  <c r="K796" i="3"/>
  <c r="M796" i="3"/>
  <c r="N796" i="3"/>
  <c r="D797" i="3"/>
  <c r="E797" i="3"/>
  <c r="F797" i="3"/>
  <c r="H797" i="3"/>
  <c r="I797" i="3"/>
  <c r="J797" i="3"/>
  <c r="K797" i="3"/>
  <c r="M797" i="3"/>
  <c r="N797" i="3"/>
  <c r="D798" i="3"/>
  <c r="E798" i="3"/>
  <c r="F798" i="3"/>
  <c r="H798" i="3"/>
  <c r="I798" i="3"/>
  <c r="J798" i="3"/>
  <c r="K798" i="3"/>
  <c r="M798" i="3"/>
  <c r="P798" i="3" s="1"/>
  <c r="N798" i="3"/>
  <c r="D799" i="3"/>
  <c r="E799" i="3"/>
  <c r="F799" i="3"/>
  <c r="H799" i="3"/>
  <c r="I799" i="3"/>
  <c r="O799" i="3" s="1"/>
  <c r="J799" i="3"/>
  <c r="K799" i="3"/>
  <c r="M799" i="3"/>
  <c r="N799" i="3"/>
  <c r="D800" i="3"/>
  <c r="E800" i="3"/>
  <c r="F800" i="3"/>
  <c r="H800" i="3"/>
  <c r="I800" i="3"/>
  <c r="J800" i="3"/>
  <c r="K800" i="3"/>
  <c r="M800" i="3"/>
  <c r="N800" i="3"/>
  <c r="D801" i="3"/>
  <c r="E801" i="3"/>
  <c r="F801" i="3"/>
  <c r="H801" i="3"/>
  <c r="I801" i="3"/>
  <c r="J801" i="3"/>
  <c r="K801" i="3"/>
  <c r="M801" i="3"/>
  <c r="N801" i="3"/>
  <c r="D802" i="3"/>
  <c r="E802" i="3"/>
  <c r="F802" i="3"/>
  <c r="H802" i="3"/>
  <c r="I802" i="3"/>
  <c r="J802" i="3"/>
  <c r="K802" i="3"/>
  <c r="M802" i="3"/>
  <c r="N802" i="3"/>
  <c r="D803" i="3"/>
  <c r="E803" i="3"/>
  <c r="F803" i="3"/>
  <c r="H803" i="3"/>
  <c r="I803" i="3"/>
  <c r="J803" i="3"/>
  <c r="K803" i="3"/>
  <c r="M803" i="3"/>
  <c r="N803" i="3"/>
  <c r="D804" i="3"/>
  <c r="E804" i="3"/>
  <c r="F804" i="3"/>
  <c r="H804" i="3"/>
  <c r="I804" i="3"/>
  <c r="O804" i="3" s="1"/>
  <c r="J804" i="3"/>
  <c r="K804" i="3"/>
  <c r="M804" i="3"/>
  <c r="N804" i="3"/>
  <c r="D805" i="3"/>
  <c r="E805" i="3"/>
  <c r="F805" i="3"/>
  <c r="H805" i="3"/>
  <c r="I805" i="3"/>
  <c r="J805" i="3"/>
  <c r="K805" i="3"/>
  <c r="M805" i="3"/>
  <c r="N805" i="3"/>
  <c r="D806" i="3"/>
  <c r="E806" i="3"/>
  <c r="F806" i="3"/>
  <c r="H806" i="3"/>
  <c r="I806" i="3"/>
  <c r="J806" i="3"/>
  <c r="K806" i="3"/>
  <c r="M806" i="3"/>
  <c r="N806" i="3"/>
  <c r="D807" i="3"/>
  <c r="E807" i="3"/>
  <c r="F807" i="3"/>
  <c r="H807" i="3"/>
  <c r="I807" i="3"/>
  <c r="J807" i="3"/>
  <c r="K807" i="3"/>
  <c r="M807" i="3"/>
  <c r="N807" i="3"/>
  <c r="O807" i="3"/>
  <c r="D808" i="3"/>
  <c r="E808" i="3"/>
  <c r="F808" i="3"/>
  <c r="H808" i="3"/>
  <c r="I808" i="3"/>
  <c r="J808" i="3"/>
  <c r="K808" i="3"/>
  <c r="M808" i="3"/>
  <c r="N808" i="3"/>
  <c r="D809" i="3"/>
  <c r="E809" i="3"/>
  <c r="F809" i="3"/>
  <c r="H809" i="3"/>
  <c r="I809" i="3"/>
  <c r="J809" i="3"/>
  <c r="K809" i="3"/>
  <c r="M809" i="3"/>
  <c r="N809" i="3"/>
  <c r="D810" i="3"/>
  <c r="E810" i="3"/>
  <c r="F810" i="3"/>
  <c r="H810" i="3"/>
  <c r="I810" i="3"/>
  <c r="J810" i="3"/>
  <c r="K810" i="3"/>
  <c r="M810" i="3"/>
  <c r="N810" i="3"/>
  <c r="D811" i="3"/>
  <c r="E811" i="3"/>
  <c r="F811" i="3"/>
  <c r="H811" i="3"/>
  <c r="I811" i="3"/>
  <c r="J811" i="3"/>
  <c r="K811" i="3"/>
  <c r="M811" i="3"/>
  <c r="P811" i="3" s="1"/>
  <c r="N811" i="3"/>
  <c r="D812" i="3"/>
  <c r="E812" i="3"/>
  <c r="F812" i="3"/>
  <c r="H812" i="3"/>
  <c r="I812" i="3"/>
  <c r="J812" i="3"/>
  <c r="K812" i="3"/>
  <c r="M812" i="3"/>
  <c r="N812" i="3"/>
  <c r="D813" i="3"/>
  <c r="E813" i="3"/>
  <c r="F813" i="3"/>
  <c r="H813" i="3"/>
  <c r="I813" i="3"/>
  <c r="J813" i="3"/>
  <c r="K813" i="3"/>
  <c r="M813" i="3"/>
  <c r="N813" i="3"/>
  <c r="P813" i="3" s="1"/>
  <c r="D814" i="3"/>
  <c r="E814" i="3"/>
  <c r="F814" i="3"/>
  <c r="H814" i="3"/>
  <c r="I814" i="3"/>
  <c r="J814" i="3"/>
  <c r="K814" i="3"/>
  <c r="M814" i="3"/>
  <c r="P814" i="3" s="1"/>
  <c r="N814" i="3"/>
  <c r="D815" i="3"/>
  <c r="E815" i="3"/>
  <c r="F815" i="3"/>
  <c r="H815" i="3"/>
  <c r="I815" i="3"/>
  <c r="J815" i="3"/>
  <c r="K815" i="3"/>
  <c r="M815" i="3"/>
  <c r="N815" i="3"/>
  <c r="D816" i="3"/>
  <c r="E816" i="3"/>
  <c r="F816" i="3"/>
  <c r="H816" i="3"/>
  <c r="I816" i="3"/>
  <c r="J816" i="3"/>
  <c r="K816" i="3"/>
  <c r="M816" i="3"/>
  <c r="N816" i="3"/>
  <c r="D817" i="3"/>
  <c r="E817" i="3"/>
  <c r="F817" i="3"/>
  <c r="H817" i="3"/>
  <c r="I817" i="3"/>
  <c r="J817" i="3"/>
  <c r="K817" i="3"/>
  <c r="M817" i="3"/>
  <c r="N817" i="3"/>
  <c r="D818" i="3"/>
  <c r="E818" i="3"/>
  <c r="F818" i="3"/>
  <c r="H818" i="3"/>
  <c r="I818" i="3"/>
  <c r="J818" i="3"/>
  <c r="K818" i="3"/>
  <c r="M818" i="3"/>
  <c r="N818" i="3"/>
  <c r="D819" i="3"/>
  <c r="E819" i="3"/>
  <c r="F819" i="3"/>
  <c r="H819" i="3"/>
  <c r="O819" i="3" s="1"/>
  <c r="I819" i="3"/>
  <c r="J819" i="3"/>
  <c r="K819" i="3"/>
  <c r="M819" i="3"/>
  <c r="N819" i="3"/>
  <c r="P819" i="3" s="1"/>
  <c r="D820" i="3"/>
  <c r="E820" i="3"/>
  <c r="F820" i="3"/>
  <c r="H820" i="3"/>
  <c r="I820" i="3"/>
  <c r="J820" i="3"/>
  <c r="K820" i="3"/>
  <c r="M820" i="3"/>
  <c r="N820" i="3"/>
  <c r="D821" i="3"/>
  <c r="E821" i="3"/>
  <c r="F821" i="3"/>
  <c r="H821" i="3"/>
  <c r="I821" i="3"/>
  <c r="J821" i="3"/>
  <c r="K821" i="3"/>
  <c r="M821" i="3"/>
  <c r="N821" i="3"/>
  <c r="D822" i="3"/>
  <c r="E822" i="3"/>
  <c r="F822" i="3"/>
  <c r="H822" i="3"/>
  <c r="I822" i="3"/>
  <c r="O822" i="3" s="1"/>
  <c r="J822" i="3"/>
  <c r="K822" i="3"/>
  <c r="M822" i="3"/>
  <c r="N822" i="3"/>
  <c r="D823" i="3"/>
  <c r="E823" i="3"/>
  <c r="F823" i="3"/>
  <c r="H823" i="3"/>
  <c r="I823" i="3"/>
  <c r="J823" i="3"/>
  <c r="K823" i="3"/>
  <c r="M823" i="3"/>
  <c r="N823" i="3"/>
  <c r="D824" i="3"/>
  <c r="E824" i="3"/>
  <c r="F824" i="3"/>
  <c r="H824" i="3"/>
  <c r="I824" i="3"/>
  <c r="J824" i="3"/>
  <c r="K824" i="3"/>
  <c r="M824" i="3"/>
  <c r="N824" i="3"/>
  <c r="D825" i="3"/>
  <c r="E825" i="3"/>
  <c r="F825" i="3"/>
  <c r="H825" i="3"/>
  <c r="I825" i="3"/>
  <c r="J825" i="3"/>
  <c r="K825" i="3"/>
  <c r="M825" i="3"/>
  <c r="N825" i="3"/>
  <c r="D826" i="3"/>
  <c r="E826" i="3"/>
  <c r="F826" i="3"/>
  <c r="H826" i="3"/>
  <c r="I826" i="3"/>
  <c r="J826" i="3"/>
  <c r="K826" i="3"/>
  <c r="M826" i="3"/>
  <c r="N826" i="3"/>
  <c r="D827" i="3"/>
  <c r="E827" i="3"/>
  <c r="F827" i="3"/>
  <c r="H827" i="3"/>
  <c r="O827" i="3" s="1"/>
  <c r="I827" i="3"/>
  <c r="J827" i="3"/>
  <c r="K827" i="3"/>
  <c r="M827" i="3"/>
  <c r="P827" i="3" s="1"/>
  <c r="N827" i="3"/>
  <c r="D828" i="3"/>
  <c r="E828" i="3"/>
  <c r="F828" i="3"/>
  <c r="H828" i="3"/>
  <c r="I828" i="3"/>
  <c r="J828" i="3"/>
  <c r="K828" i="3"/>
  <c r="M828" i="3"/>
  <c r="N828" i="3"/>
  <c r="D829" i="3"/>
  <c r="E829" i="3"/>
  <c r="F829" i="3"/>
  <c r="H829" i="3"/>
  <c r="I829" i="3"/>
  <c r="J829" i="3"/>
  <c r="K829" i="3"/>
  <c r="M829" i="3"/>
  <c r="N829" i="3"/>
  <c r="D830" i="3"/>
  <c r="E830" i="3"/>
  <c r="F830" i="3"/>
  <c r="H830" i="3"/>
  <c r="I830" i="3"/>
  <c r="J830" i="3"/>
  <c r="K830" i="3"/>
  <c r="M830" i="3"/>
  <c r="N830" i="3"/>
  <c r="D831" i="3"/>
  <c r="E831" i="3"/>
  <c r="F831" i="3"/>
  <c r="H831" i="3"/>
  <c r="I831" i="3"/>
  <c r="J831" i="3"/>
  <c r="K831" i="3"/>
  <c r="M831" i="3"/>
  <c r="N831" i="3"/>
  <c r="D832" i="3"/>
  <c r="E832" i="3"/>
  <c r="F832" i="3"/>
  <c r="H832" i="3"/>
  <c r="I832" i="3"/>
  <c r="J832" i="3"/>
  <c r="K832" i="3"/>
  <c r="M832" i="3"/>
  <c r="P832" i="3" s="1"/>
  <c r="N832" i="3"/>
  <c r="D833" i="3"/>
  <c r="E833" i="3"/>
  <c r="F833" i="3"/>
  <c r="H833" i="3"/>
  <c r="I833" i="3"/>
  <c r="J833" i="3"/>
  <c r="K833" i="3"/>
  <c r="M833" i="3"/>
  <c r="N833" i="3"/>
  <c r="P833" i="3" s="1"/>
  <c r="D834" i="3"/>
  <c r="E834" i="3"/>
  <c r="F834" i="3"/>
  <c r="H834" i="3"/>
  <c r="I834" i="3"/>
  <c r="J834" i="3"/>
  <c r="K834" i="3"/>
  <c r="M834" i="3"/>
  <c r="N834" i="3"/>
  <c r="D835" i="3"/>
  <c r="E835" i="3"/>
  <c r="F835" i="3"/>
  <c r="H835" i="3"/>
  <c r="I835" i="3"/>
  <c r="J835" i="3"/>
  <c r="K835" i="3"/>
  <c r="M835" i="3"/>
  <c r="P835" i="3" s="1"/>
  <c r="N835" i="3"/>
  <c r="D836" i="3"/>
  <c r="E836" i="3"/>
  <c r="F836" i="3"/>
  <c r="H836" i="3"/>
  <c r="I836" i="3"/>
  <c r="J836" i="3"/>
  <c r="K836" i="3"/>
  <c r="M836" i="3"/>
  <c r="P836" i="3" s="1"/>
  <c r="N836" i="3"/>
  <c r="D837" i="3"/>
  <c r="E837" i="3"/>
  <c r="F837" i="3"/>
  <c r="H837" i="3"/>
  <c r="O837" i="3" s="1"/>
  <c r="I837" i="3"/>
  <c r="J837" i="3"/>
  <c r="K837" i="3"/>
  <c r="M837" i="3"/>
  <c r="N837" i="3"/>
  <c r="D838" i="3"/>
  <c r="E838" i="3"/>
  <c r="F838" i="3"/>
  <c r="H838" i="3"/>
  <c r="I838" i="3"/>
  <c r="J838" i="3"/>
  <c r="K838" i="3"/>
  <c r="M838" i="3"/>
  <c r="N838" i="3"/>
  <c r="D839" i="3"/>
  <c r="E839" i="3"/>
  <c r="F839" i="3"/>
  <c r="H839" i="3"/>
  <c r="O839" i="3" s="1"/>
  <c r="I839" i="3"/>
  <c r="J839" i="3"/>
  <c r="K839" i="3"/>
  <c r="M839" i="3"/>
  <c r="N839" i="3"/>
  <c r="D840" i="3"/>
  <c r="E840" i="3"/>
  <c r="F840" i="3"/>
  <c r="H840" i="3"/>
  <c r="I840" i="3"/>
  <c r="J840" i="3"/>
  <c r="K840" i="3"/>
  <c r="M840" i="3"/>
  <c r="N840" i="3"/>
  <c r="D841" i="3"/>
  <c r="E841" i="3"/>
  <c r="F841" i="3"/>
  <c r="H841" i="3"/>
  <c r="I841" i="3"/>
  <c r="J841" i="3"/>
  <c r="K841" i="3"/>
  <c r="M841" i="3"/>
  <c r="N841" i="3"/>
  <c r="D842" i="3"/>
  <c r="E842" i="3"/>
  <c r="F842" i="3"/>
  <c r="H842" i="3"/>
  <c r="I842" i="3"/>
  <c r="J842" i="3"/>
  <c r="K842" i="3"/>
  <c r="M842" i="3"/>
  <c r="N842" i="3"/>
  <c r="D843" i="3"/>
  <c r="E843" i="3"/>
  <c r="F843" i="3"/>
  <c r="H843" i="3"/>
  <c r="I843" i="3"/>
  <c r="J843" i="3"/>
  <c r="K843" i="3"/>
  <c r="M843" i="3"/>
  <c r="N843" i="3"/>
  <c r="D844" i="3"/>
  <c r="E844" i="3"/>
  <c r="F844" i="3"/>
  <c r="H844" i="3"/>
  <c r="I844" i="3"/>
  <c r="J844" i="3"/>
  <c r="K844" i="3"/>
  <c r="M844" i="3"/>
  <c r="N844" i="3"/>
  <c r="D845" i="3"/>
  <c r="E845" i="3"/>
  <c r="F845" i="3"/>
  <c r="H845" i="3"/>
  <c r="I845" i="3"/>
  <c r="J845" i="3"/>
  <c r="K845" i="3"/>
  <c r="M845" i="3"/>
  <c r="N845" i="3"/>
  <c r="P845" i="3" s="1"/>
  <c r="D846" i="3"/>
  <c r="E846" i="3"/>
  <c r="F846" i="3"/>
  <c r="H846" i="3"/>
  <c r="I846" i="3"/>
  <c r="J846" i="3"/>
  <c r="K846" i="3"/>
  <c r="M846" i="3"/>
  <c r="N846" i="3"/>
  <c r="D847" i="3"/>
  <c r="E847" i="3"/>
  <c r="F847" i="3"/>
  <c r="H847" i="3"/>
  <c r="I847" i="3"/>
  <c r="J847" i="3"/>
  <c r="K847" i="3"/>
  <c r="M847" i="3"/>
  <c r="N847" i="3"/>
  <c r="P847" i="3" s="1"/>
  <c r="D848" i="3"/>
  <c r="E848" i="3"/>
  <c r="F848" i="3"/>
  <c r="H848" i="3"/>
  <c r="I848" i="3"/>
  <c r="J848" i="3"/>
  <c r="K848" i="3"/>
  <c r="M848" i="3"/>
  <c r="N848" i="3"/>
  <c r="D849" i="3"/>
  <c r="E849" i="3"/>
  <c r="F849" i="3"/>
  <c r="H849" i="3"/>
  <c r="I849" i="3"/>
  <c r="J849" i="3"/>
  <c r="K849" i="3"/>
  <c r="M849" i="3"/>
  <c r="N849" i="3"/>
  <c r="D850" i="3"/>
  <c r="E850" i="3"/>
  <c r="F850" i="3"/>
  <c r="H850" i="3"/>
  <c r="I850" i="3"/>
  <c r="O850" i="3" s="1"/>
  <c r="J850" i="3"/>
  <c r="K850" i="3"/>
  <c r="M850" i="3"/>
  <c r="N850" i="3"/>
  <c r="D851" i="3"/>
  <c r="E851" i="3"/>
  <c r="F851" i="3"/>
  <c r="H851" i="3"/>
  <c r="I851" i="3"/>
  <c r="J851" i="3"/>
  <c r="K851" i="3"/>
  <c r="M851" i="3"/>
  <c r="N851" i="3"/>
  <c r="D852" i="3"/>
  <c r="E852" i="3"/>
  <c r="F852" i="3"/>
  <c r="H852" i="3"/>
  <c r="I852" i="3"/>
  <c r="J852" i="3"/>
  <c r="K852" i="3"/>
  <c r="M852" i="3"/>
  <c r="N852" i="3"/>
  <c r="D853" i="3"/>
  <c r="E853" i="3"/>
  <c r="F853" i="3"/>
  <c r="H853" i="3"/>
  <c r="I853" i="3"/>
  <c r="J853" i="3"/>
  <c r="K853" i="3"/>
  <c r="M853" i="3"/>
  <c r="N853" i="3"/>
  <c r="D854" i="3"/>
  <c r="E854" i="3"/>
  <c r="F854" i="3"/>
  <c r="H854" i="3"/>
  <c r="I854" i="3"/>
  <c r="J854" i="3"/>
  <c r="K854" i="3"/>
  <c r="M854" i="3"/>
  <c r="N854" i="3"/>
  <c r="D855" i="3"/>
  <c r="E855" i="3"/>
  <c r="F855" i="3"/>
  <c r="H855" i="3"/>
  <c r="I855" i="3"/>
  <c r="J855" i="3"/>
  <c r="K855" i="3"/>
  <c r="M855" i="3"/>
  <c r="N855" i="3"/>
  <c r="D856" i="3"/>
  <c r="E856" i="3"/>
  <c r="F856" i="3"/>
  <c r="H856" i="3"/>
  <c r="I856" i="3"/>
  <c r="J856" i="3"/>
  <c r="K856" i="3"/>
  <c r="M856" i="3"/>
  <c r="N856" i="3"/>
  <c r="D857" i="3"/>
  <c r="E857" i="3"/>
  <c r="F857" i="3"/>
  <c r="H857" i="3"/>
  <c r="I857" i="3"/>
  <c r="J857" i="3"/>
  <c r="K857" i="3"/>
  <c r="M857" i="3"/>
  <c r="N857" i="3"/>
  <c r="D858" i="3"/>
  <c r="E858" i="3"/>
  <c r="F858" i="3"/>
  <c r="H858" i="3"/>
  <c r="I858" i="3"/>
  <c r="J858" i="3"/>
  <c r="K858" i="3"/>
  <c r="M858" i="3"/>
  <c r="N858" i="3"/>
  <c r="D859" i="3"/>
  <c r="E859" i="3"/>
  <c r="F859" i="3"/>
  <c r="H859" i="3"/>
  <c r="I859" i="3"/>
  <c r="J859" i="3"/>
  <c r="K859" i="3"/>
  <c r="M859" i="3"/>
  <c r="N859" i="3"/>
  <c r="D860" i="3"/>
  <c r="E860" i="3"/>
  <c r="F860" i="3"/>
  <c r="H860" i="3"/>
  <c r="I860" i="3"/>
  <c r="J860" i="3"/>
  <c r="K860" i="3"/>
  <c r="M860" i="3"/>
  <c r="N860" i="3"/>
  <c r="D861" i="3"/>
  <c r="E861" i="3"/>
  <c r="F861" i="3"/>
  <c r="H861" i="3"/>
  <c r="I861" i="3"/>
  <c r="J861" i="3"/>
  <c r="K861" i="3"/>
  <c r="M861" i="3"/>
  <c r="N861" i="3"/>
  <c r="D862" i="3"/>
  <c r="E862" i="3"/>
  <c r="F862" i="3"/>
  <c r="H862" i="3"/>
  <c r="I862" i="3"/>
  <c r="J862" i="3"/>
  <c r="K862" i="3"/>
  <c r="M862" i="3"/>
  <c r="N862" i="3"/>
  <c r="D863" i="3"/>
  <c r="E863" i="3"/>
  <c r="F863" i="3"/>
  <c r="H863" i="3"/>
  <c r="I863" i="3"/>
  <c r="J863" i="3"/>
  <c r="K863" i="3"/>
  <c r="M863" i="3"/>
  <c r="N863" i="3"/>
  <c r="D864" i="3"/>
  <c r="E864" i="3"/>
  <c r="F864" i="3"/>
  <c r="H864" i="3"/>
  <c r="I864" i="3"/>
  <c r="J864" i="3"/>
  <c r="K864" i="3"/>
  <c r="M864" i="3"/>
  <c r="N864" i="3"/>
  <c r="D865" i="3"/>
  <c r="E865" i="3"/>
  <c r="F865" i="3"/>
  <c r="H865" i="3"/>
  <c r="I865" i="3"/>
  <c r="J865" i="3"/>
  <c r="K865" i="3"/>
  <c r="M865" i="3"/>
  <c r="N865" i="3"/>
  <c r="D866" i="3"/>
  <c r="E866" i="3"/>
  <c r="F866" i="3"/>
  <c r="H866" i="3"/>
  <c r="I866" i="3"/>
  <c r="J866" i="3"/>
  <c r="K866" i="3"/>
  <c r="M866" i="3"/>
  <c r="N866" i="3"/>
  <c r="D867" i="3"/>
  <c r="E867" i="3"/>
  <c r="F867" i="3"/>
  <c r="H867" i="3"/>
  <c r="I867" i="3"/>
  <c r="J867" i="3"/>
  <c r="K867" i="3"/>
  <c r="M867" i="3"/>
  <c r="N867" i="3"/>
  <c r="D868" i="3"/>
  <c r="E868" i="3"/>
  <c r="F868" i="3"/>
  <c r="H868" i="3"/>
  <c r="I868" i="3"/>
  <c r="J868" i="3"/>
  <c r="K868" i="3"/>
  <c r="M868" i="3"/>
  <c r="N868" i="3"/>
  <c r="D869" i="3"/>
  <c r="E869" i="3"/>
  <c r="F869" i="3"/>
  <c r="H869" i="3"/>
  <c r="I869" i="3"/>
  <c r="J869" i="3"/>
  <c r="K869" i="3"/>
  <c r="M869" i="3"/>
  <c r="N869" i="3"/>
  <c r="D870" i="3"/>
  <c r="E870" i="3"/>
  <c r="F870" i="3"/>
  <c r="H870" i="3"/>
  <c r="I870" i="3"/>
  <c r="J870" i="3"/>
  <c r="K870" i="3"/>
  <c r="M870" i="3"/>
  <c r="N870" i="3"/>
  <c r="D871" i="3"/>
  <c r="E871" i="3"/>
  <c r="F871" i="3"/>
  <c r="H871" i="3"/>
  <c r="I871" i="3"/>
  <c r="J871" i="3"/>
  <c r="K871" i="3"/>
  <c r="M871" i="3"/>
  <c r="N871" i="3"/>
  <c r="D872" i="3"/>
  <c r="E872" i="3"/>
  <c r="F872" i="3"/>
  <c r="H872" i="3"/>
  <c r="I872" i="3"/>
  <c r="J872" i="3"/>
  <c r="K872" i="3"/>
  <c r="M872" i="3"/>
  <c r="N872" i="3"/>
  <c r="D873" i="3"/>
  <c r="E873" i="3"/>
  <c r="F873" i="3"/>
  <c r="H873" i="3"/>
  <c r="I873" i="3"/>
  <c r="J873" i="3"/>
  <c r="K873" i="3"/>
  <c r="M873" i="3"/>
  <c r="N873" i="3"/>
  <c r="D874" i="3"/>
  <c r="E874" i="3"/>
  <c r="F874" i="3"/>
  <c r="H874" i="3"/>
  <c r="I874" i="3"/>
  <c r="O874" i="3" s="1"/>
  <c r="J874" i="3"/>
  <c r="K874" i="3"/>
  <c r="M874" i="3"/>
  <c r="N874" i="3"/>
  <c r="D875" i="3"/>
  <c r="E875" i="3"/>
  <c r="F875" i="3"/>
  <c r="H875" i="3"/>
  <c r="I875" i="3"/>
  <c r="J875" i="3"/>
  <c r="K875" i="3"/>
  <c r="M875" i="3"/>
  <c r="N875" i="3"/>
  <c r="D876" i="3"/>
  <c r="E876" i="3"/>
  <c r="F876" i="3"/>
  <c r="H876" i="3"/>
  <c r="I876" i="3"/>
  <c r="J876" i="3"/>
  <c r="K876" i="3"/>
  <c r="M876" i="3"/>
  <c r="N876" i="3"/>
  <c r="D877" i="3"/>
  <c r="E877" i="3"/>
  <c r="F877" i="3"/>
  <c r="H877" i="3"/>
  <c r="I877" i="3"/>
  <c r="J877" i="3"/>
  <c r="K877" i="3"/>
  <c r="M877" i="3"/>
  <c r="N877" i="3"/>
  <c r="D878" i="3"/>
  <c r="E878" i="3"/>
  <c r="F878" i="3"/>
  <c r="H878" i="3"/>
  <c r="I878" i="3"/>
  <c r="J878" i="3"/>
  <c r="K878" i="3"/>
  <c r="M878" i="3"/>
  <c r="N878" i="3"/>
  <c r="O878" i="3"/>
  <c r="D879" i="3"/>
  <c r="E879" i="3"/>
  <c r="F879" i="3"/>
  <c r="H879" i="3"/>
  <c r="I879" i="3"/>
  <c r="J879" i="3"/>
  <c r="K879" i="3"/>
  <c r="M879" i="3"/>
  <c r="N879" i="3"/>
  <c r="D880" i="3"/>
  <c r="E880" i="3"/>
  <c r="F880" i="3"/>
  <c r="H880" i="3"/>
  <c r="I880" i="3"/>
  <c r="J880" i="3"/>
  <c r="K880" i="3"/>
  <c r="M880" i="3"/>
  <c r="N880" i="3"/>
  <c r="D881" i="3"/>
  <c r="E881" i="3"/>
  <c r="F881" i="3"/>
  <c r="H881" i="3"/>
  <c r="I881" i="3"/>
  <c r="J881" i="3"/>
  <c r="K881" i="3"/>
  <c r="M881" i="3"/>
  <c r="N881" i="3"/>
  <c r="D882" i="3"/>
  <c r="E882" i="3"/>
  <c r="F882" i="3"/>
  <c r="H882" i="3"/>
  <c r="I882" i="3"/>
  <c r="J882" i="3"/>
  <c r="K882" i="3"/>
  <c r="M882" i="3"/>
  <c r="N882" i="3"/>
  <c r="D883" i="3"/>
  <c r="E883" i="3"/>
  <c r="F883" i="3"/>
  <c r="H883" i="3"/>
  <c r="I883" i="3"/>
  <c r="O883" i="3" s="1"/>
  <c r="J883" i="3"/>
  <c r="K883" i="3"/>
  <c r="M883" i="3"/>
  <c r="P883" i="3" s="1"/>
  <c r="N883" i="3"/>
  <c r="D884" i="3"/>
  <c r="E884" i="3"/>
  <c r="F884" i="3"/>
  <c r="H884" i="3"/>
  <c r="I884" i="3"/>
  <c r="J884" i="3"/>
  <c r="K884" i="3"/>
  <c r="M884" i="3"/>
  <c r="N884" i="3"/>
  <c r="D885" i="3"/>
  <c r="E885" i="3"/>
  <c r="F885" i="3"/>
  <c r="H885" i="3"/>
  <c r="I885" i="3"/>
  <c r="J885" i="3"/>
  <c r="K885" i="3"/>
  <c r="M885" i="3"/>
  <c r="N885" i="3"/>
  <c r="D886" i="3"/>
  <c r="E886" i="3"/>
  <c r="F886" i="3"/>
  <c r="H886" i="3"/>
  <c r="I886" i="3"/>
  <c r="J886" i="3"/>
  <c r="K886" i="3"/>
  <c r="M886" i="3"/>
  <c r="N886" i="3"/>
  <c r="D887" i="3"/>
  <c r="E887" i="3"/>
  <c r="F887" i="3"/>
  <c r="H887" i="3"/>
  <c r="I887" i="3"/>
  <c r="J887" i="3"/>
  <c r="K887" i="3"/>
  <c r="M887" i="3"/>
  <c r="N887" i="3"/>
  <c r="D888" i="3"/>
  <c r="E888" i="3"/>
  <c r="F888" i="3"/>
  <c r="H888" i="3"/>
  <c r="I888" i="3"/>
  <c r="J888" i="3"/>
  <c r="K888" i="3"/>
  <c r="M888" i="3"/>
  <c r="N888" i="3"/>
  <c r="D889" i="3"/>
  <c r="E889" i="3"/>
  <c r="F889" i="3"/>
  <c r="H889" i="3"/>
  <c r="I889" i="3"/>
  <c r="J889" i="3"/>
  <c r="K889" i="3"/>
  <c r="M889" i="3"/>
  <c r="N889" i="3"/>
  <c r="D890" i="3"/>
  <c r="E890" i="3"/>
  <c r="F890" i="3"/>
  <c r="H890" i="3"/>
  <c r="I890" i="3"/>
  <c r="J890" i="3"/>
  <c r="K890" i="3"/>
  <c r="O890" i="3" s="1"/>
  <c r="M890" i="3"/>
  <c r="N890" i="3"/>
  <c r="D891" i="3"/>
  <c r="E891" i="3"/>
  <c r="F891" i="3"/>
  <c r="H891" i="3"/>
  <c r="I891" i="3"/>
  <c r="O891" i="3" s="1"/>
  <c r="J891" i="3"/>
  <c r="K891" i="3"/>
  <c r="M891" i="3"/>
  <c r="N891" i="3"/>
  <c r="D892" i="3"/>
  <c r="E892" i="3"/>
  <c r="F892" i="3"/>
  <c r="H892" i="3"/>
  <c r="I892" i="3"/>
  <c r="J892" i="3"/>
  <c r="K892" i="3"/>
  <c r="M892" i="3"/>
  <c r="N892" i="3"/>
  <c r="D893" i="3"/>
  <c r="E893" i="3"/>
  <c r="F893" i="3"/>
  <c r="H893" i="3"/>
  <c r="I893" i="3"/>
  <c r="J893" i="3"/>
  <c r="K893" i="3"/>
  <c r="M893" i="3"/>
  <c r="N893" i="3"/>
  <c r="D894" i="3"/>
  <c r="E894" i="3"/>
  <c r="F894" i="3"/>
  <c r="H894" i="3"/>
  <c r="I894" i="3"/>
  <c r="J894" i="3"/>
  <c r="K894" i="3"/>
  <c r="M894" i="3"/>
  <c r="N894" i="3"/>
  <c r="D895" i="3"/>
  <c r="E895" i="3"/>
  <c r="F895" i="3"/>
  <c r="H895" i="3"/>
  <c r="I895" i="3"/>
  <c r="J895" i="3"/>
  <c r="K895" i="3"/>
  <c r="M895" i="3"/>
  <c r="P895" i="3" s="1"/>
  <c r="N895" i="3"/>
  <c r="D896" i="3"/>
  <c r="E896" i="3"/>
  <c r="F896" i="3"/>
  <c r="H896" i="3"/>
  <c r="I896" i="3"/>
  <c r="J896" i="3"/>
  <c r="K896" i="3"/>
  <c r="M896" i="3"/>
  <c r="N896" i="3"/>
  <c r="D897" i="3"/>
  <c r="E897" i="3"/>
  <c r="F897" i="3"/>
  <c r="H897" i="3"/>
  <c r="I897" i="3"/>
  <c r="J897" i="3"/>
  <c r="K897" i="3"/>
  <c r="M897" i="3"/>
  <c r="N897" i="3"/>
  <c r="D898" i="3"/>
  <c r="E898" i="3"/>
  <c r="F898" i="3"/>
  <c r="H898" i="3"/>
  <c r="I898" i="3"/>
  <c r="J898" i="3"/>
  <c r="K898" i="3"/>
  <c r="M898" i="3"/>
  <c r="N898" i="3"/>
  <c r="D899" i="3"/>
  <c r="E899" i="3"/>
  <c r="F899" i="3"/>
  <c r="H899" i="3"/>
  <c r="I899" i="3"/>
  <c r="J899" i="3"/>
  <c r="K899" i="3"/>
  <c r="M899" i="3"/>
  <c r="N899" i="3"/>
  <c r="D900" i="3"/>
  <c r="E900" i="3"/>
  <c r="F900" i="3"/>
  <c r="H900" i="3"/>
  <c r="I900" i="3"/>
  <c r="J900" i="3"/>
  <c r="K900" i="3"/>
  <c r="M900" i="3"/>
  <c r="N900" i="3"/>
  <c r="D901" i="3"/>
  <c r="E901" i="3"/>
  <c r="F901" i="3"/>
  <c r="H901" i="3"/>
  <c r="I901" i="3"/>
  <c r="J901" i="3"/>
  <c r="K901" i="3"/>
  <c r="M901" i="3"/>
  <c r="N901" i="3"/>
  <c r="D902" i="3"/>
  <c r="E902" i="3"/>
  <c r="F902" i="3"/>
  <c r="H902" i="3"/>
  <c r="I902" i="3"/>
  <c r="J902" i="3"/>
  <c r="K902" i="3"/>
  <c r="M902" i="3"/>
  <c r="N902" i="3"/>
  <c r="D903" i="3"/>
  <c r="E903" i="3"/>
  <c r="F903" i="3"/>
  <c r="H903" i="3"/>
  <c r="I903" i="3"/>
  <c r="J903" i="3"/>
  <c r="K903" i="3"/>
  <c r="M903" i="3"/>
  <c r="N903" i="3"/>
  <c r="G22" i="4"/>
  <c r="K22" i="4"/>
  <c r="G23" i="4"/>
  <c r="K23" i="4"/>
  <c r="G24" i="4"/>
  <c r="K24" i="4"/>
  <c r="G25" i="4"/>
  <c r="K25" i="4"/>
  <c r="G26" i="4"/>
  <c r="K26" i="4"/>
  <c r="G27" i="4"/>
  <c r="K27" i="4"/>
  <c r="G28" i="4"/>
  <c r="K28" i="4"/>
  <c r="G29" i="4"/>
  <c r="K29" i="4"/>
  <c r="G30" i="4"/>
  <c r="K30" i="4"/>
  <c r="G31" i="4"/>
  <c r="K31" i="4"/>
  <c r="G32" i="4"/>
  <c r="K32" i="4"/>
  <c r="G33" i="4"/>
  <c r="K33" i="4"/>
  <c r="G34" i="4"/>
  <c r="K34" i="4"/>
  <c r="G35" i="4"/>
  <c r="K35" i="4"/>
  <c r="G36" i="4"/>
  <c r="K36" i="4"/>
  <c r="G37" i="4"/>
  <c r="K37" i="4"/>
  <c r="G38" i="4"/>
  <c r="K38" i="4"/>
  <c r="G39" i="4"/>
  <c r="K39" i="4"/>
  <c r="G40" i="4"/>
  <c r="K40" i="4"/>
  <c r="G41" i="4"/>
  <c r="K41" i="4"/>
  <c r="G42" i="4"/>
  <c r="K42" i="4"/>
  <c r="G43" i="4"/>
  <c r="K43" i="4"/>
  <c r="G44" i="4"/>
  <c r="K44" i="4"/>
  <c r="G45" i="4"/>
  <c r="K45" i="4"/>
  <c r="G46" i="4"/>
  <c r="K46" i="4"/>
  <c r="G47" i="4"/>
  <c r="K47" i="4"/>
  <c r="G48" i="4"/>
  <c r="K48" i="4"/>
  <c r="G49" i="4"/>
  <c r="K49" i="4"/>
  <c r="G50" i="4"/>
  <c r="K50" i="4"/>
  <c r="G51" i="4"/>
  <c r="K51" i="4"/>
  <c r="G52" i="4"/>
  <c r="K52" i="4"/>
  <c r="G53" i="4"/>
  <c r="K53" i="4"/>
  <c r="G54" i="4"/>
  <c r="K54" i="4"/>
  <c r="G55" i="4"/>
  <c r="K55" i="4"/>
  <c r="G56" i="4"/>
  <c r="K56" i="4"/>
  <c r="G57" i="4"/>
  <c r="K57" i="4"/>
  <c r="G58" i="4"/>
  <c r="K58" i="4"/>
  <c r="G59" i="4"/>
  <c r="K59" i="4"/>
  <c r="G60" i="4"/>
  <c r="K60" i="4"/>
  <c r="G61" i="4"/>
  <c r="K61" i="4"/>
  <c r="G62" i="4"/>
  <c r="K62" i="4"/>
  <c r="G63" i="4"/>
  <c r="K63" i="4"/>
  <c r="G64" i="4"/>
  <c r="K64" i="4"/>
  <c r="G65" i="4"/>
  <c r="K65" i="4"/>
  <c r="G66" i="4"/>
  <c r="K66" i="4"/>
  <c r="G67" i="4"/>
  <c r="K67" i="4"/>
  <c r="G68" i="4"/>
  <c r="K68" i="4"/>
  <c r="G69" i="4"/>
  <c r="K69" i="4"/>
  <c r="G70" i="4"/>
  <c r="K70" i="4"/>
  <c r="G71" i="4"/>
  <c r="K71" i="4"/>
  <c r="G72" i="4"/>
  <c r="K72" i="4"/>
  <c r="G73" i="4"/>
  <c r="K73" i="4"/>
  <c r="G74" i="4"/>
  <c r="K74" i="4"/>
  <c r="G75" i="4"/>
  <c r="K75" i="4"/>
  <c r="G76" i="4"/>
  <c r="K76" i="4"/>
  <c r="G77" i="4"/>
  <c r="K77" i="4"/>
  <c r="G78" i="4"/>
  <c r="K78" i="4"/>
  <c r="G79" i="4"/>
  <c r="K79" i="4"/>
  <c r="G80" i="4"/>
  <c r="K80" i="4"/>
  <c r="G81" i="4"/>
  <c r="K81" i="4"/>
  <c r="G82" i="4"/>
  <c r="K82" i="4"/>
  <c r="G83" i="4"/>
  <c r="K83" i="4"/>
  <c r="G84" i="4"/>
  <c r="K84" i="4"/>
  <c r="G85" i="4"/>
  <c r="K85" i="4"/>
  <c r="G86" i="4"/>
  <c r="K86" i="4"/>
  <c r="G87" i="4"/>
  <c r="K87" i="4"/>
  <c r="G88" i="4"/>
  <c r="K88" i="4"/>
  <c r="G89" i="4"/>
  <c r="K89" i="4"/>
  <c r="G90" i="4"/>
  <c r="K90" i="4"/>
  <c r="G91" i="4"/>
  <c r="K91" i="4"/>
  <c r="G92" i="4"/>
  <c r="K92" i="4"/>
  <c r="G93" i="4"/>
  <c r="K93" i="4"/>
  <c r="G94" i="4"/>
  <c r="K94" i="4"/>
  <c r="G95" i="4"/>
  <c r="K95" i="4"/>
  <c r="G96" i="4"/>
  <c r="K96" i="4"/>
  <c r="G97" i="4"/>
  <c r="K97" i="4"/>
  <c r="G98" i="4"/>
  <c r="K98" i="4"/>
  <c r="G99" i="4"/>
  <c r="K99" i="4"/>
  <c r="G100" i="4"/>
  <c r="K100" i="4"/>
  <c r="G101" i="4"/>
  <c r="K101" i="4"/>
  <c r="G102" i="4"/>
  <c r="K102" i="4"/>
  <c r="G103" i="4"/>
  <c r="K103" i="4"/>
  <c r="G104" i="4"/>
  <c r="K104" i="4"/>
  <c r="G105" i="4"/>
  <c r="K105" i="4"/>
  <c r="G106" i="4"/>
  <c r="K106" i="4"/>
  <c r="G107" i="4"/>
  <c r="K107" i="4"/>
  <c r="G108" i="4"/>
  <c r="K108" i="4"/>
  <c r="G109" i="4"/>
  <c r="K109" i="4"/>
  <c r="G110" i="4"/>
  <c r="K110" i="4"/>
  <c r="G111" i="4"/>
  <c r="K111" i="4"/>
  <c r="G112" i="4"/>
  <c r="K112" i="4"/>
  <c r="G113" i="4"/>
  <c r="K113" i="4"/>
  <c r="G114" i="4"/>
  <c r="K114" i="4"/>
  <c r="G115" i="4"/>
  <c r="K115" i="4"/>
  <c r="G116" i="4"/>
  <c r="K116" i="4"/>
  <c r="G117" i="4"/>
  <c r="K117" i="4"/>
  <c r="G118" i="4"/>
  <c r="K118" i="4"/>
  <c r="G119" i="4"/>
  <c r="K119" i="4"/>
  <c r="G120" i="4"/>
  <c r="K120" i="4"/>
  <c r="G121" i="4"/>
  <c r="K121" i="4"/>
  <c r="G122" i="4"/>
  <c r="K122" i="4"/>
  <c r="G123" i="4"/>
  <c r="K123" i="4"/>
  <c r="G124" i="4"/>
  <c r="K124" i="4"/>
  <c r="G125" i="4"/>
  <c r="K125" i="4"/>
  <c r="G126" i="4"/>
  <c r="K126" i="4"/>
  <c r="G127" i="4"/>
  <c r="K127" i="4"/>
  <c r="G128" i="4"/>
  <c r="K128" i="4"/>
  <c r="G129" i="4"/>
  <c r="K129" i="4"/>
  <c r="G130" i="4"/>
  <c r="K130" i="4"/>
  <c r="G131" i="4"/>
  <c r="K131" i="4"/>
  <c r="G132" i="4"/>
  <c r="K132" i="4"/>
  <c r="G133" i="4"/>
  <c r="K133" i="4"/>
  <c r="G134" i="4"/>
  <c r="K134" i="4"/>
  <c r="G135" i="4"/>
  <c r="K135" i="4"/>
  <c r="G136" i="4"/>
  <c r="K136" i="4"/>
  <c r="G137" i="4"/>
  <c r="K137" i="4"/>
  <c r="G138" i="4"/>
  <c r="K138" i="4"/>
  <c r="G139" i="4"/>
  <c r="K139" i="4"/>
  <c r="G140" i="4"/>
  <c r="K140" i="4"/>
  <c r="G141" i="4"/>
  <c r="K141" i="4"/>
  <c r="G142" i="4"/>
  <c r="K142" i="4"/>
  <c r="G143" i="4"/>
  <c r="K143" i="4"/>
  <c r="G144" i="4"/>
  <c r="K144" i="4"/>
  <c r="G145" i="4"/>
  <c r="K145" i="4"/>
  <c r="G146" i="4"/>
  <c r="K146" i="4"/>
  <c r="G147" i="4"/>
  <c r="K147" i="4"/>
  <c r="G148" i="4"/>
  <c r="K148" i="4"/>
  <c r="G149" i="4"/>
  <c r="K149" i="4"/>
  <c r="G150" i="4"/>
  <c r="K150" i="4"/>
  <c r="G151" i="4"/>
  <c r="K151" i="4"/>
  <c r="G152" i="4"/>
  <c r="K152" i="4"/>
  <c r="G153" i="4"/>
  <c r="K153" i="4"/>
  <c r="G154" i="4"/>
  <c r="K154" i="4"/>
  <c r="G155" i="4"/>
  <c r="K155" i="4"/>
  <c r="G156" i="4"/>
  <c r="K156" i="4"/>
  <c r="G157" i="4"/>
  <c r="K157" i="4"/>
  <c r="G158" i="4"/>
  <c r="K158" i="4"/>
  <c r="G159" i="4"/>
  <c r="K159" i="4"/>
  <c r="G160" i="4"/>
  <c r="K160" i="4"/>
  <c r="G161" i="4"/>
  <c r="K161" i="4"/>
  <c r="G162" i="4"/>
  <c r="K162" i="4"/>
  <c r="G163" i="4"/>
  <c r="K163" i="4"/>
  <c r="G164" i="4"/>
  <c r="K164" i="4"/>
  <c r="G165" i="4"/>
  <c r="K165" i="4"/>
  <c r="G166" i="4"/>
  <c r="K166" i="4"/>
  <c r="G167" i="4"/>
  <c r="K167" i="4"/>
  <c r="G168" i="4"/>
  <c r="K168" i="4"/>
  <c r="G169" i="4"/>
  <c r="K169" i="4"/>
  <c r="G170" i="4"/>
  <c r="K170" i="4"/>
  <c r="G171" i="4"/>
  <c r="K171" i="4"/>
  <c r="G172" i="4"/>
  <c r="K172" i="4"/>
  <c r="G173" i="4"/>
  <c r="K173" i="4"/>
  <c r="G174" i="4"/>
  <c r="K174" i="4"/>
  <c r="G175" i="4"/>
  <c r="K175" i="4"/>
  <c r="G176" i="4"/>
  <c r="K176" i="4"/>
  <c r="G177" i="4"/>
  <c r="K177" i="4"/>
  <c r="G178" i="4"/>
  <c r="K178" i="4"/>
  <c r="G179" i="4"/>
  <c r="K179" i="4"/>
  <c r="G180" i="4"/>
  <c r="K180" i="4"/>
  <c r="G181" i="4"/>
  <c r="K181" i="4"/>
  <c r="G182" i="4"/>
  <c r="K182" i="4"/>
  <c r="G183" i="4"/>
  <c r="K183" i="4"/>
  <c r="G184" i="4"/>
  <c r="K184" i="4"/>
  <c r="G185" i="4"/>
  <c r="K185" i="4"/>
  <c r="G186" i="4"/>
  <c r="K186" i="4"/>
  <c r="G187" i="4"/>
  <c r="K187" i="4"/>
  <c r="G188" i="4"/>
  <c r="K188" i="4"/>
  <c r="G189" i="4"/>
  <c r="K189" i="4"/>
  <c r="G190" i="4"/>
  <c r="K190" i="4"/>
  <c r="G191" i="4"/>
  <c r="K191" i="4"/>
  <c r="G192" i="4"/>
  <c r="K192" i="4"/>
  <c r="G193" i="4"/>
  <c r="K193" i="4"/>
  <c r="G194" i="4"/>
  <c r="K194" i="4"/>
  <c r="G195" i="4"/>
  <c r="K195" i="4"/>
  <c r="G196" i="4"/>
  <c r="K196" i="4"/>
  <c r="G197" i="4"/>
  <c r="K197" i="4"/>
  <c r="G198" i="4"/>
  <c r="K198" i="4"/>
  <c r="G199" i="4"/>
  <c r="K199" i="4"/>
  <c r="G200" i="4"/>
  <c r="K200" i="4"/>
  <c r="G201" i="4"/>
  <c r="K201" i="4"/>
  <c r="G202" i="4"/>
  <c r="K202" i="4"/>
  <c r="G203" i="4"/>
  <c r="K203" i="4"/>
  <c r="G204" i="4"/>
  <c r="K204" i="4"/>
  <c r="G205" i="4"/>
  <c r="K205" i="4"/>
  <c r="G206" i="4"/>
  <c r="K206" i="4"/>
  <c r="G207" i="4"/>
  <c r="K207" i="4"/>
  <c r="G208" i="4"/>
  <c r="K208" i="4"/>
  <c r="G209" i="4"/>
  <c r="K209" i="4"/>
  <c r="G210" i="4"/>
  <c r="K210" i="4"/>
  <c r="G211" i="4"/>
  <c r="K211" i="4"/>
  <c r="G212" i="4"/>
  <c r="K212" i="4"/>
  <c r="G213" i="4"/>
  <c r="K213" i="4"/>
  <c r="G214" i="4"/>
  <c r="K214" i="4"/>
  <c r="G215" i="4"/>
  <c r="K215" i="4"/>
  <c r="G216" i="4"/>
  <c r="K216" i="4"/>
  <c r="G217" i="4"/>
  <c r="K217" i="4"/>
  <c r="G218" i="4"/>
  <c r="K218" i="4"/>
  <c r="G219" i="4"/>
  <c r="K219" i="4"/>
  <c r="G220" i="4"/>
  <c r="K220" i="4"/>
  <c r="G221" i="4"/>
  <c r="K221" i="4"/>
  <c r="G222" i="4"/>
  <c r="K222" i="4"/>
  <c r="G223" i="4"/>
  <c r="K223" i="4"/>
  <c r="G224" i="4"/>
  <c r="K224" i="4"/>
  <c r="G225" i="4"/>
  <c r="K225" i="4"/>
  <c r="G226" i="4"/>
  <c r="K226" i="4"/>
  <c r="G227" i="4"/>
  <c r="K227" i="4"/>
  <c r="G228" i="4"/>
  <c r="K228" i="4"/>
  <c r="G229" i="4"/>
  <c r="K229" i="4"/>
  <c r="G230" i="4"/>
  <c r="K230" i="4"/>
  <c r="G231" i="4"/>
  <c r="K231" i="4"/>
  <c r="G232" i="4"/>
  <c r="K232" i="4"/>
  <c r="G233" i="4"/>
  <c r="K233" i="4"/>
  <c r="G234" i="4"/>
  <c r="K234" i="4"/>
  <c r="G235" i="4"/>
  <c r="K235" i="4"/>
  <c r="G236" i="4"/>
  <c r="K236" i="4"/>
  <c r="G237" i="4"/>
  <c r="K237" i="4"/>
  <c r="G238" i="4"/>
  <c r="K238" i="4"/>
  <c r="G239" i="4"/>
  <c r="K239" i="4"/>
  <c r="G240" i="4"/>
  <c r="K240" i="4"/>
  <c r="G241" i="4"/>
  <c r="K241" i="4"/>
  <c r="G242" i="4"/>
  <c r="K242" i="4"/>
  <c r="G243" i="4"/>
  <c r="K243" i="4"/>
  <c r="G244" i="4"/>
  <c r="K244" i="4"/>
  <c r="G245" i="4"/>
  <c r="K245" i="4"/>
  <c r="G246" i="4"/>
  <c r="K246" i="4"/>
  <c r="G247" i="4"/>
  <c r="K247" i="4"/>
  <c r="G248" i="4"/>
  <c r="K248" i="4"/>
  <c r="G249" i="4"/>
  <c r="K249" i="4"/>
  <c r="G250" i="4"/>
  <c r="K250" i="4"/>
  <c r="G251" i="4"/>
  <c r="K251" i="4"/>
  <c r="G252" i="4"/>
  <c r="K252" i="4"/>
  <c r="G253" i="4"/>
  <c r="K253" i="4"/>
  <c r="G254" i="4"/>
  <c r="K254" i="4"/>
  <c r="G255" i="4"/>
  <c r="K255" i="4"/>
  <c r="G256" i="4"/>
  <c r="K256" i="4"/>
  <c r="G257" i="4"/>
  <c r="K257" i="4"/>
  <c r="G258" i="4"/>
  <c r="K258" i="4"/>
  <c r="G259" i="4"/>
  <c r="K259" i="4"/>
  <c r="G260" i="4"/>
  <c r="K260" i="4"/>
  <c r="G261" i="4"/>
  <c r="K261" i="4"/>
  <c r="G262" i="4"/>
  <c r="K262" i="4"/>
  <c r="G263" i="4"/>
  <c r="K263" i="4"/>
  <c r="G264" i="4"/>
  <c r="K264" i="4"/>
  <c r="G265" i="4"/>
  <c r="K265" i="4"/>
  <c r="G266" i="4"/>
  <c r="K266" i="4"/>
  <c r="G267" i="4"/>
  <c r="K267" i="4"/>
  <c r="G268" i="4"/>
  <c r="K268" i="4"/>
  <c r="G269" i="4"/>
  <c r="K269" i="4"/>
  <c r="G270" i="4"/>
  <c r="K270" i="4"/>
  <c r="G271" i="4"/>
  <c r="K271" i="4"/>
  <c r="G272" i="4"/>
  <c r="K272" i="4"/>
  <c r="G273" i="4"/>
  <c r="K273" i="4"/>
  <c r="G274" i="4"/>
  <c r="K274" i="4"/>
  <c r="G275" i="4"/>
  <c r="K275" i="4"/>
  <c r="G276" i="4"/>
  <c r="K276" i="4"/>
  <c r="G277" i="4"/>
  <c r="K277" i="4"/>
  <c r="G278" i="4"/>
  <c r="K278" i="4"/>
  <c r="G279" i="4"/>
  <c r="K279" i="4"/>
  <c r="G280" i="4"/>
  <c r="K280" i="4"/>
  <c r="G281" i="4"/>
  <c r="K281" i="4"/>
  <c r="G282" i="4"/>
  <c r="K282" i="4"/>
  <c r="G283" i="4"/>
  <c r="K283" i="4"/>
  <c r="G284" i="4"/>
  <c r="K284" i="4"/>
  <c r="G285" i="4"/>
  <c r="K285" i="4"/>
  <c r="G286" i="4"/>
  <c r="K286" i="4"/>
  <c r="G287" i="4"/>
  <c r="K287" i="4"/>
  <c r="G288" i="4"/>
  <c r="K288" i="4"/>
  <c r="G289" i="4"/>
  <c r="K289" i="4"/>
  <c r="G290" i="4"/>
  <c r="K290" i="4"/>
  <c r="G291" i="4"/>
  <c r="K291" i="4"/>
  <c r="G292" i="4"/>
  <c r="K292" i="4"/>
  <c r="G293" i="4"/>
  <c r="K293" i="4"/>
  <c r="G294" i="4"/>
  <c r="K294" i="4"/>
  <c r="G295" i="4"/>
  <c r="K295" i="4"/>
  <c r="G296" i="4"/>
  <c r="K296" i="4"/>
  <c r="G297" i="4"/>
  <c r="K297" i="4"/>
  <c r="G298" i="4"/>
  <c r="K298" i="4"/>
  <c r="G299" i="4"/>
  <c r="K299" i="4"/>
  <c r="G300" i="4"/>
  <c r="K300" i="4"/>
  <c r="G301" i="4"/>
  <c r="K301" i="4"/>
  <c r="G302" i="4"/>
  <c r="K302" i="4"/>
  <c r="G303" i="4"/>
  <c r="K303" i="4"/>
  <c r="G304" i="4"/>
  <c r="K304" i="4"/>
  <c r="G305" i="4"/>
  <c r="K305" i="4"/>
  <c r="G306" i="4"/>
  <c r="K306" i="4"/>
  <c r="G307" i="4"/>
  <c r="K307" i="4"/>
  <c r="G308" i="4"/>
  <c r="K308" i="4"/>
  <c r="G309" i="4"/>
  <c r="K309" i="4"/>
  <c r="G310" i="4"/>
  <c r="K310" i="4"/>
  <c r="G311" i="4"/>
  <c r="K311" i="4"/>
  <c r="G312" i="4"/>
  <c r="K312" i="4"/>
  <c r="G313" i="4"/>
  <c r="K313" i="4"/>
  <c r="G314" i="4"/>
  <c r="K314" i="4"/>
  <c r="G315" i="4"/>
  <c r="K315" i="4"/>
  <c r="G316" i="4"/>
  <c r="K316" i="4"/>
  <c r="G317" i="4"/>
  <c r="K317" i="4"/>
  <c r="G318" i="4"/>
  <c r="K318" i="4"/>
  <c r="G319" i="4"/>
  <c r="K319" i="4"/>
  <c r="G320" i="4"/>
  <c r="K320" i="4"/>
  <c r="G321" i="4"/>
  <c r="K321" i="4"/>
  <c r="G322" i="4"/>
  <c r="K322" i="4"/>
  <c r="G323" i="4"/>
  <c r="K323" i="4"/>
  <c r="G324" i="4"/>
  <c r="K324" i="4"/>
  <c r="G325" i="4"/>
  <c r="K325" i="4"/>
  <c r="G326" i="4"/>
  <c r="K326" i="4"/>
  <c r="G327" i="4"/>
  <c r="K327" i="4"/>
  <c r="G328" i="4"/>
  <c r="K328" i="4"/>
  <c r="G329" i="4"/>
  <c r="K329" i="4"/>
  <c r="G330" i="4"/>
  <c r="K330" i="4"/>
  <c r="G331" i="4"/>
  <c r="K331" i="4"/>
  <c r="G332" i="4"/>
  <c r="K332" i="4"/>
  <c r="G333" i="4"/>
  <c r="K333" i="4"/>
  <c r="G334" i="4"/>
  <c r="K334" i="4"/>
  <c r="G335" i="4"/>
  <c r="K335" i="4"/>
  <c r="G336" i="4"/>
  <c r="K336" i="4"/>
  <c r="G337" i="4"/>
  <c r="K337" i="4"/>
  <c r="G338" i="4"/>
  <c r="K338" i="4"/>
  <c r="G339" i="4"/>
  <c r="K339" i="4"/>
  <c r="G340" i="4"/>
  <c r="K340" i="4"/>
  <c r="G341" i="4"/>
  <c r="K341" i="4"/>
  <c r="G342" i="4"/>
  <c r="K342" i="4"/>
  <c r="G343" i="4"/>
  <c r="K343" i="4"/>
  <c r="G344" i="4"/>
  <c r="K344" i="4"/>
  <c r="G345" i="4"/>
  <c r="K345" i="4"/>
  <c r="G346" i="4"/>
  <c r="K346" i="4"/>
  <c r="G347" i="4"/>
  <c r="K347" i="4"/>
  <c r="G348" i="4"/>
  <c r="K348" i="4"/>
  <c r="G349" i="4"/>
  <c r="K349" i="4"/>
  <c r="G350" i="4"/>
  <c r="K350" i="4"/>
  <c r="G351" i="4"/>
  <c r="K351" i="4"/>
  <c r="G352" i="4"/>
  <c r="K352" i="4"/>
  <c r="G353" i="4"/>
  <c r="K353" i="4"/>
  <c r="G354" i="4"/>
  <c r="K354" i="4"/>
  <c r="G355" i="4"/>
  <c r="K355" i="4"/>
  <c r="G356" i="4"/>
  <c r="K356" i="4"/>
  <c r="G357" i="4"/>
  <c r="K357" i="4"/>
  <c r="G358" i="4"/>
  <c r="K358" i="4"/>
  <c r="G359" i="4"/>
  <c r="K359" i="4"/>
  <c r="G360" i="4"/>
  <c r="K360" i="4"/>
  <c r="G361" i="4"/>
  <c r="K361" i="4"/>
  <c r="G362" i="4"/>
  <c r="K362" i="4"/>
  <c r="G363" i="4"/>
  <c r="K363" i="4"/>
  <c r="G364" i="4"/>
  <c r="K364" i="4"/>
  <c r="G365" i="4"/>
  <c r="K365" i="4"/>
  <c r="G366" i="4"/>
  <c r="K366" i="4"/>
  <c r="G367" i="4"/>
  <c r="K367" i="4"/>
  <c r="G368" i="4"/>
  <c r="K368" i="4"/>
  <c r="G369" i="4"/>
  <c r="K369" i="4"/>
  <c r="G370" i="4"/>
  <c r="K370" i="4"/>
  <c r="G371" i="4"/>
  <c r="K371" i="4"/>
  <c r="G372" i="4"/>
  <c r="K372" i="4"/>
  <c r="G373" i="4"/>
  <c r="K373" i="4"/>
  <c r="G374" i="4"/>
  <c r="K374" i="4"/>
  <c r="G375" i="4"/>
  <c r="K375" i="4"/>
  <c r="G376" i="4"/>
  <c r="K376" i="4"/>
  <c r="G377" i="4"/>
  <c r="K377" i="4"/>
  <c r="G378" i="4"/>
  <c r="K378" i="4"/>
  <c r="G379" i="4"/>
  <c r="K379" i="4"/>
  <c r="G380" i="4"/>
  <c r="K380" i="4"/>
  <c r="G381" i="4"/>
  <c r="K381" i="4"/>
  <c r="G382" i="4"/>
  <c r="K382" i="4"/>
  <c r="G383" i="4"/>
  <c r="K383" i="4"/>
  <c r="G384" i="4"/>
  <c r="K384" i="4"/>
  <c r="G385" i="4"/>
  <c r="K385" i="4"/>
  <c r="G386" i="4"/>
  <c r="K386" i="4"/>
  <c r="G387" i="4"/>
  <c r="K387" i="4"/>
  <c r="G388" i="4"/>
  <c r="K388" i="4"/>
  <c r="G389" i="4"/>
  <c r="K389" i="4"/>
  <c r="G390" i="4"/>
  <c r="K390" i="4"/>
  <c r="G391" i="4"/>
  <c r="K391" i="4"/>
  <c r="G392" i="4"/>
  <c r="K392" i="4"/>
  <c r="G393" i="4"/>
  <c r="K393" i="4"/>
  <c r="G394" i="4"/>
  <c r="K394" i="4"/>
  <c r="G395" i="4"/>
  <c r="K395" i="4"/>
  <c r="G396" i="4"/>
  <c r="K396" i="4"/>
  <c r="G397" i="4"/>
  <c r="K397" i="4"/>
  <c r="G398" i="4"/>
  <c r="K398" i="4"/>
  <c r="G399" i="4"/>
  <c r="K399" i="4"/>
  <c r="G400" i="4"/>
  <c r="K400" i="4"/>
  <c r="G401" i="4"/>
  <c r="K401" i="4"/>
  <c r="G402" i="4"/>
  <c r="K402" i="4"/>
  <c r="G403" i="4"/>
  <c r="K403" i="4"/>
  <c r="G404" i="4"/>
  <c r="K404" i="4"/>
  <c r="G405" i="4"/>
  <c r="K405" i="4"/>
  <c r="G406" i="4"/>
  <c r="K406" i="4"/>
  <c r="G407" i="4"/>
  <c r="K407" i="4"/>
  <c r="G408" i="4"/>
  <c r="K408" i="4"/>
  <c r="G409" i="4"/>
  <c r="K409" i="4"/>
  <c r="G410" i="4"/>
  <c r="K410" i="4"/>
  <c r="G411" i="4"/>
  <c r="K411" i="4"/>
  <c r="G412" i="4"/>
  <c r="K412" i="4"/>
  <c r="G413" i="4"/>
  <c r="K413" i="4"/>
  <c r="G414" i="4"/>
  <c r="K414" i="4"/>
  <c r="G415" i="4"/>
  <c r="K415" i="4"/>
  <c r="G416" i="4"/>
  <c r="K416" i="4"/>
  <c r="G417" i="4"/>
  <c r="K417" i="4"/>
  <c r="G418" i="4"/>
  <c r="K418" i="4"/>
  <c r="G419" i="4"/>
  <c r="K419" i="4"/>
  <c r="G420" i="4"/>
  <c r="K420" i="4"/>
  <c r="G421" i="4"/>
  <c r="K421" i="4"/>
  <c r="G422" i="4"/>
  <c r="K422" i="4"/>
  <c r="G423" i="4"/>
  <c r="K423" i="4"/>
  <c r="G424" i="4"/>
  <c r="K424" i="4"/>
  <c r="G425" i="4"/>
  <c r="K425" i="4"/>
  <c r="G426" i="4"/>
  <c r="K426" i="4"/>
  <c r="G427" i="4"/>
  <c r="K427" i="4"/>
  <c r="G428" i="4"/>
  <c r="K428" i="4"/>
  <c r="G429" i="4"/>
  <c r="K429" i="4"/>
  <c r="G430" i="4"/>
  <c r="K430" i="4"/>
  <c r="G431" i="4"/>
  <c r="K431" i="4"/>
  <c r="G432" i="4"/>
  <c r="K432" i="4"/>
  <c r="G433" i="4"/>
  <c r="K433" i="4"/>
  <c r="G434" i="4"/>
  <c r="K434" i="4"/>
  <c r="G435" i="4"/>
  <c r="K435" i="4"/>
  <c r="G436" i="4"/>
  <c r="K436" i="4"/>
  <c r="G437" i="4"/>
  <c r="K437" i="4"/>
  <c r="G438" i="4"/>
  <c r="K438" i="4"/>
  <c r="G439" i="4"/>
  <c r="K439" i="4"/>
  <c r="G440" i="4"/>
  <c r="K440" i="4"/>
  <c r="G441" i="4"/>
  <c r="K441" i="4"/>
  <c r="G442" i="4"/>
  <c r="K442" i="4"/>
  <c r="G443" i="4"/>
  <c r="K443" i="4"/>
  <c r="G444" i="4"/>
  <c r="K444" i="4"/>
  <c r="G445" i="4"/>
  <c r="K445" i="4"/>
  <c r="G446" i="4"/>
  <c r="K446" i="4"/>
  <c r="G447" i="4"/>
  <c r="K447" i="4"/>
  <c r="G448" i="4"/>
  <c r="K448" i="4"/>
  <c r="G449" i="4"/>
  <c r="K449" i="4"/>
  <c r="G450" i="4"/>
  <c r="K450" i="4"/>
  <c r="G451" i="4"/>
  <c r="K451" i="4"/>
  <c r="G452" i="4"/>
  <c r="K452" i="4"/>
  <c r="G453" i="4"/>
  <c r="K453" i="4"/>
  <c r="G454" i="4"/>
  <c r="K454" i="4"/>
  <c r="G455" i="4"/>
  <c r="K455" i="4"/>
  <c r="G456" i="4"/>
  <c r="K456" i="4"/>
  <c r="G457" i="4"/>
  <c r="K457" i="4"/>
  <c r="G458" i="4"/>
  <c r="K458" i="4"/>
  <c r="G459" i="4"/>
  <c r="K459" i="4"/>
  <c r="G460" i="4"/>
  <c r="K460" i="4"/>
  <c r="G461" i="4"/>
  <c r="K461" i="4"/>
  <c r="G462" i="4"/>
  <c r="K462" i="4"/>
  <c r="G463" i="4"/>
  <c r="K463" i="4"/>
  <c r="G464" i="4"/>
  <c r="K464" i="4"/>
  <c r="G465" i="4"/>
  <c r="K465" i="4"/>
  <c r="G466" i="4"/>
  <c r="K466" i="4"/>
  <c r="G467" i="4"/>
  <c r="K467" i="4"/>
  <c r="G468" i="4"/>
  <c r="K468" i="4"/>
  <c r="G469" i="4"/>
  <c r="K469" i="4"/>
  <c r="G470" i="4"/>
  <c r="K470" i="4"/>
  <c r="G471" i="4"/>
  <c r="K471" i="4"/>
  <c r="G472" i="4"/>
  <c r="K472" i="4"/>
  <c r="G473" i="4"/>
  <c r="K473" i="4"/>
  <c r="G474" i="4"/>
  <c r="K474" i="4"/>
  <c r="G475" i="4"/>
  <c r="K475" i="4"/>
  <c r="G476" i="4"/>
  <c r="K476" i="4"/>
  <c r="G477" i="4"/>
  <c r="K477" i="4"/>
  <c r="G478" i="4"/>
  <c r="K478" i="4"/>
  <c r="G479" i="4"/>
  <c r="K479" i="4"/>
  <c r="G480" i="4"/>
  <c r="K480" i="4"/>
  <c r="G481" i="4"/>
  <c r="K481" i="4"/>
  <c r="G482" i="4"/>
  <c r="K482" i="4"/>
  <c r="G483" i="4"/>
  <c r="K483" i="4"/>
  <c r="G484" i="4"/>
  <c r="K484" i="4"/>
  <c r="G485" i="4"/>
  <c r="K485" i="4"/>
  <c r="G486" i="4"/>
  <c r="K486" i="4"/>
  <c r="G487" i="4"/>
  <c r="K487" i="4"/>
  <c r="G488" i="4"/>
  <c r="K488" i="4"/>
  <c r="G489" i="4"/>
  <c r="K489" i="4"/>
  <c r="G490" i="4"/>
  <c r="K490" i="4"/>
  <c r="G491" i="4"/>
  <c r="K491" i="4"/>
  <c r="G492" i="4"/>
  <c r="K492" i="4"/>
  <c r="G493" i="4"/>
  <c r="K493" i="4"/>
  <c r="G494" i="4"/>
  <c r="K494" i="4"/>
  <c r="G495" i="4"/>
  <c r="K495" i="4"/>
  <c r="G496" i="4"/>
  <c r="K496" i="4"/>
  <c r="G497" i="4"/>
  <c r="K497" i="4"/>
  <c r="G498" i="4"/>
  <c r="K498" i="4"/>
  <c r="G499" i="4"/>
  <c r="K499" i="4"/>
  <c r="G500" i="4"/>
  <c r="K500" i="4"/>
  <c r="G501" i="4"/>
  <c r="K501" i="4"/>
  <c r="G502" i="4"/>
  <c r="K502" i="4"/>
  <c r="G503" i="4"/>
  <c r="K503" i="4"/>
  <c r="G504" i="4"/>
  <c r="K504" i="4"/>
  <c r="G505" i="4"/>
  <c r="K505" i="4"/>
  <c r="G506" i="4"/>
  <c r="K506" i="4"/>
  <c r="G507" i="4"/>
  <c r="K507" i="4"/>
  <c r="G508" i="4"/>
  <c r="K508" i="4"/>
  <c r="G509" i="4"/>
  <c r="K509" i="4"/>
  <c r="G510" i="4"/>
  <c r="K510" i="4"/>
  <c r="G511" i="4"/>
  <c r="K511" i="4"/>
  <c r="G512" i="4"/>
  <c r="K512" i="4"/>
  <c r="G513" i="4"/>
  <c r="K513" i="4"/>
  <c r="G514" i="4"/>
  <c r="K514" i="4"/>
  <c r="G515" i="4"/>
  <c r="K515" i="4"/>
  <c r="G516" i="4"/>
  <c r="K516" i="4"/>
  <c r="G517" i="4"/>
  <c r="K517" i="4"/>
  <c r="G518" i="4"/>
  <c r="K518" i="4"/>
  <c r="G519" i="4"/>
  <c r="K519" i="4"/>
  <c r="G520" i="4"/>
  <c r="K520" i="4"/>
  <c r="G521" i="4"/>
  <c r="K521" i="4"/>
  <c r="G522" i="4"/>
  <c r="K522" i="4"/>
  <c r="G523" i="4"/>
  <c r="K523" i="4"/>
  <c r="G524" i="4"/>
  <c r="K524" i="4"/>
  <c r="G525" i="4"/>
  <c r="K525" i="4"/>
  <c r="G526" i="4"/>
  <c r="K526" i="4"/>
  <c r="G527" i="4"/>
  <c r="K527" i="4"/>
  <c r="G528" i="4"/>
  <c r="K528" i="4"/>
  <c r="G529" i="4"/>
  <c r="K529" i="4"/>
  <c r="G530" i="4"/>
  <c r="K530" i="4"/>
  <c r="G531" i="4"/>
  <c r="K531" i="4"/>
  <c r="G532" i="4"/>
  <c r="K532" i="4"/>
  <c r="G533" i="4"/>
  <c r="K533" i="4"/>
  <c r="G534" i="4"/>
  <c r="K534" i="4"/>
  <c r="G535" i="4"/>
  <c r="K535" i="4"/>
  <c r="G536" i="4"/>
  <c r="K536" i="4"/>
  <c r="G537" i="4"/>
  <c r="K537" i="4"/>
  <c r="G538" i="4"/>
  <c r="K538" i="4"/>
  <c r="G539" i="4"/>
  <c r="K539" i="4"/>
  <c r="G540" i="4"/>
  <c r="K540" i="4"/>
  <c r="G541" i="4"/>
  <c r="K541" i="4"/>
  <c r="G542" i="4"/>
  <c r="K542" i="4"/>
  <c r="G543" i="4"/>
  <c r="K543" i="4"/>
  <c r="G544" i="4"/>
  <c r="K544" i="4"/>
  <c r="G545" i="4"/>
  <c r="K545" i="4"/>
  <c r="G546" i="4"/>
  <c r="K546" i="4"/>
  <c r="G547" i="4"/>
  <c r="K547" i="4"/>
  <c r="G548" i="4"/>
  <c r="K548" i="4"/>
  <c r="G549" i="4"/>
  <c r="K549" i="4"/>
  <c r="G550" i="4"/>
  <c r="K550" i="4"/>
  <c r="G551" i="4"/>
  <c r="K551" i="4"/>
  <c r="G552" i="4"/>
  <c r="K552" i="4"/>
  <c r="G553" i="4"/>
  <c r="K553" i="4"/>
  <c r="G554" i="4"/>
  <c r="K554" i="4"/>
  <c r="G555" i="4"/>
  <c r="K555" i="4"/>
  <c r="G556" i="4"/>
  <c r="K556" i="4"/>
  <c r="G557" i="4"/>
  <c r="K557" i="4"/>
  <c r="G558" i="4"/>
  <c r="K558" i="4"/>
  <c r="G559" i="4"/>
  <c r="K559" i="4"/>
  <c r="G560" i="4"/>
  <c r="K560" i="4"/>
  <c r="G561" i="4"/>
  <c r="K561" i="4"/>
  <c r="G562" i="4"/>
  <c r="K562" i="4"/>
  <c r="G563" i="4"/>
  <c r="K563" i="4"/>
  <c r="G564" i="4"/>
  <c r="K564" i="4"/>
  <c r="G565" i="4"/>
  <c r="K565" i="4"/>
  <c r="G566" i="4"/>
  <c r="K566" i="4"/>
  <c r="G567" i="4"/>
  <c r="K567" i="4"/>
  <c r="G568" i="4"/>
  <c r="K568" i="4"/>
  <c r="G569" i="4"/>
  <c r="K569" i="4"/>
  <c r="G570" i="4"/>
  <c r="K570" i="4"/>
  <c r="G571" i="4"/>
  <c r="K571" i="4"/>
  <c r="G572" i="4"/>
  <c r="K572" i="4"/>
  <c r="G573" i="4"/>
  <c r="K573" i="4"/>
  <c r="G574" i="4"/>
  <c r="K574" i="4"/>
  <c r="G575" i="4"/>
  <c r="K575" i="4"/>
  <c r="G576" i="4"/>
  <c r="K576" i="4"/>
  <c r="G577" i="4"/>
  <c r="K577" i="4"/>
  <c r="G578" i="4"/>
  <c r="K578" i="4"/>
  <c r="G579" i="4"/>
  <c r="K579" i="4"/>
  <c r="G580" i="4"/>
  <c r="K580" i="4"/>
  <c r="G581" i="4"/>
  <c r="K581" i="4"/>
  <c r="G582" i="4"/>
  <c r="K582" i="4"/>
  <c r="G583" i="4"/>
  <c r="K583" i="4"/>
  <c r="G584" i="4"/>
  <c r="K584" i="4"/>
  <c r="G585" i="4"/>
  <c r="K585" i="4"/>
  <c r="G586" i="4"/>
  <c r="K586" i="4"/>
  <c r="G587" i="4"/>
  <c r="K587" i="4"/>
  <c r="G588" i="4"/>
  <c r="K588" i="4"/>
  <c r="G589" i="4"/>
  <c r="K589" i="4"/>
  <c r="G590" i="4"/>
  <c r="K590" i="4"/>
  <c r="G591" i="4"/>
  <c r="K591" i="4"/>
  <c r="G592" i="4"/>
  <c r="K592" i="4"/>
  <c r="G593" i="4"/>
  <c r="K593" i="4"/>
  <c r="G594" i="4"/>
  <c r="K594" i="4"/>
  <c r="G595" i="4"/>
  <c r="K595" i="4"/>
  <c r="G596" i="4"/>
  <c r="K596" i="4"/>
  <c r="G597" i="4"/>
  <c r="K597" i="4"/>
  <c r="G598" i="4"/>
  <c r="K598" i="4"/>
  <c r="G599" i="4"/>
  <c r="K599" i="4"/>
  <c r="G600" i="4"/>
  <c r="K600" i="4"/>
  <c r="G601" i="4"/>
  <c r="K601" i="4"/>
  <c r="G602" i="4"/>
  <c r="K602" i="4"/>
  <c r="G603" i="4"/>
  <c r="K603" i="4"/>
  <c r="G604" i="4"/>
  <c r="K604" i="4"/>
  <c r="G605" i="4"/>
  <c r="K605" i="4"/>
  <c r="G606" i="4"/>
  <c r="K606" i="4"/>
  <c r="G607" i="4"/>
  <c r="K607" i="4"/>
  <c r="G608" i="4"/>
  <c r="K608" i="4"/>
  <c r="G609" i="4"/>
  <c r="K609" i="4"/>
  <c r="G610" i="4"/>
  <c r="K610" i="4"/>
  <c r="G611" i="4"/>
  <c r="K611" i="4"/>
  <c r="G612" i="4"/>
  <c r="K612" i="4"/>
  <c r="G613" i="4"/>
  <c r="K613" i="4"/>
  <c r="G614" i="4"/>
  <c r="K614" i="4"/>
  <c r="G615" i="4"/>
  <c r="K615" i="4"/>
  <c r="G616" i="4"/>
  <c r="K616" i="4"/>
  <c r="G617" i="4"/>
  <c r="K617" i="4"/>
  <c r="G618" i="4"/>
  <c r="K618" i="4"/>
  <c r="G619" i="4"/>
  <c r="K619" i="4"/>
  <c r="G620" i="4"/>
  <c r="K620" i="4"/>
  <c r="G621" i="4"/>
  <c r="K621" i="4"/>
  <c r="G622" i="4"/>
  <c r="K622" i="4"/>
  <c r="G623" i="4"/>
  <c r="K623" i="4"/>
  <c r="G624" i="4"/>
  <c r="K624" i="4"/>
  <c r="G625" i="4"/>
  <c r="K625" i="4"/>
  <c r="G626" i="4"/>
  <c r="K626" i="4"/>
  <c r="G627" i="4"/>
  <c r="K627" i="4"/>
  <c r="G628" i="4"/>
  <c r="K628" i="4"/>
  <c r="G629" i="4"/>
  <c r="K629" i="4"/>
  <c r="G630" i="4"/>
  <c r="K630" i="4"/>
  <c r="G631" i="4"/>
  <c r="K631" i="4"/>
  <c r="G632" i="4"/>
  <c r="K632" i="4"/>
  <c r="G633" i="4"/>
  <c r="K633" i="4"/>
  <c r="G634" i="4"/>
  <c r="K634" i="4"/>
  <c r="G635" i="4"/>
  <c r="K635" i="4"/>
  <c r="G636" i="4"/>
  <c r="K636" i="4"/>
  <c r="G637" i="4"/>
  <c r="K637" i="4"/>
  <c r="G638" i="4"/>
  <c r="K638" i="4"/>
  <c r="G639" i="4"/>
  <c r="K639" i="4"/>
  <c r="G640" i="4"/>
  <c r="K640" i="4"/>
  <c r="G641" i="4"/>
  <c r="K641" i="4"/>
  <c r="G642" i="4"/>
  <c r="K642" i="4"/>
  <c r="G643" i="4"/>
  <c r="K643" i="4"/>
  <c r="G644" i="4"/>
  <c r="K644" i="4"/>
  <c r="G645" i="4"/>
  <c r="K645" i="4"/>
  <c r="G646" i="4"/>
  <c r="K646" i="4"/>
  <c r="G647" i="4"/>
  <c r="K647" i="4"/>
  <c r="G648" i="4"/>
  <c r="K648" i="4"/>
  <c r="G649" i="4"/>
  <c r="K649" i="4"/>
  <c r="G650" i="4"/>
  <c r="K650" i="4"/>
  <c r="G651" i="4"/>
  <c r="K651" i="4"/>
  <c r="G652" i="4"/>
  <c r="K652" i="4"/>
  <c r="G653" i="4"/>
  <c r="K653" i="4"/>
  <c r="G654" i="4"/>
  <c r="K654" i="4"/>
  <c r="G655" i="4"/>
  <c r="K655" i="4"/>
  <c r="G656" i="4"/>
  <c r="K656" i="4"/>
  <c r="G657" i="4"/>
  <c r="K657" i="4"/>
  <c r="G658" i="4"/>
  <c r="K658" i="4"/>
  <c r="G659" i="4"/>
  <c r="K659" i="4"/>
  <c r="G660" i="4"/>
  <c r="K660" i="4"/>
  <c r="G661" i="4"/>
  <c r="K661" i="4"/>
  <c r="G662" i="4"/>
  <c r="K662" i="4"/>
  <c r="G663" i="4"/>
  <c r="K663" i="4"/>
  <c r="G664" i="4"/>
  <c r="K664" i="4"/>
  <c r="G665" i="4"/>
  <c r="K665" i="4"/>
  <c r="G666" i="4"/>
  <c r="K666" i="4"/>
  <c r="G667" i="4"/>
  <c r="K667" i="4"/>
  <c r="G668" i="4"/>
  <c r="K668" i="4"/>
  <c r="G669" i="4"/>
  <c r="K669" i="4"/>
  <c r="G670" i="4"/>
  <c r="K670" i="4"/>
  <c r="G671" i="4"/>
  <c r="K671" i="4"/>
  <c r="G672" i="4"/>
  <c r="K672" i="4"/>
  <c r="G673" i="4"/>
  <c r="K673" i="4"/>
  <c r="G674" i="4"/>
  <c r="K674" i="4"/>
  <c r="G675" i="4"/>
  <c r="K675" i="4"/>
  <c r="G676" i="4"/>
  <c r="K676" i="4"/>
  <c r="G677" i="4"/>
  <c r="K677" i="4"/>
  <c r="G678" i="4"/>
  <c r="K678" i="4"/>
  <c r="G679" i="4"/>
  <c r="K679" i="4"/>
  <c r="G680" i="4"/>
  <c r="K680" i="4"/>
  <c r="G681" i="4"/>
  <c r="K681" i="4"/>
  <c r="G682" i="4"/>
  <c r="K682" i="4"/>
  <c r="G683" i="4"/>
  <c r="K683" i="4"/>
  <c r="G684" i="4"/>
  <c r="K684" i="4"/>
  <c r="G685" i="4"/>
  <c r="K685" i="4"/>
  <c r="G686" i="4"/>
  <c r="K686" i="4"/>
  <c r="G687" i="4"/>
  <c r="K687" i="4"/>
  <c r="G688" i="4"/>
  <c r="K688" i="4"/>
  <c r="G689" i="4"/>
  <c r="K689" i="4"/>
  <c r="G690" i="4"/>
  <c r="K690" i="4"/>
  <c r="G691" i="4"/>
  <c r="K691" i="4"/>
  <c r="G692" i="4"/>
  <c r="K692" i="4"/>
  <c r="G693" i="4"/>
  <c r="K693" i="4"/>
  <c r="G694" i="4"/>
  <c r="K694" i="4"/>
  <c r="G695" i="4"/>
  <c r="K695" i="4"/>
  <c r="G696" i="4"/>
  <c r="K696" i="4"/>
  <c r="G697" i="4"/>
  <c r="K697" i="4"/>
  <c r="G698" i="4"/>
  <c r="K698" i="4"/>
  <c r="G699" i="4"/>
  <c r="K699" i="4"/>
  <c r="G700" i="4"/>
  <c r="K700" i="4"/>
  <c r="G701" i="4"/>
  <c r="K701" i="4"/>
  <c r="G702" i="4"/>
  <c r="K702" i="4"/>
  <c r="G703" i="4"/>
  <c r="K703" i="4"/>
  <c r="G704" i="4"/>
  <c r="K704" i="4"/>
  <c r="G705" i="4"/>
  <c r="K705" i="4"/>
  <c r="G706" i="4"/>
  <c r="K706" i="4"/>
  <c r="G707" i="4"/>
  <c r="K707" i="4"/>
  <c r="G708" i="4"/>
  <c r="K708" i="4"/>
  <c r="G709" i="4"/>
  <c r="K709" i="4"/>
  <c r="G710" i="4"/>
  <c r="K710" i="4"/>
  <c r="G711" i="4"/>
  <c r="K711" i="4"/>
  <c r="G712" i="4"/>
  <c r="K712" i="4"/>
  <c r="G713" i="4"/>
  <c r="K713" i="4"/>
  <c r="G714" i="4"/>
  <c r="K714" i="4"/>
  <c r="G715" i="4"/>
  <c r="K715" i="4"/>
  <c r="G716" i="4"/>
  <c r="K716" i="4"/>
  <c r="G717" i="4"/>
  <c r="K717" i="4"/>
  <c r="G718" i="4"/>
  <c r="K718" i="4"/>
  <c r="G719" i="4"/>
  <c r="K719" i="4"/>
  <c r="G720" i="4"/>
  <c r="K720" i="4"/>
  <c r="G721" i="4"/>
  <c r="K721" i="4"/>
  <c r="G722" i="4"/>
  <c r="K722" i="4"/>
  <c r="G723" i="4"/>
  <c r="K723" i="4"/>
  <c r="G724" i="4"/>
  <c r="K724" i="4"/>
  <c r="G725" i="4"/>
  <c r="K725" i="4"/>
  <c r="G726" i="4"/>
  <c r="K726" i="4"/>
  <c r="G727" i="4"/>
  <c r="K727" i="4"/>
  <c r="G728" i="4"/>
  <c r="K728" i="4"/>
  <c r="G729" i="4"/>
  <c r="K729" i="4"/>
  <c r="G730" i="4"/>
  <c r="K730" i="4"/>
  <c r="G731" i="4"/>
  <c r="K731" i="4"/>
  <c r="G732" i="4"/>
  <c r="K732" i="4"/>
  <c r="G733" i="4"/>
  <c r="K733" i="4"/>
  <c r="G734" i="4"/>
  <c r="K734" i="4"/>
  <c r="G735" i="4"/>
  <c r="K735" i="4"/>
  <c r="G736" i="4"/>
  <c r="K736" i="4"/>
  <c r="G737" i="4"/>
  <c r="K737" i="4"/>
  <c r="G738" i="4"/>
  <c r="K738" i="4"/>
  <c r="G739" i="4"/>
  <c r="K739" i="4"/>
  <c r="G740" i="4"/>
  <c r="K740" i="4"/>
  <c r="G741" i="4"/>
  <c r="K741" i="4"/>
  <c r="G742" i="4"/>
  <c r="K742" i="4"/>
  <c r="G743" i="4"/>
  <c r="K743" i="4"/>
  <c r="G744" i="4"/>
  <c r="K744" i="4"/>
  <c r="G745" i="4"/>
  <c r="K745" i="4"/>
  <c r="G746" i="4"/>
  <c r="K746" i="4"/>
  <c r="G747" i="4"/>
  <c r="K747" i="4"/>
  <c r="G748" i="4"/>
  <c r="K748" i="4"/>
  <c r="G749" i="4"/>
  <c r="K749" i="4"/>
  <c r="G750" i="4"/>
  <c r="K750" i="4"/>
  <c r="G751" i="4"/>
  <c r="K751" i="4"/>
  <c r="G752" i="4"/>
  <c r="K752" i="4"/>
  <c r="G753" i="4"/>
  <c r="K753" i="4"/>
  <c r="G754" i="4"/>
  <c r="K754" i="4"/>
  <c r="G755" i="4"/>
  <c r="K755" i="4"/>
  <c r="G756" i="4"/>
  <c r="K756" i="4"/>
  <c r="G757" i="4"/>
  <c r="K757" i="4"/>
  <c r="G758" i="4"/>
  <c r="K758" i="4"/>
  <c r="G759" i="4"/>
  <c r="K759" i="4"/>
  <c r="G760" i="4"/>
  <c r="K760" i="4"/>
  <c r="G761" i="4"/>
  <c r="K761" i="4"/>
  <c r="G762" i="4"/>
  <c r="K762" i="4"/>
  <c r="G763" i="4"/>
  <c r="K763" i="4"/>
  <c r="G764" i="4"/>
  <c r="K764" i="4"/>
  <c r="G765" i="4"/>
  <c r="K765" i="4"/>
  <c r="G766" i="4"/>
  <c r="K766" i="4"/>
  <c r="G767" i="4"/>
  <c r="K767" i="4"/>
  <c r="G768" i="4"/>
  <c r="K768" i="4"/>
  <c r="G769" i="4"/>
  <c r="K769" i="4"/>
  <c r="G770" i="4"/>
  <c r="K770" i="4"/>
  <c r="G771" i="4"/>
  <c r="K771" i="4"/>
  <c r="G772" i="4"/>
  <c r="K772" i="4"/>
  <c r="G773" i="4"/>
  <c r="K773" i="4"/>
  <c r="G774" i="4"/>
  <c r="K774" i="4"/>
  <c r="G775" i="4"/>
  <c r="K775" i="4"/>
  <c r="G776" i="4"/>
  <c r="K776" i="4"/>
  <c r="G777" i="4"/>
  <c r="K777" i="4"/>
  <c r="G778" i="4"/>
  <c r="K778" i="4"/>
  <c r="G779" i="4"/>
  <c r="K779" i="4"/>
  <c r="G780" i="4"/>
  <c r="K780" i="4"/>
  <c r="G781" i="4"/>
  <c r="K781" i="4"/>
  <c r="G782" i="4"/>
  <c r="K782" i="4"/>
  <c r="G783" i="4"/>
  <c r="K783" i="4"/>
  <c r="G784" i="4"/>
  <c r="K784" i="4"/>
  <c r="G785" i="4"/>
  <c r="K785" i="4"/>
  <c r="G786" i="4"/>
  <c r="K786" i="4"/>
  <c r="G787" i="4"/>
  <c r="K787" i="4"/>
  <c r="G788" i="4"/>
  <c r="K788" i="4"/>
  <c r="G789" i="4"/>
  <c r="K789" i="4"/>
  <c r="G790" i="4"/>
  <c r="K790" i="4"/>
  <c r="G791" i="4"/>
  <c r="K791" i="4"/>
  <c r="G792" i="4"/>
  <c r="K792" i="4"/>
  <c r="G793" i="4"/>
  <c r="K793" i="4"/>
  <c r="G794" i="4"/>
  <c r="K794" i="4"/>
  <c r="G795" i="4"/>
  <c r="K795" i="4"/>
  <c r="G796" i="4"/>
  <c r="K796" i="4"/>
  <c r="G797" i="4"/>
  <c r="K797" i="4"/>
  <c r="G798" i="4"/>
  <c r="K798" i="4"/>
  <c r="G799" i="4"/>
  <c r="K799" i="4"/>
  <c r="G800" i="4"/>
  <c r="K800" i="4"/>
  <c r="G801" i="4"/>
  <c r="K801" i="4"/>
  <c r="G802" i="4"/>
  <c r="K802" i="4"/>
  <c r="G803" i="4"/>
  <c r="K803" i="4"/>
  <c r="G804" i="4"/>
  <c r="K804" i="4"/>
  <c r="G805" i="4"/>
  <c r="K805" i="4"/>
  <c r="G806" i="4"/>
  <c r="K806" i="4"/>
  <c r="G807" i="4"/>
  <c r="K807" i="4"/>
  <c r="G808" i="4"/>
  <c r="K808" i="4"/>
  <c r="G809" i="4"/>
  <c r="K809" i="4"/>
  <c r="G810" i="4"/>
  <c r="K810" i="4"/>
  <c r="G811" i="4"/>
  <c r="K811" i="4"/>
  <c r="G812" i="4"/>
  <c r="K812" i="4"/>
  <c r="G813" i="4"/>
  <c r="K813" i="4"/>
  <c r="G814" i="4"/>
  <c r="K814" i="4"/>
  <c r="G815" i="4"/>
  <c r="K815" i="4"/>
  <c r="G816" i="4"/>
  <c r="K816" i="4"/>
  <c r="G817" i="4"/>
  <c r="K817" i="4"/>
  <c r="G818" i="4"/>
  <c r="K818" i="4"/>
  <c r="G819" i="4"/>
  <c r="K819" i="4"/>
  <c r="G820" i="4"/>
  <c r="K820" i="4"/>
  <c r="G821" i="4"/>
  <c r="K821" i="4"/>
  <c r="G822" i="4"/>
  <c r="K822" i="4"/>
  <c r="G823" i="4"/>
  <c r="K823" i="4"/>
  <c r="G824" i="4"/>
  <c r="K824" i="4"/>
  <c r="G825" i="4"/>
  <c r="K825" i="4"/>
  <c r="G826" i="4"/>
  <c r="K826" i="4"/>
  <c r="G827" i="4"/>
  <c r="K827" i="4"/>
  <c r="G828" i="4"/>
  <c r="K828" i="4"/>
  <c r="G829" i="4"/>
  <c r="K829" i="4"/>
  <c r="G830" i="4"/>
  <c r="K830" i="4"/>
  <c r="G831" i="4"/>
  <c r="K831" i="4"/>
  <c r="G832" i="4"/>
  <c r="K832" i="4"/>
  <c r="G833" i="4"/>
  <c r="K833" i="4"/>
  <c r="G834" i="4"/>
  <c r="K834" i="4"/>
  <c r="G835" i="4"/>
  <c r="K835" i="4"/>
  <c r="G836" i="4"/>
  <c r="K836" i="4"/>
  <c r="G837" i="4"/>
  <c r="K837" i="4"/>
  <c r="G838" i="4"/>
  <c r="K838" i="4"/>
  <c r="G839" i="4"/>
  <c r="K839" i="4"/>
  <c r="G840" i="4"/>
  <c r="K840" i="4"/>
  <c r="G841" i="4"/>
  <c r="K841" i="4"/>
  <c r="G842" i="4"/>
  <c r="K842" i="4"/>
  <c r="G843" i="4"/>
  <c r="K843" i="4"/>
  <c r="G844" i="4"/>
  <c r="K844" i="4"/>
  <c r="G845" i="4"/>
  <c r="K845" i="4"/>
  <c r="G846" i="4"/>
  <c r="K846" i="4"/>
  <c r="G847" i="4"/>
  <c r="K847" i="4"/>
  <c r="G848" i="4"/>
  <c r="K848" i="4"/>
  <c r="G849" i="4"/>
  <c r="K849" i="4"/>
  <c r="G850" i="4"/>
  <c r="K850" i="4"/>
  <c r="G851" i="4"/>
  <c r="K851" i="4"/>
  <c r="G852" i="4"/>
  <c r="K852" i="4"/>
  <c r="G853" i="4"/>
  <c r="K853" i="4"/>
  <c r="G854" i="4"/>
  <c r="K854" i="4"/>
  <c r="G855" i="4"/>
  <c r="K855" i="4"/>
  <c r="G856" i="4"/>
  <c r="K856" i="4"/>
  <c r="G857" i="4"/>
  <c r="K857" i="4"/>
  <c r="G858" i="4"/>
  <c r="K858" i="4"/>
  <c r="G859" i="4"/>
  <c r="K859" i="4"/>
  <c r="G860" i="4"/>
  <c r="K860" i="4"/>
  <c r="G861" i="4"/>
  <c r="K861" i="4"/>
  <c r="G862" i="4"/>
  <c r="K862" i="4"/>
  <c r="G863" i="4"/>
  <c r="K863" i="4"/>
  <c r="G864" i="4"/>
  <c r="K864" i="4"/>
  <c r="G865" i="4"/>
  <c r="K865" i="4"/>
  <c r="G866" i="4"/>
  <c r="K866" i="4"/>
  <c r="G867" i="4"/>
  <c r="K867" i="4"/>
  <c r="G868" i="4"/>
  <c r="K868" i="4"/>
  <c r="G869" i="4"/>
  <c r="K869" i="4"/>
  <c r="G870" i="4"/>
  <c r="K870" i="4"/>
  <c r="G871" i="4"/>
  <c r="K871" i="4"/>
  <c r="G872" i="4"/>
  <c r="K872" i="4"/>
  <c r="G873" i="4"/>
  <c r="K873" i="4"/>
  <c r="G874" i="4"/>
  <c r="K874" i="4"/>
  <c r="G875" i="4"/>
  <c r="K875" i="4"/>
  <c r="G876" i="4"/>
  <c r="K876" i="4"/>
  <c r="G877" i="4"/>
  <c r="K877" i="4"/>
  <c r="G878" i="4"/>
  <c r="K878" i="4"/>
  <c r="G879" i="4"/>
  <c r="K879" i="4"/>
  <c r="G880" i="4"/>
  <c r="K880" i="4"/>
  <c r="G881" i="4"/>
  <c r="K881" i="4"/>
  <c r="G882" i="4"/>
  <c r="K882" i="4"/>
  <c r="G883" i="4"/>
  <c r="K883" i="4"/>
  <c r="G884" i="4"/>
  <c r="K884" i="4"/>
  <c r="G885" i="4"/>
  <c r="K885" i="4"/>
  <c r="G886" i="4"/>
  <c r="K886" i="4"/>
  <c r="G887" i="4"/>
  <c r="K887" i="4"/>
  <c r="G888" i="4"/>
  <c r="K888" i="4"/>
  <c r="G889" i="4"/>
  <c r="K889" i="4"/>
  <c r="G890" i="4"/>
  <c r="K890" i="4"/>
  <c r="G891" i="4"/>
  <c r="K891" i="4"/>
  <c r="G892" i="4"/>
  <c r="K892" i="4"/>
  <c r="G893" i="4"/>
  <c r="K893" i="4"/>
  <c r="G894" i="4"/>
  <c r="K894" i="4"/>
  <c r="G895" i="4"/>
  <c r="K895" i="4"/>
  <c r="G896" i="4"/>
  <c r="K896" i="4"/>
  <c r="G897" i="4"/>
  <c r="K897" i="4"/>
  <c r="G898" i="4"/>
  <c r="K898" i="4"/>
  <c r="G899" i="4"/>
  <c r="K899" i="4"/>
  <c r="G900" i="4"/>
  <c r="K900" i="4"/>
  <c r="G901" i="4"/>
  <c r="K901" i="4"/>
  <c r="G902" i="4"/>
  <c r="K902" i="4"/>
  <c r="G903" i="4"/>
  <c r="K903" i="4"/>
  <c r="G904" i="4"/>
  <c r="K904" i="4"/>
  <c r="G905" i="4"/>
  <c r="K905" i="4"/>
  <c r="G906" i="4"/>
  <c r="K906" i="4"/>
  <c r="G907" i="4"/>
  <c r="K907" i="4"/>
  <c r="G908" i="4"/>
  <c r="K908" i="4"/>
  <c r="G909" i="4"/>
  <c r="K909" i="4"/>
  <c r="G910" i="4"/>
  <c r="K910" i="4"/>
  <c r="G911" i="4"/>
  <c r="K911" i="4"/>
  <c r="G912" i="4"/>
  <c r="K912" i="4"/>
  <c r="G913" i="4"/>
  <c r="K913" i="4"/>
  <c r="G914" i="4"/>
  <c r="K914" i="4"/>
  <c r="G915" i="4"/>
  <c r="K915" i="4"/>
  <c r="G916" i="4"/>
  <c r="K916" i="4"/>
  <c r="G917" i="4"/>
  <c r="K917" i="4"/>
  <c r="G918" i="4"/>
  <c r="K918" i="4"/>
  <c r="G919" i="4"/>
  <c r="K919" i="4"/>
  <c r="G920" i="4"/>
  <c r="K920" i="4"/>
  <c r="G921" i="4"/>
  <c r="K921" i="4"/>
  <c r="G922" i="4"/>
  <c r="K922" i="4"/>
  <c r="G923" i="4"/>
  <c r="K923" i="4"/>
  <c r="G924" i="4"/>
  <c r="K924" i="4"/>
  <c r="G925" i="4"/>
  <c r="K925" i="4"/>
  <c r="G926" i="4"/>
  <c r="K926" i="4"/>
  <c r="G927" i="4"/>
  <c r="K927" i="4"/>
  <c r="G928" i="4"/>
  <c r="K928" i="4"/>
  <c r="G929" i="4"/>
  <c r="K929" i="4"/>
  <c r="G930" i="4"/>
  <c r="K930" i="4"/>
  <c r="G931" i="4"/>
  <c r="K931" i="4"/>
  <c r="G932" i="4"/>
  <c r="K932" i="4"/>
  <c r="G933" i="4"/>
  <c r="K933" i="4"/>
  <c r="G934" i="4"/>
  <c r="K934" i="4"/>
  <c r="G935" i="4"/>
  <c r="K935" i="4"/>
  <c r="G936" i="4"/>
  <c r="K936" i="4"/>
  <c r="G937" i="4"/>
  <c r="K937" i="4"/>
  <c r="G938" i="4"/>
  <c r="K938" i="4"/>
  <c r="G939" i="4"/>
  <c r="K939" i="4"/>
  <c r="G940" i="4"/>
  <c r="K940" i="4"/>
  <c r="G941" i="4"/>
  <c r="K941" i="4"/>
  <c r="G942" i="4"/>
  <c r="K942" i="4"/>
  <c r="G943" i="4"/>
  <c r="K943" i="4"/>
  <c r="G944" i="4"/>
  <c r="K944" i="4"/>
  <c r="G945" i="4"/>
  <c r="K945" i="4"/>
  <c r="G946" i="4"/>
  <c r="K946" i="4"/>
  <c r="G947" i="4"/>
  <c r="K947" i="4"/>
  <c r="G948" i="4"/>
  <c r="K948" i="4"/>
  <c r="G949" i="4"/>
  <c r="K949" i="4"/>
  <c r="G950" i="4"/>
  <c r="K950" i="4"/>
  <c r="G951" i="4"/>
  <c r="K951" i="4"/>
  <c r="G952" i="4"/>
  <c r="K952" i="4"/>
  <c r="G953" i="4"/>
  <c r="K953" i="4"/>
  <c r="G954" i="4"/>
  <c r="K954" i="4"/>
  <c r="G955" i="4"/>
  <c r="K955" i="4"/>
  <c r="G956" i="4"/>
  <c r="K956" i="4"/>
  <c r="G957" i="4"/>
  <c r="K957" i="4"/>
  <c r="G958" i="4"/>
  <c r="K958" i="4"/>
  <c r="G959" i="4"/>
  <c r="K959" i="4"/>
  <c r="G960" i="4"/>
  <c r="K960" i="4"/>
  <c r="G961" i="4"/>
  <c r="K961" i="4"/>
  <c r="G962" i="4"/>
  <c r="K962" i="4"/>
  <c r="G963" i="4"/>
  <c r="K963" i="4"/>
  <c r="G964" i="4"/>
  <c r="K964" i="4"/>
  <c r="G965" i="4"/>
  <c r="K965" i="4"/>
  <c r="G966" i="4"/>
  <c r="K966" i="4"/>
  <c r="G967" i="4"/>
  <c r="K967" i="4"/>
  <c r="G968" i="4"/>
  <c r="K968" i="4"/>
  <c r="G969" i="4"/>
  <c r="K969" i="4"/>
  <c r="G970" i="4"/>
  <c r="K970" i="4"/>
  <c r="G971" i="4"/>
  <c r="K971" i="4"/>
  <c r="G972" i="4"/>
  <c r="K972" i="4"/>
  <c r="G973" i="4"/>
  <c r="K973" i="4"/>
  <c r="G974" i="4"/>
  <c r="K974" i="4"/>
  <c r="G975" i="4"/>
  <c r="K975" i="4"/>
  <c r="G976" i="4"/>
  <c r="K976" i="4"/>
  <c r="G977" i="4"/>
  <c r="K977" i="4"/>
  <c r="G978" i="4"/>
  <c r="K978" i="4"/>
  <c r="G979" i="4"/>
  <c r="K979" i="4"/>
  <c r="G980" i="4"/>
  <c r="K980" i="4"/>
  <c r="G981" i="4"/>
  <c r="K981" i="4"/>
  <c r="G982" i="4"/>
  <c r="K982" i="4"/>
  <c r="G983" i="4"/>
  <c r="K983" i="4"/>
  <c r="G984" i="4"/>
  <c r="K984" i="4"/>
  <c r="G985" i="4"/>
  <c r="K985" i="4"/>
  <c r="G986" i="4"/>
  <c r="K986" i="4"/>
  <c r="G987" i="4"/>
  <c r="K987" i="4"/>
  <c r="G988" i="4"/>
  <c r="K988" i="4"/>
  <c r="G989" i="4"/>
  <c r="K989" i="4"/>
  <c r="G990" i="4"/>
  <c r="K990" i="4"/>
  <c r="G991" i="4"/>
  <c r="K991" i="4"/>
  <c r="G992" i="4"/>
  <c r="K992" i="4"/>
  <c r="G993" i="4"/>
  <c r="K993" i="4"/>
  <c r="G994" i="4"/>
  <c r="K994" i="4"/>
  <c r="G995" i="4"/>
  <c r="K995" i="4"/>
  <c r="G996" i="4"/>
  <c r="K996" i="4"/>
  <c r="G997" i="4"/>
  <c r="K997" i="4"/>
  <c r="G998" i="4"/>
  <c r="K998" i="4"/>
  <c r="G999" i="4"/>
  <c r="K999" i="4"/>
  <c r="G1000" i="4"/>
  <c r="K1000" i="4"/>
  <c r="C8" i="7"/>
  <c r="D8" i="7"/>
  <c r="E8" i="7"/>
  <c r="F8" i="7"/>
  <c r="C9" i="7"/>
  <c r="D9" i="7"/>
  <c r="E9" i="7"/>
  <c r="F9" i="7"/>
  <c r="C10" i="7"/>
  <c r="D10" i="7"/>
  <c r="E10" i="7"/>
  <c r="F10" i="7"/>
  <c r="C11" i="7"/>
  <c r="D11" i="7"/>
  <c r="E11" i="7"/>
  <c r="F11" i="7"/>
  <c r="C8" i="11"/>
  <c r="D8" i="11"/>
  <c r="E8" i="11"/>
  <c r="F8" i="11"/>
  <c r="C9" i="11"/>
  <c r="D9" i="11"/>
  <c r="E9" i="11"/>
  <c r="F9" i="11"/>
  <c r="C10" i="11"/>
  <c r="D10" i="11"/>
  <c r="E10" i="11"/>
  <c r="F10" i="11"/>
  <c r="C11" i="11"/>
  <c r="B11" i="11" s="1"/>
  <c r="G11" i="11" s="1"/>
  <c r="D11" i="11"/>
  <c r="E11" i="11"/>
  <c r="F11" i="11"/>
  <c r="I11" i="11"/>
  <c r="J11" i="11" s="1"/>
  <c r="C8" i="9"/>
  <c r="D8" i="9"/>
  <c r="E8" i="9"/>
  <c r="F8" i="9"/>
  <c r="C9" i="9"/>
  <c r="D9" i="9"/>
  <c r="E9" i="9"/>
  <c r="F9" i="9"/>
  <c r="C10" i="9"/>
  <c r="D10" i="9"/>
  <c r="E10" i="9"/>
  <c r="F10" i="9"/>
  <c r="C11" i="9"/>
  <c r="D11" i="9"/>
  <c r="E11" i="9"/>
  <c r="F11" i="9"/>
  <c r="C8" i="6"/>
  <c r="D8" i="6"/>
  <c r="E8" i="6"/>
  <c r="F8" i="6"/>
  <c r="C9" i="6"/>
  <c r="D9" i="6"/>
  <c r="E9" i="6"/>
  <c r="F9" i="6"/>
  <c r="C10" i="6"/>
  <c r="B10" i="6" s="1"/>
  <c r="H10" i="6" s="1"/>
  <c r="D10" i="6"/>
  <c r="E10" i="6"/>
  <c r="F10" i="6"/>
  <c r="C11" i="6"/>
  <c r="B11" i="6" s="1"/>
  <c r="D11" i="6"/>
  <c r="E11" i="6"/>
  <c r="F11" i="6"/>
  <c r="S451" i="1"/>
  <c r="X451" i="1" s="1"/>
  <c r="AA451" i="1" s="1"/>
  <c r="U451" i="1"/>
  <c r="Z451" i="1"/>
  <c r="AE451" i="1"/>
  <c r="AF451" i="1"/>
  <c r="S452" i="1"/>
  <c r="X452" i="1" s="1"/>
  <c r="AA452" i="1" s="1"/>
  <c r="U452" i="1"/>
  <c r="Z452" i="1"/>
  <c r="AB452" i="1"/>
  <c r="AE452" i="1"/>
  <c r="AF452" i="1"/>
  <c r="S453" i="1"/>
  <c r="U453" i="1"/>
  <c r="X453" i="1"/>
  <c r="AA453" i="1" s="1"/>
  <c r="Z453" i="1"/>
  <c r="AB453" i="1"/>
  <c r="AE453" i="1"/>
  <c r="AF453" i="1"/>
  <c r="S454" i="1"/>
  <c r="U454" i="1"/>
  <c r="X454" i="1"/>
  <c r="AA454" i="1" s="1"/>
  <c r="Z454" i="1"/>
  <c r="AB454" i="1"/>
  <c r="AE454" i="1"/>
  <c r="AF454" i="1"/>
  <c r="S455" i="1"/>
  <c r="X455" i="1" s="1"/>
  <c r="AA455" i="1" s="1"/>
  <c r="U455" i="1"/>
  <c r="Z455" i="1"/>
  <c r="AE455" i="1"/>
  <c r="AF455" i="1"/>
  <c r="S456" i="1"/>
  <c r="X456" i="1" s="1"/>
  <c r="AA456" i="1" s="1"/>
  <c r="U456" i="1"/>
  <c r="Z456" i="1"/>
  <c r="AE456" i="1"/>
  <c r="AF456" i="1"/>
  <c r="S457" i="1"/>
  <c r="X457" i="1" s="1"/>
  <c r="AA457" i="1" s="1"/>
  <c r="U457" i="1"/>
  <c r="Z457" i="1"/>
  <c r="AE457" i="1"/>
  <c r="AF457" i="1"/>
  <c r="S458" i="1"/>
  <c r="X458" i="1" s="1"/>
  <c r="AA458" i="1" s="1"/>
  <c r="U458" i="1"/>
  <c r="Z458" i="1"/>
  <c r="AB458" i="1"/>
  <c r="AE458" i="1"/>
  <c r="AF458" i="1"/>
  <c r="S459" i="1"/>
  <c r="X459" i="1" s="1"/>
  <c r="AA459" i="1" s="1"/>
  <c r="U459" i="1"/>
  <c r="Z459" i="1"/>
  <c r="AE459" i="1"/>
  <c r="AF459" i="1"/>
  <c r="S460" i="1"/>
  <c r="X460" i="1" s="1"/>
  <c r="AA460" i="1" s="1"/>
  <c r="U460" i="1"/>
  <c r="Z460" i="1"/>
  <c r="AE460" i="1"/>
  <c r="AF460" i="1"/>
  <c r="S461" i="1"/>
  <c r="X461" i="1" s="1"/>
  <c r="AA461" i="1" s="1"/>
  <c r="U461" i="1"/>
  <c r="Z461" i="1"/>
  <c r="AE461" i="1"/>
  <c r="AF461" i="1"/>
  <c r="S462" i="1"/>
  <c r="X462" i="1" s="1"/>
  <c r="AA462" i="1" s="1"/>
  <c r="U462" i="1"/>
  <c r="Z462" i="1"/>
  <c r="AB462" i="1"/>
  <c r="AE462" i="1"/>
  <c r="AF462" i="1"/>
  <c r="S463" i="1"/>
  <c r="X463" i="1" s="1"/>
  <c r="AA463" i="1" s="1"/>
  <c r="U463" i="1"/>
  <c r="Z463" i="1"/>
  <c r="AE463" i="1"/>
  <c r="AF463" i="1"/>
  <c r="S464" i="1"/>
  <c r="X464" i="1" s="1"/>
  <c r="AA464" i="1" s="1"/>
  <c r="U464" i="1"/>
  <c r="Z464" i="1"/>
  <c r="AE464" i="1"/>
  <c r="AF464" i="1"/>
  <c r="S465" i="1"/>
  <c r="X465" i="1" s="1"/>
  <c r="AA465" i="1" s="1"/>
  <c r="U465" i="1"/>
  <c r="Z465" i="1"/>
  <c r="AE465" i="1"/>
  <c r="AF465" i="1"/>
  <c r="S466" i="1"/>
  <c r="X466" i="1" s="1"/>
  <c r="AA466" i="1" s="1"/>
  <c r="U466" i="1"/>
  <c r="Z466" i="1"/>
  <c r="AB466" i="1"/>
  <c r="AE466" i="1"/>
  <c r="AF466" i="1"/>
  <c r="S467" i="1"/>
  <c r="X467" i="1" s="1"/>
  <c r="AA467" i="1" s="1"/>
  <c r="U467" i="1"/>
  <c r="Z467" i="1"/>
  <c r="AE467" i="1"/>
  <c r="AF467" i="1"/>
  <c r="S468" i="1"/>
  <c r="X468" i="1" s="1"/>
  <c r="AA468" i="1" s="1"/>
  <c r="U468" i="1"/>
  <c r="Z468" i="1"/>
  <c r="AE468" i="1"/>
  <c r="AF468" i="1"/>
  <c r="S469" i="1"/>
  <c r="X469" i="1" s="1"/>
  <c r="AA469" i="1" s="1"/>
  <c r="U469" i="1"/>
  <c r="Z469" i="1"/>
  <c r="AE469" i="1"/>
  <c r="AF469" i="1"/>
  <c r="S470" i="1"/>
  <c r="X470" i="1" s="1"/>
  <c r="AA470" i="1" s="1"/>
  <c r="U470" i="1"/>
  <c r="Z470" i="1"/>
  <c r="AB470" i="1"/>
  <c r="AE470" i="1"/>
  <c r="AF470" i="1"/>
  <c r="S471" i="1"/>
  <c r="X471" i="1" s="1"/>
  <c r="AA471" i="1" s="1"/>
  <c r="U471" i="1"/>
  <c r="Z471" i="1"/>
  <c r="AE471" i="1"/>
  <c r="AF471" i="1"/>
  <c r="S472" i="1"/>
  <c r="X472" i="1" s="1"/>
  <c r="AA472" i="1" s="1"/>
  <c r="U472" i="1"/>
  <c r="Z472" i="1"/>
  <c r="AE472" i="1"/>
  <c r="AF472" i="1"/>
  <c r="S473" i="1"/>
  <c r="X473" i="1" s="1"/>
  <c r="AA473" i="1" s="1"/>
  <c r="U473" i="1"/>
  <c r="Z473" i="1"/>
  <c r="AE473" i="1"/>
  <c r="AF473" i="1"/>
  <c r="S474" i="1"/>
  <c r="X474" i="1" s="1"/>
  <c r="AA474" i="1" s="1"/>
  <c r="U474" i="1"/>
  <c r="Z474" i="1"/>
  <c r="AB474" i="1"/>
  <c r="AE474" i="1"/>
  <c r="AF474" i="1"/>
  <c r="S475" i="1"/>
  <c r="X475" i="1" s="1"/>
  <c r="AA475" i="1" s="1"/>
  <c r="U475" i="1"/>
  <c r="Z475" i="1"/>
  <c r="AE475" i="1"/>
  <c r="AF475" i="1"/>
  <c r="S476" i="1"/>
  <c r="X476" i="1" s="1"/>
  <c r="AA476" i="1" s="1"/>
  <c r="U476" i="1"/>
  <c r="Z476" i="1"/>
  <c r="AE476" i="1"/>
  <c r="AF476" i="1"/>
  <c r="S477" i="1"/>
  <c r="X477" i="1" s="1"/>
  <c r="AA477" i="1" s="1"/>
  <c r="U477" i="1"/>
  <c r="Z477" i="1"/>
  <c r="AE477" i="1"/>
  <c r="AF477" i="1"/>
  <c r="S478" i="1"/>
  <c r="X478" i="1" s="1"/>
  <c r="AA478" i="1" s="1"/>
  <c r="U478" i="1"/>
  <c r="Z478" i="1"/>
  <c r="AB478" i="1"/>
  <c r="AE478" i="1"/>
  <c r="AF478" i="1"/>
  <c r="S479" i="1"/>
  <c r="X479" i="1" s="1"/>
  <c r="AA479" i="1" s="1"/>
  <c r="U479" i="1"/>
  <c r="Z479" i="1"/>
  <c r="AE479" i="1"/>
  <c r="AF479" i="1"/>
  <c r="S480" i="1"/>
  <c r="X480" i="1" s="1"/>
  <c r="AA480" i="1" s="1"/>
  <c r="U480" i="1"/>
  <c r="Z480" i="1"/>
  <c r="AB480" i="1"/>
  <c r="AE480" i="1"/>
  <c r="AF480" i="1"/>
  <c r="S481" i="1"/>
  <c r="X481" i="1" s="1"/>
  <c r="AA481" i="1" s="1"/>
  <c r="U481" i="1"/>
  <c r="Z481" i="1"/>
  <c r="AB481" i="1"/>
  <c r="AE481" i="1"/>
  <c r="AF481" i="1"/>
  <c r="S482" i="1"/>
  <c r="X482" i="1" s="1"/>
  <c r="AA482" i="1" s="1"/>
  <c r="U482" i="1"/>
  <c r="Z482" i="1"/>
  <c r="AE482" i="1"/>
  <c r="AF482" i="1"/>
  <c r="S483" i="1"/>
  <c r="X483" i="1" s="1"/>
  <c r="AA483" i="1" s="1"/>
  <c r="U483" i="1"/>
  <c r="Z483" i="1"/>
  <c r="AE483" i="1"/>
  <c r="AF483" i="1"/>
  <c r="S484" i="1"/>
  <c r="X484" i="1" s="1"/>
  <c r="AA484" i="1" s="1"/>
  <c r="U484" i="1"/>
  <c r="Z484" i="1"/>
  <c r="AB484" i="1"/>
  <c r="AE484" i="1"/>
  <c r="AF484" i="1"/>
  <c r="S485" i="1"/>
  <c r="X485" i="1" s="1"/>
  <c r="U485" i="1"/>
  <c r="Z485" i="1"/>
  <c r="AA485" i="1"/>
  <c r="AB485" i="1"/>
  <c r="AE485" i="1"/>
  <c r="AF485" i="1"/>
  <c r="S486" i="1"/>
  <c r="X486" i="1" s="1"/>
  <c r="AA486" i="1" s="1"/>
  <c r="U486" i="1"/>
  <c r="Z486" i="1"/>
  <c r="AB486" i="1"/>
  <c r="AE486" i="1"/>
  <c r="AF486" i="1"/>
  <c r="S487" i="1"/>
  <c r="X487" i="1" s="1"/>
  <c r="AA487" i="1" s="1"/>
  <c r="U487" i="1"/>
  <c r="Z487" i="1"/>
  <c r="AE487" i="1"/>
  <c r="AF487" i="1"/>
  <c r="S488" i="1"/>
  <c r="X488" i="1" s="1"/>
  <c r="AA488" i="1" s="1"/>
  <c r="U488" i="1"/>
  <c r="Z488" i="1"/>
  <c r="AB488" i="1"/>
  <c r="AE488" i="1"/>
  <c r="AF488" i="1"/>
  <c r="S489" i="1"/>
  <c r="X489" i="1" s="1"/>
  <c r="AA489" i="1" s="1"/>
  <c r="U489" i="1"/>
  <c r="Z489" i="1"/>
  <c r="AB489" i="1"/>
  <c r="AE489" i="1"/>
  <c r="AF489" i="1"/>
  <c r="S490" i="1"/>
  <c r="X490" i="1" s="1"/>
  <c r="AA490" i="1" s="1"/>
  <c r="U490" i="1"/>
  <c r="Z490" i="1"/>
  <c r="AE490" i="1"/>
  <c r="AF490" i="1"/>
  <c r="S491" i="1"/>
  <c r="X491" i="1" s="1"/>
  <c r="AA491" i="1" s="1"/>
  <c r="U491" i="1"/>
  <c r="Z491" i="1"/>
  <c r="AE491" i="1"/>
  <c r="AF491" i="1"/>
  <c r="S492" i="1"/>
  <c r="X492" i="1" s="1"/>
  <c r="AA492" i="1" s="1"/>
  <c r="U492" i="1"/>
  <c r="Z492" i="1"/>
  <c r="AB492" i="1"/>
  <c r="AE492" i="1"/>
  <c r="AF492" i="1"/>
  <c r="S493" i="1"/>
  <c r="X493" i="1" s="1"/>
  <c r="U493" i="1"/>
  <c r="Z493" i="1"/>
  <c r="AA493" i="1"/>
  <c r="AB493" i="1"/>
  <c r="AE493" i="1"/>
  <c r="AF493" i="1"/>
  <c r="S494" i="1"/>
  <c r="X494" i="1" s="1"/>
  <c r="AA494" i="1" s="1"/>
  <c r="U494" i="1"/>
  <c r="Z494" i="1"/>
  <c r="AB494" i="1"/>
  <c r="AE494" i="1"/>
  <c r="AF494" i="1"/>
  <c r="S495" i="1"/>
  <c r="X495" i="1" s="1"/>
  <c r="AA495" i="1" s="1"/>
  <c r="U495" i="1"/>
  <c r="Z495" i="1"/>
  <c r="AE495" i="1"/>
  <c r="AF495" i="1"/>
  <c r="S496" i="1"/>
  <c r="X496" i="1" s="1"/>
  <c r="AA496" i="1" s="1"/>
  <c r="U496" i="1"/>
  <c r="Z496" i="1"/>
  <c r="AB496" i="1"/>
  <c r="AE496" i="1"/>
  <c r="AF496" i="1"/>
  <c r="S497" i="1"/>
  <c r="X497" i="1" s="1"/>
  <c r="AA497" i="1" s="1"/>
  <c r="U497" i="1"/>
  <c r="Z497" i="1"/>
  <c r="AB497" i="1"/>
  <c r="AE497" i="1"/>
  <c r="AF497" i="1"/>
  <c r="S498" i="1"/>
  <c r="X498" i="1" s="1"/>
  <c r="AA498" i="1" s="1"/>
  <c r="U498" i="1"/>
  <c r="Z498" i="1"/>
  <c r="AE498" i="1"/>
  <c r="AF498" i="1"/>
  <c r="S499" i="1"/>
  <c r="X499" i="1" s="1"/>
  <c r="AA499" i="1" s="1"/>
  <c r="U499" i="1"/>
  <c r="Z499" i="1"/>
  <c r="AE499" i="1"/>
  <c r="AF499" i="1"/>
  <c r="S500" i="1"/>
  <c r="X500" i="1" s="1"/>
  <c r="AA500" i="1" s="1"/>
  <c r="U500" i="1"/>
  <c r="Z500" i="1"/>
  <c r="AB500" i="1"/>
  <c r="AE500" i="1"/>
  <c r="AF500" i="1"/>
  <c r="S501" i="1"/>
  <c r="X501" i="1" s="1"/>
  <c r="U501" i="1"/>
  <c r="Z501" i="1"/>
  <c r="AA501" i="1"/>
  <c r="AB501" i="1"/>
  <c r="AE501" i="1"/>
  <c r="AF501" i="1"/>
  <c r="S502" i="1"/>
  <c r="X502" i="1" s="1"/>
  <c r="AA502" i="1" s="1"/>
  <c r="U502" i="1"/>
  <c r="Z502" i="1"/>
  <c r="AB502" i="1"/>
  <c r="AE502" i="1"/>
  <c r="AF502" i="1"/>
  <c r="S503" i="1"/>
  <c r="X503" i="1" s="1"/>
  <c r="AA503" i="1" s="1"/>
  <c r="U503" i="1"/>
  <c r="Z503" i="1"/>
  <c r="AE503" i="1"/>
  <c r="AF503" i="1"/>
  <c r="S504" i="1"/>
  <c r="X504" i="1" s="1"/>
  <c r="AA504" i="1" s="1"/>
  <c r="U504" i="1"/>
  <c r="Z504" i="1"/>
  <c r="AB504" i="1"/>
  <c r="AE504" i="1"/>
  <c r="AF504" i="1"/>
  <c r="S505" i="1"/>
  <c r="X505" i="1" s="1"/>
  <c r="AA505" i="1" s="1"/>
  <c r="U505" i="1"/>
  <c r="Z505" i="1"/>
  <c r="AB505" i="1"/>
  <c r="AE505" i="1"/>
  <c r="AF505" i="1"/>
  <c r="S506" i="1"/>
  <c r="X506" i="1" s="1"/>
  <c r="AA506" i="1" s="1"/>
  <c r="U506" i="1"/>
  <c r="Z506" i="1"/>
  <c r="AE506" i="1"/>
  <c r="AF506" i="1"/>
  <c r="S507" i="1"/>
  <c r="X507" i="1" s="1"/>
  <c r="AA507" i="1" s="1"/>
  <c r="U507" i="1"/>
  <c r="Z507" i="1"/>
  <c r="AE507" i="1"/>
  <c r="AF507" i="1"/>
  <c r="S508" i="1"/>
  <c r="X508" i="1" s="1"/>
  <c r="AA508" i="1" s="1"/>
  <c r="U508" i="1"/>
  <c r="Z508" i="1"/>
  <c r="AB508" i="1"/>
  <c r="AE508" i="1"/>
  <c r="AF508" i="1"/>
  <c r="S509" i="1"/>
  <c r="X509" i="1" s="1"/>
  <c r="U509" i="1"/>
  <c r="Z509" i="1"/>
  <c r="AA509" i="1"/>
  <c r="AB509" i="1"/>
  <c r="AE509" i="1"/>
  <c r="AF509" i="1"/>
  <c r="S510" i="1"/>
  <c r="X510" i="1" s="1"/>
  <c r="AA510" i="1" s="1"/>
  <c r="U510" i="1"/>
  <c r="Z510" i="1"/>
  <c r="AB510" i="1"/>
  <c r="AE510" i="1"/>
  <c r="AF510" i="1"/>
  <c r="S511" i="1"/>
  <c r="X511" i="1" s="1"/>
  <c r="AA511" i="1" s="1"/>
  <c r="U511" i="1"/>
  <c r="Z511" i="1"/>
  <c r="AE511" i="1"/>
  <c r="AF511" i="1"/>
  <c r="S512" i="1"/>
  <c r="X512" i="1" s="1"/>
  <c r="AA512" i="1" s="1"/>
  <c r="U512" i="1"/>
  <c r="Z512" i="1"/>
  <c r="AB512" i="1"/>
  <c r="AE512" i="1"/>
  <c r="AF512" i="1"/>
  <c r="S513" i="1"/>
  <c r="X513" i="1" s="1"/>
  <c r="U513" i="1"/>
  <c r="Z513" i="1"/>
  <c r="AA513" i="1"/>
  <c r="AB513" i="1"/>
  <c r="AE513" i="1"/>
  <c r="AF513" i="1"/>
  <c r="S514" i="1"/>
  <c r="U514" i="1"/>
  <c r="Z514" i="1"/>
  <c r="AE514" i="1"/>
  <c r="AF514" i="1"/>
  <c r="S515" i="1"/>
  <c r="X515" i="1" s="1"/>
  <c r="AA515" i="1" s="1"/>
  <c r="U515" i="1"/>
  <c r="Z515" i="1"/>
  <c r="AB515" i="1"/>
  <c r="AE515" i="1"/>
  <c r="AF515" i="1"/>
  <c r="S516" i="1"/>
  <c r="X516" i="1" s="1"/>
  <c r="AA516" i="1" s="1"/>
  <c r="U516" i="1"/>
  <c r="Z516" i="1"/>
  <c r="AB516" i="1"/>
  <c r="AE516" i="1"/>
  <c r="AF516" i="1"/>
  <c r="S517" i="1"/>
  <c r="X517" i="1" s="1"/>
  <c r="U517" i="1"/>
  <c r="Z517" i="1"/>
  <c r="AA517" i="1"/>
  <c r="AB517" i="1"/>
  <c r="AE517" i="1"/>
  <c r="AF517" i="1"/>
  <c r="S518" i="1"/>
  <c r="X518" i="1" s="1"/>
  <c r="AA518" i="1" s="1"/>
  <c r="U518" i="1"/>
  <c r="Z518" i="1"/>
  <c r="AE518" i="1"/>
  <c r="AF518" i="1"/>
  <c r="S519" i="1"/>
  <c r="U519" i="1"/>
  <c r="Z519" i="1"/>
  <c r="AE519" i="1"/>
  <c r="AF519" i="1"/>
  <c r="S520" i="1"/>
  <c r="X520" i="1" s="1"/>
  <c r="U520" i="1"/>
  <c r="Z520" i="1"/>
  <c r="AA520" i="1"/>
  <c r="AB520" i="1"/>
  <c r="AE520" i="1"/>
  <c r="AF520" i="1"/>
  <c r="S521" i="1"/>
  <c r="X521" i="1" s="1"/>
  <c r="AA521" i="1" s="1"/>
  <c r="U521" i="1"/>
  <c r="Z521" i="1"/>
  <c r="AB521" i="1"/>
  <c r="AE521" i="1"/>
  <c r="AF521" i="1"/>
  <c r="S522" i="1"/>
  <c r="U522" i="1"/>
  <c r="Z522" i="1"/>
  <c r="AE522" i="1"/>
  <c r="AF522" i="1"/>
  <c r="S523" i="1"/>
  <c r="X523" i="1" s="1"/>
  <c r="AA523" i="1" s="1"/>
  <c r="U523" i="1"/>
  <c r="Z523" i="1"/>
  <c r="AE523" i="1"/>
  <c r="AF523" i="1"/>
  <c r="S524" i="1"/>
  <c r="X524" i="1" s="1"/>
  <c r="AA524" i="1" s="1"/>
  <c r="U524" i="1"/>
  <c r="Z524" i="1"/>
  <c r="AE524" i="1"/>
  <c r="AF524" i="1"/>
  <c r="S525" i="1"/>
  <c r="X525" i="1" s="1"/>
  <c r="U525" i="1"/>
  <c r="Z525" i="1"/>
  <c r="AA525" i="1"/>
  <c r="AB525" i="1"/>
  <c r="AE525" i="1"/>
  <c r="AF525" i="1"/>
  <c r="S526" i="1"/>
  <c r="X526" i="1" s="1"/>
  <c r="AA526" i="1" s="1"/>
  <c r="U526" i="1"/>
  <c r="Z526" i="1"/>
  <c r="AB526" i="1"/>
  <c r="AE526" i="1"/>
  <c r="AF526" i="1"/>
  <c r="S527" i="1"/>
  <c r="U527" i="1"/>
  <c r="Z527" i="1"/>
  <c r="AE527" i="1"/>
  <c r="AF527" i="1"/>
  <c r="S528" i="1"/>
  <c r="X528" i="1" s="1"/>
  <c r="AA528" i="1" s="1"/>
  <c r="U528" i="1"/>
  <c r="Z528" i="1"/>
  <c r="AB528" i="1"/>
  <c r="AE528" i="1"/>
  <c r="AF528" i="1"/>
  <c r="S529" i="1"/>
  <c r="X529" i="1" s="1"/>
  <c r="U529" i="1"/>
  <c r="Z529" i="1"/>
  <c r="AA529" i="1"/>
  <c r="AB529" i="1"/>
  <c r="AE529" i="1"/>
  <c r="AF529" i="1"/>
  <c r="S530" i="1"/>
  <c r="U530" i="1"/>
  <c r="Z530" i="1"/>
  <c r="AE530" i="1"/>
  <c r="AF530" i="1"/>
  <c r="S531" i="1"/>
  <c r="X531" i="1" s="1"/>
  <c r="AA531" i="1" s="1"/>
  <c r="U531" i="1"/>
  <c r="Z531" i="1"/>
  <c r="AB531" i="1"/>
  <c r="AE531" i="1"/>
  <c r="AF531" i="1"/>
  <c r="S532" i="1"/>
  <c r="X532" i="1" s="1"/>
  <c r="AA532" i="1" s="1"/>
  <c r="U532" i="1"/>
  <c r="Z532" i="1"/>
  <c r="AB532" i="1"/>
  <c r="AE532" i="1"/>
  <c r="AF532" i="1"/>
  <c r="S533" i="1"/>
  <c r="X533" i="1" s="1"/>
  <c r="U533" i="1"/>
  <c r="Z533" i="1"/>
  <c r="AA533" i="1"/>
  <c r="AB533" i="1"/>
  <c r="AE533" i="1"/>
  <c r="AF533" i="1"/>
  <c r="S534" i="1"/>
  <c r="X534" i="1" s="1"/>
  <c r="AA534" i="1" s="1"/>
  <c r="U534" i="1"/>
  <c r="Z534" i="1"/>
  <c r="AE534" i="1"/>
  <c r="AF534" i="1"/>
  <c r="S535" i="1"/>
  <c r="U535" i="1"/>
  <c r="Z535" i="1"/>
  <c r="AE535" i="1"/>
  <c r="AF535" i="1"/>
  <c r="S536" i="1"/>
  <c r="X536" i="1" s="1"/>
  <c r="U536" i="1"/>
  <c r="Z536" i="1"/>
  <c r="AA536" i="1"/>
  <c r="AB536" i="1"/>
  <c r="AE536" i="1"/>
  <c r="AF536" i="1"/>
  <c r="S537" i="1"/>
  <c r="X537" i="1" s="1"/>
  <c r="AA537" i="1" s="1"/>
  <c r="U537" i="1"/>
  <c r="Z537" i="1"/>
  <c r="AB537" i="1"/>
  <c r="AE537" i="1"/>
  <c r="AF537" i="1"/>
  <c r="S538" i="1"/>
  <c r="U538" i="1"/>
  <c r="Z538" i="1"/>
  <c r="AE538" i="1"/>
  <c r="AF538" i="1"/>
  <c r="S539" i="1"/>
  <c r="X539" i="1" s="1"/>
  <c r="AA539" i="1" s="1"/>
  <c r="U539" i="1"/>
  <c r="Z539" i="1"/>
  <c r="AE539" i="1"/>
  <c r="AF539" i="1"/>
  <c r="S540" i="1"/>
  <c r="X540" i="1" s="1"/>
  <c r="AA540" i="1" s="1"/>
  <c r="U540" i="1"/>
  <c r="Z540" i="1"/>
  <c r="AE540" i="1"/>
  <c r="AF540" i="1"/>
  <c r="S541" i="1"/>
  <c r="X541" i="1" s="1"/>
  <c r="U541" i="1"/>
  <c r="Z541" i="1"/>
  <c r="AA541" i="1"/>
  <c r="AB541" i="1"/>
  <c r="AE541" i="1"/>
  <c r="AF541" i="1"/>
  <c r="S542" i="1"/>
  <c r="X542" i="1" s="1"/>
  <c r="AA542" i="1" s="1"/>
  <c r="U542" i="1"/>
  <c r="Z542" i="1"/>
  <c r="AE542" i="1"/>
  <c r="AF542" i="1"/>
  <c r="S543" i="1"/>
  <c r="X543" i="1" s="1"/>
  <c r="AA543" i="1" s="1"/>
  <c r="U543" i="1"/>
  <c r="Z543" i="1"/>
  <c r="AE543" i="1"/>
  <c r="AF543" i="1"/>
  <c r="S544" i="1"/>
  <c r="X544" i="1" s="1"/>
  <c r="AA544" i="1" s="1"/>
  <c r="U544" i="1"/>
  <c r="Z544" i="1"/>
  <c r="AE544" i="1"/>
  <c r="AF544" i="1"/>
  <c r="S545" i="1"/>
  <c r="X545" i="1" s="1"/>
  <c r="AA545" i="1" s="1"/>
  <c r="U545" i="1"/>
  <c r="Z545" i="1"/>
  <c r="AE545" i="1"/>
  <c r="AF545" i="1"/>
  <c r="S546" i="1"/>
  <c r="X546" i="1" s="1"/>
  <c r="AA546" i="1" s="1"/>
  <c r="U546" i="1"/>
  <c r="Z546" i="1"/>
  <c r="AE546" i="1"/>
  <c r="AF546" i="1"/>
  <c r="S547" i="1"/>
  <c r="X547" i="1" s="1"/>
  <c r="AA547" i="1" s="1"/>
  <c r="U547" i="1"/>
  <c r="Z547" i="1"/>
  <c r="AE547" i="1"/>
  <c r="AF547" i="1"/>
  <c r="S548" i="1"/>
  <c r="X548" i="1" s="1"/>
  <c r="AA548" i="1" s="1"/>
  <c r="U548" i="1"/>
  <c r="Z548" i="1"/>
  <c r="AE548" i="1"/>
  <c r="AF548" i="1"/>
  <c r="S549" i="1"/>
  <c r="U549" i="1"/>
  <c r="Z549" i="1"/>
  <c r="AE549" i="1"/>
  <c r="AF549" i="1"/>
  <c r="S550" i="1"/>
  <c r="U550" i="1"/>
  <c r="Z550" i="1"/>
  <c r="AE550" i="1"/>
  <c r="AF550" i="1"/>
  <c r="S551" i="1"/>
  <c r="U551" i="1"/>
  <c r="Z551" i="1"/>
  <c r="AE551" i="1"/>
  <c r="AF551" i="1"/>
  <c r="S552" i="1"/>
  <c r="U552" i="1"/>
  <c r="Z552" i="1"/>
  <c r="AE552" i="1"/>
  <c r="AF552" i="1"/>
  <c r="S553" i="1"/>
  <c r="U553" i="1"/>
  <c r="Z553" i="1"/>
  <c r="AE553" i="1"/>
  <c r="AF553" i="1"/>
  <c r="S554" i="1"/>
  <c r="U554" i="1"/>
  <c r="Z554" i="1"/>
  <c r="AE554" i="1"/>
  <c r="AF554" i="1"/>
  <c r="S555" i="1"/>
  <c r="U555" i="1"/>
  <c r="Z555" i="1"/>
  <c r="AE555" i="1"/>
  <c r="AF555" i="1"/>
  <c r="S556" i="1"/>
  <c r="U556" i="1"/>
  <c r="Z556" i="1"/>
  <c r="AE556" i="1"/>
  <c r="AF556" i="1"/>
  <c r="S557" i="1"/>
  <c r="U557" i="1"/>
  <c r="Z557" i="1"/>
  <c r="AE557" i="1"/>
  <c r="AF557" i="1"/>
  <c r="S558" i="1"/>
  <c r="U558" i="1"/>
  <c r="Z558" i="1"/>
  <c r="AE558" i="1"/>
  <c r="AF558" i="1"/>
  <c r="S559" i="1"/>
  <c r="U559" i="1"/>
  <c r="Z559" i="1"/>
  <c r="AE559" i="1"/>
  <c r="AF559" i="1"/>
  <c r="S560" i="1"/>
  <c r="U560" i="1"/>
  <c r="Z560" i="1"/>
  <c r="AE560" i="1"/>
  <c r="AF560" i="1"/>
  <c r="S561" i="1"/>
  <c r="U561" i="1"/>
  <c r="Z561" i="1"/>
  <c r="AE561" i="1"/>
  <c r="AF561" i="1"/>
  <c r="S562" i="1"/>
  <c r="U562" i="1"/>
  <c r="Z562" i="1"/>
  <c r="AE562" i="1"/>
  <c r="AF562" i="1"/>
  <c r="S563" i="1"/>
  <c r="U563" i="1"/>
  <c r="Z563" i="1"/>
  <c r="AE563" i="1"/>
  <c r="AF563" i="1"/>
  <c r="S564" i="1"/>
  <c r="U564" i="1"/>
  <c r="Z564" i="1"/>
  <c r="AE564" i="1"/>
  <c r="AF564" i="1"/>
  <c r="S565" i="1"/>
  <c r="U565" i="1"/>
  <c r="Z565" i="1"/>
  <c r="AE565" i="1"/>
  <c r="AF565" i="1"/>
  <c r="S566" i="1"/>
  <c r="U566" i="1"/>
  <c r="Z566" i="1"/>
  <c r="AE566" i="1"/>
  <c r="AF566" i="1"/>
  <c r="S567" i="1"/>
  <c r="U567" i="1"/>
  <c r="Z567" i="1"/>
  <c r="AE567" i="1"/>
  <c r="AF567" i="1"/>
  <c r="S568" i="1"/>
  <c r="U568" i="1"/>
  <c r="Z568" i="1"/>
  <c r="AE568" i="1"/>
  <c r="AF568" i="1"/>
  <c r="S569" i="1"/>
  <c r="U569" i="1"/>
  <c r="Z569" i="1"/>
  <c r="AE569" i="1"/>
  <c r="AF569" i="1"/>
  <c r="S570" i="1"/>
  <c r="U570" i="1"/>
  <c r="Z570" i="1"/>
  <c r="AE570" i="1"/>
  <c r="AF570" i="1"/>
  <c r="S571" i="1"/>
  <c r="U571" i="1"/>
  <c r="Z571" i="1"/>
  <c r="AE571" i="1"/>
  <c r="AF571" i="1"/>
  <c r="S572" i="1"/>
  <c r="U572" i="1"/>
  <c r="Z572" i="1"/>
  <c r="AE572" i="1"/>
  <c r="AF572" i="1"/>
  <c r="S573" i="1"/>
  <c r="U573" i="1"/>
  <c r="Z573" i="1"/>
  <c r="AE573" i="1"/>
  <c r="AF573" i="1"/>
  <c r="S574" i="1"/>
  <c r="U574" i="1"/>
  <c r="Z574" i="1"/>
  <c r="AE574" i="1"/>
  <c r="AF574" i="1"/>
  <c r="S575" i="1"/>
  <c r="U575" i="1"/>
  <c r="Z575" i="1"/>
  <c r="AE575" i="1"/>
  <c r="AF575" i="1"/>
  <c r="S576" i="1"/>
  <c r="U576" i="1"/>
  <c r="Z576" i="1"/>
  <c r="AE576" i="1"/>
  <c r="AF576" i="1"/>
  <c r="S577" i="1"/>
  <c r="U577" i="1"/>
  <c r="Z577" i="1"/>
  <c r="AE577" i="1"/>
  <c r="AF577" i="1"/>
  <c r="S578" i="1"/>
  <c r="U578" i="1"/>
  <c r="Z578" i="1"/>
  <c r="AE578" i="1"/>
  <c r="AF578" i="1"/>
  <c r="S579" i="1"/>
  <c r="U579" i="1"/>
  <c r="Z579" i="1"/>
  <c r="AE579" i="1"/>
  <c r="AF579" i="1"/>
  <c r="S580" i="1"/>
  <c r="U580" i="1"/>
  <c r="Z580" i="1"/>
  <c r="AE580" i="1"/>
  <c r="AF580" i="1"/>
  <c r="S581" i="1"/>
  <c r="U581" i="1"/>
  <c r="Z581" i="1"/>
  <c r="AE581" i="1"/>
  <c r="AF581" i="1"/>
  <c r="S582" i="1"/>
  <c r="U582" i="1"/>
  <c r="Z582" i="1"/>
  <c r="AE582" i="1"/>
  <c r="AF582" i="1"/>
  <c r="S583" i="1"/>
  <c r="AB583" i="1" s="1"/>
  <c r="U583" i="1"/>
  <c r="Z583" i="1"/>
  <c r="AE583" i="1"/>
  <c r="AF583" i="1"/>
  <c r="S584" i="1"/>
  <c r="U584" i="1"/>
  <c r="Z584" i="1"/>
  <c r="AE584" i="1"/>
  <c r="AF584" i="1"/>
  <c r="S585" i="1"/>
  <c r="AB585" i="1" s="1"/>
  <c r="U585" i="1"/>
  <c r="X585" i="1"/>
  <c r="AA585" i="1" s="1"/>
  <c r="Z585" i="1"/>
  <c r="AE585" i="1"/>
  <c r="AF585" i="1"/>
  <c r="S586" i="1"/>
  <c r="U586" i="1"/>
  <c r="Z586" i="1"/>
  <c r="AE586" i="1"/>
  <c r="AF586" i="1"/>
  <c r="S587" i="1"/>
  <c r="AB587" i="1" s="1"/>
  <c r="U587" i="1"/>
  <c r="Z587" i="1"/>
  <c r="AE587" i="1"/>
  <c r="AF587" i="1"/>
  <c r="S588" i="1"/>
  <c r="AB588" i="1" s="1"/>
  <c r="U588" i="1"/>
  <c r="X588" i="1"/>
  <c r="AA588" i="1" s="1"/>
  <c r="Z588" i="1"/>
  <c r="AE588" i="1"/>
  <c r="AF588" i="1"/>
  <c r="S589" i="1"/>
  <c r="U589" i="1"/>
  <c r="Z589" i="1"/>
  <c r="AE589" i="1"/>
  <c r="AF589" i="1"/>
  <c r="S590" i="1"/>
  <c r="U590" i="1"/>
  <c r="Z590" i="1"/>
  <c r="AE590" i="1"/>
  <c r="AF590" i="1"/>
  <c r="S591" i="1"/>
  <c r="AB591" i="1" s="1"/>
  <c r="U591" i="1"/>
  <c r="Z591" i="1"/>
  <c r="AE591" i="1"/>
  <c r="AF591" i="1"/>
  <c r="S592" i="1"/>
  <c r="U592" i="1"/>
  <c r="Z592" i="1"/>
  <c r="AE592" i="1"/>
  <c r="AF592" i="1"/>
  <c r="S593" i="1"/>
  <c r="AB593" i="1" s="1"/>
  <c r="U593" i="1"/>
  <c r="X593" i="1"/>
  <c r="AA593" i="1" s="1"/>
  <c r="Z593" i="1"/>
  <c r="AE593" i="1"/>
  <c r="AF593" i="1"/>
  <c r="S594" i="1"/>
  <c r="U594" i="1"/>
  <c r="Z594" i="1"/>
  <c r="AE594" i="1"/>
  <c r="AF594" i="1"/>
  <c r="S595" i="1"/>
  <c r="AB595" i="1" s="1"/>
  <c r="U595" i="1"/>
  <c r="Z595" i="1"/>
  <c r="AE595" i="1"/>
  <c r="AF595" i="1"/>
  <c r="S596" i="1"/>
  <c r="AB596" i="1" s="1"/>
  <c r="U596" i="1"/>
  <c r="X596" i="1"/>
  <c r="AA596" i="1" s="1"/>
  <c r="Z596" i="1"/>
  <c r="AE596" i="1"/>
  <c r="AF596" i="1"/>
  <c r="S597" i="1"/>
  <c r="U597" i="1"/>
  <c r="Z597" i="1"/>
  <c r="AE597" i="1"/>
  <c r="AF597" i="1"/>
  <c r="S598" i="1"/>
  <c r="U598" i="1"/>
  <c r="Z598" i="1"/>
  <c r="AE598" i="1"/>
  <c r="AF598" i="1"/>
  <c r="S599" i="1"/>
  <c r="AB599" i="1" s="1"/>
  <c r="U599" i="1"/>
  <c r="Z599" i="1"/>
  <c r="AE599" i="1"/>
  <c r="AF599" i="1"/>
  <c r="S600" i="1"/>
  <c r="U600" i="1"/>
  <c r="Z600" i="1"/>
  <c r="AE600" i="1"/>
  <c r="AF600" i="1"/>
  <c r="S601" i="1"/>
  <c r="AB601" i="1" s="1"/>
  <c r="U601" i="1"/>
  <c r="X601" i="1"/>
  <c r="AA601" i="1" s="1"/>
  <c r="Z601" i="1"/>
  <c r="AE601" i="1"/>
  <c r="AF601" i="1"/>
  <c r="S602" i="1"/>
  <c r="U602" i="1"/>
  <c r="Z602" i="1"/>
  <c r="AE602" i="1"/>
  <c r="AF602" i="1"/>
  <c r="S603" i="1"/>
  <c r="AB603" i="1" s="1"/>
  <c r="U603" i="1"/>
  <c r="Z603" i="1"/>
  <c r="AE603" i="1"/>
  <c r="AF603" i="1"/>
  <c r="S604" i="1"/>
  <c r="AB604" i="1" s="1"/>
  <c r="U604" i="1"/>
  <c r="X604" i="1"/>
  <c r="AA604" i="1" s="1"/>
  <c r="Z604" i="1"/>
  <c r="AE604" i="1"/>
  <c r="AF604" i="1"/>
  <c r="S605" i="1"/>
  <c r="U605" i="1"/>
  <c r="Z605" i="1"/>
  <c r="AE605" i="1"/>
  <c r="AF605" i="1"/>
  <c r="S606" i="1"/>
  <c r="U606" i="1"/>
  <c r="Z606" i="1"/>
  <c r="AE606" i="1"/>
  <c r="AF606" i="1"/>
  <c r="S607" i="1"/>
  <c r="AB607" i="1" s="1"/>
  <c r="U607" i="1"/>
  <c r="Z607" i="1"/>
  <c r="AE607" i="1"/>
  <c r="AF607" i="1"/>
  <c r="S608" i="1"/>
  <c r="U608" i="1"/>
  <c r="Z608" i="1"/>
  <c r="AE608" i="1"/>
  <c r="AF608" i="1"/>
  <c r="S609" i="1"/>
  <c r="AB609" i="1" s="1"/>
  <c r="U609" i="1"/>
  <c r="X609" i="1"/>
  <c r="AA609" i="1" s="1"/>
  <c r="Z609" i="1"/>
  <c r="AE609" i="1"/>
  <c r="AF609" i="1"/>
  <c r="S610" i="1"/>
  <c r="U610" i="1"/>
  <c r="Z610" i="1"/>
  <c r="AE610" i="1"/>
  <c r="AF610" i="1"/>
  <c r="S611" i="1"/>
  <c r="AB611" i="1" s="1"/>
  <c r="U611" i="1"/>
  <c r="Z611" i="1"/>
  <c r="AE611" i="1"/>
  <c r="AF611" i="1"/>
  <c r="S612" i="1"/>
  <c r="AB612" i="1" s="1"/>
  <c r="U612" i="1"/>
  <c r="X612" i="1"/>
  <c r="AA612" i="1" s="1"/>
  <c r="Z612" i="1"/>
  <c r="AE612" i="1"/>
  <c r="AF612" i="1"/>
  <c r="S613" i="1"/>
  <c r="U613" i="1"/>
  <c r="Z613" i="1"/>
  <c r="AE613" i="1"/>
  <c r="AF613" i="1"/>
  <c r="S614" i="1"/>
  <c r="U614" i="1"/>
  <c r="Z614" i="1"/>
  <c r="AE614" i="1"/>
  <c r="AF614" i="1"/>
  <c r="S615" i="1"/>
  <c r="AB615" i="1" s="1"/>
  <c r="U615" i="1"/>
  <c r="Z615" i="1"/>
  <c r="AE615" i="1"/>
  <c r="AF615" i="1"/>
  <c r="S616" i="1"/>
  <c r="U616" i="1"/>
  <c r="Z616" i="1"/>
  <c r="AE616" i="1"/>
  <c r="AF616" i="1"/>
  <c r="S617" i="1"/>
  <c r="AB617" i="1" s="1"/>
  <c r="U617" i="1"/>
  <c r="X617" i="1"/>
  <c r="AA617" i="1" s="1"/>
  <c r="Z617" i="1"/>
  <c r="AE617" i="1"/>
  <c r="AF617" i="1"/>
  <c r="S618" i="1"/>
  <c r="U618" i="1"/>
  <c r="Z618" i="1"/>
  <c r="AE618" i="1"/>
  <c r="AF618" i="1"/>
  <c r="S619" i="1"/>
  <c r="AB619" i="1" s="1"/>
  <c r="U619" i="1"/>
  <c r="Z619" i="1"/>
  <c r="AE619" i="1"/>
  <c r="AF619" i="1"/>
  <c r="S620" i="1"/>
  <c r="AB620" i="1" s="1"/>
  <c r="U620" i="1"/>
  <c r="X620" i="1"/>
  <c r="AA620" i="1" s="1"/>
  <c r="Z620" i="1"/>
  <c r="AE620" i="1"/>
  <c r="AF620" i="1"/>
  <c r="S621" i="1"/>
  <c r="U621" i="1"/>
  <c r="Z621" i="1"/>
  <c r="AE621" i="1"/>
  <c r="AF621" i="1"/>
  <c r="S622" i="1"/>
  <c r="U622" i="1"/>
  <c r="Z622" i="1"/>
  <c r="AE622" i="1"/>
  <c r="AF622" i="1"/>
  <c r="S623" i="1"/>
  <c r="AB623" i="1" s="1"/>
  <c r="U623" i="1"/>
  <c r="Z623" i="1"/>
  <c r="AE623" i="1"/>
  <c r="AF623" i="1"/>
  <c r="S624" i="1"/>
  <c r="U624" i="1"/>
  <c r="Z624" i="1"/>
  <c r="AE624" i="1"/>
  <c r="AF624" i="1"/>
  <c r="S625" i="1"/>
  <c r="AB625" i="1" s="1"/>
  <c r="U625" i="1"/>
  <c r="X625" i="1"/>
  <c r="AA625" i="1" s="1"/>
  <c r="Z625" i="1"/>
  <c r="AE625" i="1"/>
  <c r="AF625" i="1"/>
  <c r="S626" i="1"/>
  <c r="U626" i="1"/>
  <c r="Z626" i="1"/>
  <c r="AE626" i="1"/>
  <c r="AF626" i="1"/>
  <c r="S627" i="1"/>
  <c r="X627" i="1" s="1"/>
  <c r="AA627" i="1" s="1"/>
  <c r="U627" i="1"/>
  <c r="Z627" i="1"/>
  <c r="AB627" i="1"/>
  <c r="AE627" i="1"/>
  <c r="AF627" i="1"/>
  <c r="S628" i="1"/>
  <c r="U628" i="1"/>
  <c r="Z628" i="1"/>
  <c r="AE628" i="1"/>
  <c r="AF628" i="1"/>
  <c r="S629" i="1"/>
  <c r="X629" i="1" s="1"/>
  <c r="AA629" i="1" s="1"/>
  <c r="U629" i="1"/>
  <c r="Z629" i="1"/>
  <c r="AE629" i="1"/>
  <c r="AF629" i="1"/>
  <c r="S630" i="1"/>
  <c r="U630" i="1"/>
  <c r="Z630" i="1"/>
  <c r="AE630" i="1"/>
  <c r="AF630" i="1"/>
  <c r="S631" i="1"/>
  <c r="X631" i="1" s="1"/>
  <c r="AA631" i="1" s="1"/>
  <c r="U631" i="1"/>
  <c r="Z631" i="1"/>
  <c r="AB631" i="1"/>
  <c r="AE631" i="1"/>
  <c r="AF631" i="1"/>
  <c r="S632" i="1"/>
  <c r="U632" i="1"/>
  <c r="Z632" i="1"/>
  <c r="AE632" i="1"/>
  <c r="AF632" i="1"/>
  <c r="S633" i="1"/>
  <c r="X633" i="1" s="1"/>
  <c r="AA633" i="1" s="1"/>
  <c r="U633" i="1"/>
  <c r="Z633" i="1"/>
  <c r="AB633" i="1"/>
  <c r="AE633" i="1"/>
  <c r="AF633" i="1"/>
  <c r="S634" i="1"/>
  <c r="X634" i="1" s="1"/>
  <c r="AA634" i="1" s="1"/>
  <c r="U634" i="1"/>
  <c r="Z634" i="1"/>
  <c r="AB634" i="1"/>
  <c r="AE634" i="1"/>
  <c r="AF634" i="1"/>
  <c r="S635" i="1"/>
  <c r="X635" i="1" s="1"/>
  <c r="U635" i="1"/>
  <c r="Z635" i="1"/>
  <c r="AA635" i="1"/>
  <c r="AB635" i="1"/>
  <c r="AE635" i="1"/>
  <c r="AF635" i="1"/>
  <c r="S636" i="1"/>
  <c r="X636" i="1" s="1"/>
  <c r="AA636" i="1" s="1"/>
  <c r="U636" i="1"/>
  <c r="Z636" i="1"/>
  <c r="AE636" i="1"/>
  <c r="AF636" i="1"/>
  <c r="S637" i="1"/>
  <c r="X637" i="1" s="1"/>
  <c r="AA637" i="1" s="1"/>
  <c r="U637" i="1"/>
  <c r="Z637" i="1"/>
  <c r="AE637" i="1"/>
  <c r="AF637" i="1"/>
  <c r="S638" i="1"/>
  <c r="X638" i="1" s="1"/>
  <c r="AA638" i="1" s="1"/>
  <c r="U638" i="1"/>
  <c r="Z638" i="1"/>
  <c r="AB638" i="1"/>
  <c r="AE638" i="1"/>
  <c r="AF638" i="1"/>
  <c r="S639" i="1"/>
  <c r="X639" i="1" s="1"/>
  <c r="AA639" i="1" s="1"/>
  <c r="U639" i="1"/>
  <c r="Z639" i="1"/>
  <c r="AB639" i="1"/>
  <c r="AE639" i="1"/>
  <c r="AF639" i="1"/>
  <c r="S640" i="1"/>
  <c r="U640" i="1"/>
  <c r="Z640" i="1"/>
  <c r="AE640" i="1"/>
  <c r="AF640" i="1"/>
  <c r="S641" i="1"/>
  <c r="X641" i="1" s="1"/>
  <c r="AA641" i="1" s="1"/>
  <c r="U641" i="1"/>
  <c r="Z641" i="1"/>
  <c r="AB641" i="1"/>
  <c r="AE641" i="1"/>
  <c r="AF641" i="1"/>
  <c r="S642" i="1"/>
  <c r="X642" i="1" s="1"/>
  <c r="AA642" i="1" s="1"/>
  <c r="U642" i="1"/>
  <c r="Z642" i="1"/>
  <c r="AB642" i="1"/>
  <c r="AE642" i="1"/>
  <c r="AF642" i="1"/>
  <c r="S643" i="1"/>
  <c r="X643" i="1" s="1"/>
  <c r="U643" i="1"/>
  <c r="Z643" i="1"/>
  <c r="AA643" i="1"/>
  <c r="AB643" i="1"/>
  <c r="AE643" i="1"/>
  <c r="AF643" i="1"/>
  <c r="S644" i="1"/>
  <c r="X644" i="1" s="1"/>
  <c r="AA644" i="1" s="1"/>
  <c r="U644" i="1"/>
  <c r="Z644" i="1"/>
  <c r="AE644" i="1"/>
  <c r="AF644" i="1"/>
  <c r="S645" i="1"/>
  <c r="X645" i="1" s="1"/>
  <c r="AA645" i="1" s="1"/>
  <c r="U645" i="1"/>
  <c r="Z645" i="1"/>
  <c r="AE645" i="1"/>
  <c r="AF645" i="1"/>
  <c r="S646" i="1"/>
  <c r="X646" i="1" s="1"/>
  <c r="AA646" i="1" s="1"/>
  <c r="U646" i="1"/>
  <c r="Z646" i="1"/>
  <c r="AB646" i="1"/>
  <c r="AE646" i="1"/>
  <c r="AF646" i="1"/>
  <c r="S647" i="1"/>
  <c r="X647" i="1" s="1"/>
  <c r="AA647" i="1" s="1"/>
  <c r="U647" i="1"/>
  <c r="Z647" i="1"/>
  <c r="AB647" i="1"/>
  <c r="AE647" i="1"/>
  <c r="AF647" i="1"/>
  <c r="S648" i="1"/>
  <c r="U648" i="1"/>
  <c r="Z648" i="1"/>
  <c r="AE648" i="1"/>
  <c r="AF648" i="1"/>
  <c r="S649" i="1"/>
  <c r="X649" i="1" s="1"/>
  <c r="AA649" i="1" s="1"/>
  <c r="U649" i="1"/>
  <c r="Z649" i="1"/>
  <c r="AB649" i="1"/>
  <c r="AE649" i="1"/>
  <c r="AF649" i="1"/>
  <c r="S650" i="1"/>
  <c r="X650" i="1" s="1"/>
  <c r="AA650" i="1" s="1"/>
  <c r="U650" i="1"/>
  <c r="Z650" i="1"/>
  <c r="AB650" i="1"/>
  <c r="AE650" i="1"/>
  <c r="AF650" i="1"/>
  <c r="S651" i="1"/>
  <c r="X651" i="1" s="1"/>
  <c r="U651" i="1"/>
  <c r="Z651" i="1"/>
  <c r="AA651" i="1"/>
  <c r="AB651" i="1"/>
  <c r="AE651" i="1"/>
  <c r="AF651" i="1"/>
  <c r="S652" i="1"/>
  <c r="X652" i="1" s="1"/>
  <c r="AA652" i="1" s="1"/>
  <c r="U652" i="1"/>
  <c r="Z652" i="1"/>
  <c r="AE652" i="1"/>
  <c r="AF652" i="1"/>
  <c r="S653" i="1"/>
  <c r="X653" i="1" s="1"/>
  <c r="AA653" i="1" s="1"/>
  <c r="U653" i="1"/>
  <c r="Z653" i="1"/>
  <c r="AE653" i="1"/>
  <c r="AF653" i="1"/>
  <c r="S654" i="1"/>
  <c r="X654" i="1" s="1"/>
  <c r="AA654" i="1" s="1"/>
  <c r="U654" i="1"/>
  <c r="Z654" i="1"/>
  <c r="AB654" i="1"/>
  <c r="AE654" i="1"/>
  <c r="AF654" i="1"/>
  <c r="S655" i="1"/>
  <c r="X655" i="1" s="1"/>
  <c r="AA655" i="1" s="1"/>
  <c r="U655" i="1"/>
  <c r="Z655" i="1"/>
  <c r="AB655" i="1"/>
  <c r="AE655" i="1"/>
  <c r="AF655" i="1"/>
  <c r="S656" i="1"/>
  <c r="U656" i="1"/>
  <c r="Z656" i="1"/>
  <c r="AE656" i="1"/>
  <c r="AF656" i="1"/>
  <c r="S657" i="1"/>
  <c r="X657" i="1" s="1"/>
  <c r="AA657" i="1" s="1"/>
  <c r="U657" i="1"/>
  <c r="Z657" i="1"/>
  <c r="AB657" i="1"/>
  <c r="AE657" i="1"/>
  <c r="AF657" i="1"/>
  <c r="S658" i="1"/>
  <c r="X658" i="1" s="1"/>
  <c r="AA658" i="1" s="1"/>
  <c r="U658" i="1"/>
  <c r="Z658" i="1"/>
  <c r="AB658" i="1"/>
  <c r="AE658" i="1"/>
  <c r="AF658" i="1"/>
  <c r="S659" i="1"/>
  <c r="X659" i="1" s="1"/>
  <c r="U659" i="1"/>
  <c r="Z659" i="1"/>
  <c r="AA659" i="1"/>
  <c r="AB659" i="1"/>
  <c r="AE659" i="1"/>
  <c r="AF659" i="1"/>
  <c r="S660" i="1"/>
  <c r="X660" i="1" s="1"/>
  <c r="AA660" i="1" s="1"/>
  <c r="U660" i="1"/>
  <c r="Z660" i="1"/>
  <c r="AE660" i="1"/>
  <c r="AF660" i="1"/>
  <c r="S661" i="1"/>
  <c r="X661" i="1" s="1"/>
  <c r="AA661" i="1" s="1"/>
  <c r="U661" i="1"/>
  <c r="Z661" i="1"/>
  <c r="AE661" i="1"/>
  <c r="AF661" i="1"/>
  <c r="S662" i="1"/>
  <c r="X662" i="1" s="1"/>
  <c r="AA662" i="1" s="1"/>
  <c r="U662" i="1"/>
  <c r="Z662" i="1"/>
  <c r="AB662" i="1"/>
  <c r="AE662" i="1"/>
  <c r="AF662" i="1"/>
  <c r="S663" i="1"/>
  <c r="X663" i="1" s="1"/>
  <c r="AA663" i="1" s="1"/>
  <c r="U663" i="1"/>
  <c r="Z663" i="1"/>
  <c r="AB663" i="1"/>
  <c r="AE663" i="1"/>
  <c r="AF663" i="1"/>
  <c r="S664" i="1"/>
  <c r="U664" i="1"/>
  <c r="Z664" i="1"/>
  <c r="AE664" i="1"/>
  <c r="AF664" i="1"/>
  <c r="S665" i="1"/>
  <c r="X665" i="1" s="1"/>
  <c r="AA665" i="1" s="1"/>
  <c r="U665" i="1"/>
  <c r="Z665" i="1"/>
  <c r="AB665" i="1"/>
  <c r="AE665" i="1"/>
  <c r="AF665" i="1"/>
  <c r="S666" i="1"/>
  <c r="X666" i="1" s="1"/>
  <c r="AA666" i="1" s="1"/>
  <c r="U666" i="1"/>
  <c r="Z666" i="1"/>
  <c r="AB666" i="1"/>
  <c r="AE666" i="1"/>
  <c r="AF666" i="1"/>
  <c r="S667" i="1"/>
  <c r="X667" i="1" s="1"/>
  <c r="U667" i="1"/>
  <c r="Z667" i="1"/>
  <c r="AA667" i="1"/>
  <c r="AB667" i="1"/>
  <c r="AE667" i="1"/>
  <c r="AF667" i="1"/>
  <c r="S668" i="1"/>
  <c r="X668" i="1" s="1"/>
  <c r="AA668" i="1" s="1"/>
  <c r="U668" i="1"/>
  <c r="Z668" i="1"/>
  <c r="AE668" i="1"/>
  <c r="AF668" i="1"/>
  <c r="S669" i="1"/>
  <c r="X669" i="1" s="1"/>
  <c r="AA669" i="1" s="1"/>
  <c r="U669" i="1"/>
  <c r="Z669" i="1"/>
  <c r="AE669" i="1"/>
  <c r="AF669" i="1"/>
  <c r="S670" i="1"/>
  <c r="X670" i="1" s="1"/>
  <c r="AA670" i="1" s="1"/>
  <c r="U670" i="1"/>
  <c r="Z670" i="1"/>
  <c r="AB670" i="1"/>
  <c r="AE670" i="1"/>
  <c r="AF670" i="1"/>
  <c r="S671" i="1"/>
  <c r="X671" i="1" s="1"/>
  <c r="AA671" i="1" s="1"/>
  <c r="U671" i="1"/>
  <c r="Z671" i="1"/>
  <c r="AB671" i="1"/>
  <c r="AE671" i="1"/>
  <c r="AF671" i="1"/>
  <c r="S672" i="1"/>
  <c r="U672" i="1"/>
  <c r="Z672" i="1"/>
  <c r="AE672" i="1"/>
  <c r="AF672" i="1"/>
  <c r="S673" i="1"/>
  <c r="X673" i="1" s="1"/>
  <c r="AA673" i="1" s="1"/>
  <c r="U673" i="1"/>
  <c r="Z673" i="1"/>
  <c r="AB673" i="1"/>
  <c r="AE673" i="1"/>
  <c r="AF673" i="1"/>
  <c r="S674" i="1"/>
  <c r="X674" i="1" s="1"/>
  <c r="AA674" i="1" s="1"/>
  <c r="U674" i="1"/>
  <c r="Z674" i="1"/>
  <c r="AE674" i="1"/>
  <c r="AF674" i="1"/>
  <c r="S675" i="1"/>
  <c r="X675" i="1" s="1"/>
  <c r="AA675" i="1" s="1"/>
  <c r="U675" i="1"/>
  <c r="Z675" i="1"/>
  <c r="AB675" i="1"/>
  <c r="AE675" i="1"/>
  <c r="AF675" i="1"/>
  <c r="S676" i="1"/>
  <c r="X676" i="1" s="1"/>
  <c r="AA676" i="1" s="1"/>
  <c r="U676" i="1"/>
  <c r="Z676" i="1"/>
  <c r="AB676" i="1"/>
  <c r="AE676" i="1"/>
  <c r="AF676" i="1"/>
  <c r="S677" i="1"/>
  <c r="X677" i="1" s="1"/>
  <c r="U677" i="1"/>
  <c r="Z677" i="1"/>
  <c r="AA677" i="1"/>
  <c r="AB677" i="1"/>
  <c r="AE677" i="1"/>
  <c r="AF677" i="1"/>
  <c r="S678" i="1"/>
  <c r="X678" i="1" s="1"/>
  <c r="AA678" i="1" s="1"/>
  <c r="U678" i="1"/>
  <c r="Z678" i="1"/>
  <c r="AE678" i="1"/>
  <c r="AF678" i="1"/>
  <c r="S679" i="1"/>
  <c r="X679" i="1" s="1"/>
  <c r="U679" i="1"/>
  <c r="Z679" i="1"/>
  <c r="AA679" i="1"/>
  <c r="AB679" i="1"/>
  <c r="AE679" i="1"/>
  <c r="AF679" i="1"/>
  <c r="S680" i="1"/>
  <c r="X680" i="1" s="1"/>
  <c r="AA680" i="1" s="1"/>
  <c r="U680" i="1"/>
  <c r="Z680" i="1"/>
  <c r="AE680" i="1"/>
  <c r="AF680" i="1"/>
  <c r="S681" i="1"/>
  <c r="X681" i="1" s="1"/>
  <c r="AA681" i="1" s="1"/>
  <c r="U681" i="1"/>
  <c r="Z681" i="1"/>
  <c r="AE681" i="1"/>
  <c r="AF681" i="1"/>
  <c r="S682" i="1"/>
  <c r="X682" i="1" s="1"/>
  <c r="AA682" i="1" s="1"/>
  <c r="U682" i="1"/>
  <c r="Z682" i="1"/>
  <c r="AE682" i="1"/>
  <c r="AF682" i="1"/>
  <c r="S683" i="1"/>
  <c r="X683" i="1" s="1"/>
  <c r="AA683" i="1" s="1"/>
  <c r="U683" i="1"/>
  <c r="Z683" i="1"/>
  <c r="AB683" i="1"/>
  <c r="AE683" i="1"/>
  <c r="AF683" i="1"/>
  <c r="S684" i="1"/>
  <c r="AB684" i="1" s="1"/>
  <c r="U684" i="1"/>
  <c r="X684" i="1"/>
  <c r="AA684" i="1" s="1"/>
  <c r="Z684" i="1"/>
  <c r="AE684" i="1"/>
  <c r="AF684" i="1"/>
  <c r="S685" i="1"/>
  <c r="U685" i="1"/>
  <c r="Z685" i="1"/>
  <c r="AE685" i="1"/>
  <c r="AF685" i="1"/>
  <c r="S686" i="1"/>
  <c r="AB686" i="1" s="1"/>
  <c r="U686" i="1"/>
  <c r="X686" i="1"/>
  <c r="AA686" i="1" s="1"/>
  <c r="Z686" i="1"/>
  <c r="AE686" i="1"/>
  <c r="AF686" i="1"/>
  <c r="S687" i="1"/>
  <c r="U687" i="1"/>
  <c r="Z687" i="1"/>
  <c r="AE687" i="1"/>
  <c r="AF687" i="1"/>
  <c r="S688" i="1"/>
  <c r="AB688" i="1" s="1"/>
  <c r="U688" i="1"/>
  <c r="X688" i="1"/>
  <c r="AA688" i="1" s="1"/>
  <c r="Z688" i="1"/>
  <c r="AE688" i="1"/>
  <c r="AF688" i="1"/>
  <c r="S689" i="1"/>
  <c r="U689" i="1"/>
  <c r="Z689" i="1"/>
  <c r="AE689" i="1"/>
  <c r="AF689" i="1"/>
  <c r="S690" i="1"/>
  <c r="AB690" i="1" s="1"/>
  <c r="U690" i="1"/>
  <c r="X690" i="1"/>
  <c r="AA690" i="1" s="1"/>
  <c r="Z690" i="1"/>
  <c r="AE690" i="1"/>
  <c r="AF690" i="1"/>
  <c r="S691" i="1"/>
  <c r="U691" i="1"/>
  <c r="Z691" i="1"/>
  <c r="AE691" i="1"/>
  <c r="AF691" i="1"/>
  <c r="S692" i="1"/>
  <c r="AB692" i="1" s="1"/>
  <c r="U692" i="1"/>
  <c r="X692" i="1"/>
  <c r="AA692" i="1" s="1"/>
  <c r="Z692" i="1"/>
  <c r="AE692" i="1"/>
  <c r="AF692" i="1"/>
  <c r="S693" i="1"/>
  <c r="U693" i="1"/>
  <c r="Z693" i="1"/>
  <c r="AE693" i="1"/>
  <c r="AF693" i="1"/>
  <c r="S694" i="1"/>
  <c r="AB694" i="1" s="1"/>
  <c r="U694" i="1"/>
  <c r="X694" i="1"/>
  <c r="AA694" i="1" s="1"/>
  <c r="Z694" i="1"/>
  <c r="AE694" i="1"/>
  <c r="AF694" i="1"/>
  <c r="S695" i="1"/>
  <c r="U695" i="1"/>
  <c r="Z695" i="1"/>
  <c r="AE695" i="1"/>
  <c r="AF695" i="1"/>
  <c r="S696" i="1"/>
  <c r="AB696" i="1" s="1"/>
  <c r="U696" i="1"/>
  <c r="X696" i="1"/>
  <c r="AA696" i="1" s="1"/>
  <c r="Z696" i="1"/>
  <c r="AE696" i="1"/>
  <c r="AF696" i="1"/>
  <c r="S697" i="1"/>
  <c r="U697" i="1"/>
  <c r="Z697" i="1"/>
  <c r="AE697" i="1"/>
  <c r="AF697" i="1"/>
  <c r="S698" i="1"/>
  <c r="AB698" i="1" s="1"/>
  <c r="U698" i="1"/>
  <c r="X698" i="1"/>
  <c r="AA698" i="1" s="1"/>
  <c r="Z698" i="1"/>
  <c r="AE698" i="1"/>
  <c r="AF698" i="1"/>
  <c r="S699" i="1"/>
  <c r="U699" i="1"/>
  <c r="Z699" i="1"/>
  <c r="AE699" i="1"/>
  <c r="AF699" i="1"/>
  <c r="S700" i="1"/>
  <c r="AB700" i="1" s="1"/>
  <c r="U700" i="1"/>
  <c r="X700" i="1"/>
  <c r="AA700" i="1" s="1"/>
  <c r="Z700" i="1"/>
  <c r="AE700" i="1"/>
  <c r="AF700" i="1"/>
  <c r="S701" i="1"/>
  <c r="U701" i="1"/>
  <c r="Z701" i="1"/>
  <c r="AE701" i="1"/>
  <c r="AF701" i="1"/>
  <c r="S702" i="1"/>
  <c r="AB702" i="1" s="1"/>
  <c r="U702" i="1"/>
  <c r="X702" i="1"/>
  <c r="AA702" i="1" s="1"/>
  <c r="Z702" i="1"/>
  <c r="AE702" i="1"/>
  <c r="AF702" i="1"/>
  <c r="S703" i="1"/>
  <c r="U703" i="1"/>
  <c r="Z703" i="1"/>
  <c r="AE703" i="1"/>
  <c r="AF703" i="1"/>
  <c r="S704" i="1"/>
  <c r="AB704" i="1" s="1"/>
  <c r="U704" i="1"/>
  <c r="X704" i="1"/>
  <c r="AA704" i="1" s="1"/>
  <c r="Z704" i="1"/>
  <c r="AE704" i="1"/>
  <c r="AF704" i="1"/>
  <c r="S705" i="1"/>
  <c r="U705" i="1"/>
  <c r="Z705" i="1"/>
  <c r="AE705" i="1"/>
  <c r="AF705" i="1"/>
  <c r="S706" i="1"/>
  <c r="AB706" i="1" s="1"/>
  <c r="U706" i="1"/>
  <c r="X706" i="1"/>
  <c r="AA706" i="1" s="1"/>
  <c r="Z706" i="1"/>
  <c r="AE706" i="1"/>
  <c r="AF706" i="1"/>
  <c r="S707" i="1"/>
  <c r="U707" i="1"/>
  <c r="Z707" i="1"/>
  <c r="AE707" i="1"/>
  <c r="AF707" i="1"/>
  <c r="S708" i="1"/>
  <c r="AB708" i="1" s="1"/>
  <c r="U708" i="1"/>
  <c r="X708" i="1"/>
  <c r="AA708" i="1" s="1"/>
  <c r="Z708" i="1"/>
  <c r="AE708" i="1"/>
  <c r="AF708" i="1"/>
  <c r="S709" i="1"/>
  <c r="U709" i="1"/>
  <c r="Z709" i="1"/>
  <c r="AE709" i="1"/>
  <c r="AF709" i="1"/>
  <c r="S710" i="1"/>
  <c r="AB710" i="1" s="1"/>
  <c r="U710" i="1"/>
  <c r="X710" i="1"/>
  <c r="AA710" i="1" s="1"/>
  <c r="Z710" i="1"/>
  <c r="AE710" i="1"/>
  <c r="AF710" i="1"/>
  <c r="S711" i="1"/>
  <c r="U711" i="1"/>
  <c r="Z711" i="1"/>
  <c r="AE711" i="1"/>
  <c r="AF711" i="1"/>
  <c r="S712" i="1"/>
  <c r="AB712" i="1" s="1"/>
  <c r="U712" i="1"/>
  <c r="X712" i="1"/>
  <c r="AA712" i="1" s="1"/>
  <c r="Z712" i="1"/>
  <c r="AE712" i="1"/>
  <c r="AF712" i="1"/>
  <c r="S713" i="1"/>
  <c r="U713" i="1"/>
  <c r="Z713" i="1"/>
  <c r="AE713" i="1"/>
  <c r="AF713" i="1"/>
  <c r="S714" i="1"/>
  <c r="AB714" i="1" s="1"/>
  <c r="U714" i="1"/>
  <c r="X714" i="1"/>
  <c r="AA714" i="1" s="1"/>
  <c r="Z714" i="1"/>
  <c r="AE714" i="1"/>
  <c r="AF714" i="1"/>
  <c r="S715" i="1"/>
  <c r="U715" i="1"/>
  <c r="Z715" i="1"/>
  <c r="AE715" i="1"/>
  <c r="AF715" i="1"/>
  <c r="S716" i="1"/>
  <c r="AB716" i="1" s="1"/>
  <c r="U716" i="1"/>
  <c r="X716" i="1"/>
  <c r="AA716" i="1" s="1"/>
  <c r="Z716" i="1"/>
  <c r="AE716" i="1"/>
  <c r="AF716" i="1"/>
  <c r="S717" i="1"/>
  <c r="U717" i="1"/>
  <c r="Z717" i="1"/>
  <c r="AE717" i="1"/>
  <c r="AF717" i="1"/>
  <c r="S718" i="1"/>
  <c r="AB718" i="1" s="1"/>
  <c r="U718" i="1"/>
  <c r="X718" i="1"/>
  <c r="AA718" i="1" s="1"/>
  <c r="Z718" i="1"/>
  <c r="AE718" i="1"/>
  <c r="AF718" i="1"/>
  <c r="S719" i="1"/>
  <c r="U719" i="1"/>
  <c r="Z719" i="1"/>
  <c r="AE719" i="1"/>
  <c r="AF719" i="1"/>
  <c r="S720" i="1"/>
  <c r="AB720" i="1" s="1"/>
  <c r="U720" i="1"/>
  <c r="X720" i="1"/>
  <c r="AA720" i="1" s="1"/>
  <c r="Z720" i="1"/>
  <c r="AE720" i="1"/>
  <c r="AF720" i="1"/>
  <c r="S721" i="1"/>
  <c r="U721" i="1"/>
  <c r="Z721" i="1"/>
  <c r="AE721" i="1"/>
  <c r="AF721" i="1"/>
  <c r="S722" i="1"/>
  <c r="AB722" i="1" s="1"/>
  <c r="U722" i="1"/>
  <c r="X722" i="1"/>
  <c r="AA722" i="1" s="1"/>
  <c r="Z722" i="1"/>
  <c r="AE722" i="1"/>
  <c r="AF722" i="1"/>
  <c r="S723" i="1"/>
  <c r="U723" i="1"/>
  <c r="Z723" i="1"/>
  <c r="AE723" i="1"/>
  <c r="AF723" i="1"/>
  <c r="S724" i="1"/>
  <c r="AB724" i="1" s="1"/>
  <c r="U724" i="1"/>
  <c r="X724" i="1"/>
  <c r="AA724" i="1" s="1"/>
  <c r="Z724" i="1"/>
  <c r="AE724" i="1"/>
  <c r="AF724" i="1"/>
  <c r="S725" i="1"/>
  <c r="U725" i="1"/>
  <c r="Z725" i="1"/>
  <c r="AE725" i="1"/>
  <c r="AF725" i="1"/>
  <c r="S726" i="1"/>
  <c r="AB726" i="1" s="1"/>
  <c r="U726" i="1"/>
  <c r="X726" i="1"/>
  <c r="AA726" i="1" s="1"/>
  <c r="Z726" i="1"/>
  <c r="AE726" i="1"/>
  <c r="AF726" i="1"/>
  <c r="S727" i="1"/>
  <c r="U727" i="1"/>
  <c r="Z727" i="1"/>
  <c r="AE727" i="1"/>
  <c r="AF727" i="1"/>
  <c r="S728" i="1"/>
  <c r="AB728" i="1" s="1"/>
  <c r="U728" i="1"/>
  <c r="X728" i="1"/>
  <c r="AA728" i="1" s="1"/>
  <c r="Z728" i="1"/>
  <c r="AE728" i="1"/>
  <c r="AF728" i="1"/>
  <c r="S729" i="1"/>
  <c r="U729" i="1"/>
  <c r="Z729" i="1"/>
  <c r="AE729" i="1"/>
  <c r="AF729" i="1"/>
  <c r="S730" i="1"/>
  <c r="AB730" i="1" s="1"/>
  <c r="U730" i="1"/>
  <c r="X730" i="1"/>
  <c r="AA730" i="1" s="1"/>
  <c r="Z730" i="1"/>
  <c r="AE730" i="1"/>
  <c r="AF730" i="1"/>
  <c r="S731" i="1"/>
  <c r="U731" i="1"/>
  <c r="Z731" i="1"/>
  <c r="AE731" i="1"/>
  <c r="AF731" i="1"/>
  <c r="S732" i="1"/>
  <c r="AB732" i="1" s="1"/>
  <c r="U732" i="1"/>
  <c r="X732" i="1"/>
  <c r="AA732" i="1" s="1"/>
  <c r="Z732" i="1"/>
  <c r="AE732" i="1"/>
  <c r="AF732" i="1"/>
  <c r="S733" i="1"/>
  <c r="U733" i="1"/>
  <c r="Z733" i="1"/>
  <c r="AE733" i="1"/>
  <c r="AF733" i="1"/>
  <c r="S734" i="1"/>
  <c r="AB734" i="1" s="1"/>
  <c r="U734" i="1"/>
  <c r="X734" i="1"/>
  <c r="AA734" i="1" s="1"/>
  <c r="Z734" i="1"/>
  <c r="AE734" i="1"/>
  <c r="AF734" i="1"/>
  <c r="S735" i="1"/>
  <c r="U735" i="1"/>
  <c r="Z735" i="1"/>
  <c r="AE735" i="1"/>
  <c r="AF735" i="1"/>
  <c r="S736" i="1"/>
  <c r="AB736" i="1" s="1"/>
  <c r="U736" i="1"/>
  <c r="X736" i="1"/>
  <c r="AA736" i="1" s="1"/>
  <c r="Z736" i="1"/>
  <c r="AE736" i="1"/>
  <c r="AF736" i="1"/>
  <c r="S737" i="1"/>
  <c r="U737" i="1"/>
  <c r="Z737" i="1"/>
  <c r="AE737" i="1"/>
  <c r="AF737" i="1"/>
  <c r="S738" i="1"/>
  <c r="AB738" i="1" s="1"/>
  <c r="U738" i="1"/>
  <c r="X738" i="1"/>
  <c r="AA738" i="1" s="1"/>
  <c r="Z738" i="1"/>
  <c r="AE738" i="1"/>
  <c r="AF738" i="1"/>
  <c r="S739" i="1"/>
  <c r="U739" i="1"/>
  <c r="Z739" i="1"/>
  <c r="AE739" i="1"/>
  <c r="AF739" i="1"/>
  <c r="S740" i="1"/>
  <c r="AB740" i="1" s="1"/>
  <c r="U740" i="1"/>
  <c r="X740" i="1"/>
  <c r="AA740" i="1" s="1"/>
  <c r="Z740" i="1"/>
  <c r="AE740" i="1"/>
  <c r="AF740" i="1"/>
  <c r="S741" i="1"/>
  <c r="U741" i="1"/>
  <c r="Z741" i="1"/>
  <c r="AE741" i="1"/>
  <c r="AF741" i="1"/>
  <c r="S742" i="1"/>
  <c r="AB742" i="1" s="1"/>
  <c r="U742" i="1"/>
  <c r="X742" i="1"/>
  <c r="AA742" i="1" s="1"/>
  <c r="Z742" i="1"/>
  <c r="AE742" i="1"/>
  <c r="AF742" i="1"/>
  <c r="S743" i="1"/>
  <c r="U743" i="1"/>
  <c r="Z743" i="1"/>
  <c r="AE743" i="1"/>
  <c r="AF743" i="1"/>
  <c r="S744" i="1"/>
  <c r="AB744" i="1" s="1"/>
  <c r="U744" i="1"/>
  <c r="X744" i="1"/>
  <c r="AA744" i="1" s="1"/>
  <c r="Z744" i="1"/>
  <c r="AE744" i="1"/>
  <c r="AF744" i="1"/>
  <c r="S745" i="1"/>
  <c r="U745" i="1"/>
  <c r="Z745" i="1"/>
  <c r="AE745" i="1"/>
  <c r="AF745" i="1"/>
  <c r="S746" i="1"/>
  <c r="AB746" i="1" s="1"/>
  <c r="U746" i="1"/>
  <c r="X746" i="1"/>
  <c r="AA746" i="1" s="1"/>
  <c r="Z746" i="1"/>
  <c r="AE746" i="1"/>
  <c r="AF746" i="1"/>
  <c r="S747" i="1"/>
  <c r="U747" i="1"/>
  <c r="Z747" i="1"/>
  <c r="AE747" i="1"/>
  <c r="AF747" i="1"/>
  <c r="S748" i="1"/>
  <c r="AB748" i="1" s="1"/>
  <c r="U748" i="1"/>
  <c r="X748" i="1"/>
  <c r="AA748" i="1" s="1"/>
  <c r="Z748" i="1"/>
  <c r="AE748" i="1"/>
  <c r="AF748" i="1"/>
  <c r="S749" i="1"/>
  <c r="U749" i="1"/>
  <c r="Z749" i="1"/>
  <c r="AE749" i="1"/>
  <c r="AF749" i="1"/>
  <c r="S750" i="1"/>
  <c r="AB750" i="1" s="1"/>
  <c r="U750" i="1"/>
  <c r="X750" i="1"/>
  <c r="AA750" i="1" s="1"/>
  <c r="Z750" i="1"/>
  <c r="AE750" i="1"/>
  <c r="AF750" i="1"/>
  <c r="S751" i="1"/>
  <c r="U751" i="1"/>
  <c r="Z751" i="1"/>
  <c r="AE751" i="1"/>
  <c r="AF751" i="1"/>
  <c r="S752" i="1"/>
  <c r="AB752" i="1" s="1"/>
  <c r="U752" i="1"/>
  <c r="X752" i="1"/>
  <c r="AA752" i="1" s="1"/>
  <c r="Z752" i="1"/>
  <c r="AE752" i="1"/>
  <c r="AF752" i="1"/>
  <c r="S753" i="1"/>
  <c r="U753" i="1"/>
  <c r="Z753" i="1"/>
  <c r="AE753" i="1"/>
  <c r="AF753" i="1"/>
  <c r="S754" i="1"/>
  <c r="AB754" i="1" s="1"/>
  <c r="U754" i="1"/>
  <c r="X754" i="1"/>
  <c r="AA754" i="1" s="1"/>
  <c r="Z754" i="1"/>
  <c r="AE754" i="1"/>
  <c r="AF754" i="1"/>
  <c r="S755" i="1"/>
  <c r="U755" i="1"/>
  <c r="Z755" i="1"/>
  <c r="AE755" i="1"/>
  <c r="AF755" i="1"/>
  <c r="S756" i="1"/>
  <c r="AB756" i="1" s="1"/>
  <c r="U756" i="1"/>
  <c r="X756" i="1"/>
  <c r="AA756" i="1" s="1"/>
  <c r="Z756" i="1"/>
  <c r="AE756" i="1"/>
  <c r="AF756" i="1"/>
  <c r="S757" i="1"/>
  <c r="U757" i="1"/>
  <c r="Z757" i="1"/>
  <c r="AE757" i="1"/>
  <c r="AF757" i="1"/>
  <c r="S758" i="1"/>
  <c r="AB758" i="1" s="1"/>
  <c r="U758" i="1"/>
  <c r="X758" i="1"/>
  <c r="AA758" i="1" s="1"/>
  <c r="Z758" i="1"/>
  <c r="AE758" i="1"/>
  <c r="AF758" i="1"/>
  <c r="S759" i="1"/>
  <c r="U759" i="1"/>
  <c r="Z759" i="1"/>
  <c r="AE759" i="1"/>
  <c r="AF759" i="1"/>
  <c r="S760" i="1"/>
  <c r="AB760" i="1" s="1"/>
  <c r="U760" i="1"/>
  <c r="X760" i="1"/>
  <c r="AA760" i="1" s="1"/>
  <c r="Z760" i="1"/>
  <c r="AE760" i="1"/>
  <c r="AF760" i="1"/>
  <c r="S761" i="1"/>
  <c r="U761" i="1"/>
  <c r="Z761" i="1"/>
  <c r="AE761" i="1"/>
  <c r="AF761" i="1"/>
  <c r="S762" i="1"/>
  <c r="AB762" i="1" s="1"/>
  <c r="U762" i="1"/>
  <c r="Z762" i="1"/>
  <c r="AE762" i="1"/>
  <c r="AF762" i="1"/>
  <c r="S763" i="1"/>
  <c r="AB763" i="1" s="1"/>
  <c r="U763" i="1"/>
  <c r="Z763" i="1"/>
  <c r="AE763" i="1"/>
  <c r="AF763" i="1"/>
  <c r="S764" i="1"/>
  <c r="AB764" i="1" s="1"/>
  <c r="U764" i="1"/>
  <c r="Z764" i="1"/>
  <c r="AE764" i="1"/>
  <c r="AF764" i="1"/>
  <c r="S765" i="1"/>
  <c r="AB765" i="1" s="1"/>
  <c r="U765" i="1"/>
  <c r="Z765" i="1"/>
  <c r="AE765" i="1"/>
  <c r="AF765" i="1"/>
  <c r="S766" i="1"/>
  <c r="AB766" i="1" s="1"/>
  <c r="U766" i="1"/>
  <c r="X766" i="1"/>
  <c r="AA766" i="1" s="1"/>
  <c r="Z766" i="1"/>
  <c r="AE766" i="1"/>
  <c r="AF766" i="1"/>
  <c r="S767" i="1"/>
  <c r="U767" i="1"/>
  <c r="Z767" i="1"/>
  <c r="AE767" i="1"/>
  <c r="AF767" i="1"/>
  <c r="S768" i="1"/>
  <c r="AB768" i="1" s="1"/>
  <c r="U768" i="1"/>
  <c r="Z768" i="1"/>
  <c r="AE768" i="1"/>
  <c r="AF768" i="1"/>
  <c r="S769" i="1"/>
  <c r="AB769" i="1" s="1"/>
  <c r="U769" i="1"/>
  <c r="X769" i="1"/>
  <c r="AA769" i="1" s="1"/>
  <c r="Z769" i="1"/>
  <c r="AE769" i="1"/>
  <c r="AF769" i="1"/>
  <c r="S770" i="1"/>
  <c r="AB770" i="1" s="1"/>
  <c r="U770" i="1"/>
  <c r="Z770" i="1"/>
  <c r="AE770" i="1"/>
  <c r="AF770" i="1"/>
  <c r="S771" i="1"/>
  <c r="AB771" i="1" s="1"/>
  <c r="U771" i="1"/>
  <c r="X771" i="1"/>
  <c r="AA771" i="1" s="1"/>
  <c r="Z771" i="1"/>
  <c r="AE771" i="1"/>
  <c r="AF771" i="1"/>
  <c r="S772" i="1"/>
  <c r="AB772" i="1" s="1"/>
  <c r="U772" i="1"/>
  <c r="Z772" i="1"/>
  <c r="AE772" i="1"/>
  <c r="AF772" i="1"/>
  <c r="S773" i="1"/>
  <c r="AB773" i="1" s="1"/>
  <c r="U773" i="1"/>
  <c r="X773" i="1"/>
  <c r="AA773" i="1" s="1"/>
  <c r="Z773" i="1"/>
  <c r="AE773" i="1"/>
  <c r="AF773" i="1"/>
  <c r="S774" i="1"/>
  <c r="U774" i="1"/>
  <c r="Z774" i="1"/>
  <c r="AE774" i="1"/>
  <c r="AF774" i="1"/>
  <c r="S775" i="1"/>
  <c r="U775" i="1"/>
  <c r="Z775" i="1"/>
  <c r="AE775" i="1"/>
  <c r="AF775" i="1"/>
  <c r="S776" i="1"/>
  <c r="AB776" i="1" s="1"/>
  <c r="U776" i="1"/>
  <c r="Z776" i="1"/>
  <c r="AE776" i="1"/>
  <c r="AF776" i="1"/>
  <c r="S777" i="1"/>
  <c r="U777" i="1"/>
  <c r="Z777" i="1"/>
  <c r="AE777" i="1"/>
  <c r="AF777" i="1"/>
  <c r="S778" i="1"/>
  <c r="AB778" i="1" s="1"/>
  <c r="U778" i="1"/>
  <c r="X778" i="1"/>
  <c r="AA778" i="1" s="1"/>
  <c r="Z778" i="1"/>
  <c r="AE778" i="1"/>
  <c r="AF778" i="1"/>
  <c r="S779" i="1"/>
  <c r="AB779" i="1" s="1"/>
  <c r="U779" i="1"/>
  <c r="Z779" i="1"/>
  <c r="AE779" i="1"/>
  <c r="AF779" i="1"/>
  <c r="S780" i="1"/>
  <c r="AB780" i="1" s="1"/>
  <c r="U780" i="1"/>
  <c r="Z780" i="1"/>
  <c r="AE780" i="1"/>
  <c r="AF780" i="1"/>
  <c r="S781" i="1"/>
  <c r="AB781" i="1" s="1"/>
  <c r="U781" i="1"/>
  <c r="Z781" i="1"/>
  <c r="AE781" i="1"/>
  <c r="AF781" i="1"/>
  <c r="S782" i="1"/>
  <c r="AB782" i="1" s="1"/>
  <c r="U782" i="1"/>
  <c r="X782" i="1"/>
  <c r="AA782" i="1" s="1"/>
  <c r="Z782" i="1"/>
  <c r="AE782" i="1"/>
  <c r="AF782" i="1"/>
  <c r="S783" i="1"/>
  <c r="U783" i="1"/>
  <c r="Z783" i="1"/>
  <c r="AE783" i="1"/>
  <c r="AF783" i="1"/>
  <c r="S784" i="1"/>
  <c r="AB784" i="1" s="1"/>
  <c r="U784" i="1"/>
  <c r="Z784" i="1"/>
  <c r="AE784" i="1"/>
  <c r="AF784" i="1"/>
  <c r="S785" i="1"/>
  <c r="AB785" i="1" s="1"/>
  <c r="U785" i="1"/>
  <c r="Z785" i="1"/>
  <c r="AE785" i="1"/>
  <c r="AF785" i="1"/>
  <c r="S786" i="1"/>
  <c r="AB786" i="1" s="1"/>
  <c r="U786" i="1"/>
  <c r="X786" i="1"/>
  <c r="AA786" i="1" s="1"/>
  <c r="Z786" i="1"/>
  <c r="AE786" i="1"/>
  <c r="AF786" i="1"/>
  <c r="S787" i="1"/>
  <c r="AB787" i="1" s="1"/>
  <c r="U787" i="1"/>
  <c r="Z787" i="1"/>
  <c r="AE787" i="1"/>
  <c r="AF787" i="1"/>
  <c r="S788" i="1"/>
  <c r="AB788" i="1" s="1"/>
  <c r="U788" i="1"/>
  <c r="Z788" i="1"/>
  <c r="AE788" i="1"/>
  <c r="AF788" i="1"/>
  <c r="S789" i="1"/>
  <c r="AB789" i="1" s="1"/>
  <c r="U789" i="1"/>
  <c r="X789" i="1"/>
  <c r="AA789" i="1" s="1"/>
  <c r="Z789" i="1"/>
  <c r="AE789" i="1"/>
  <c r="AF789" i="1"/>
  <c r="S790" i="1"/>
  <c r="U790" i="1"/>
  <c r="Z790" i="1"/>
  <c r="AE790" i="1"/>
  <c r="AF790" i="1"/>
  <c r="S791" i="1"/>
  <c r="U791" i="1"/>
  <c r="Z791" i="1"/>
  <c r="AE791" i="1"/>
  <c r="AF791" i="1"/>
  <c r="S792" i="1"/>
  <c r="AB792" i="1" s="1"/>
  <c r="U792" i="1"/>
  <c r="Z792" i="1"/>
  <c r="AE792" i="1"/>
  <c r="AF792" i="1"/>
  <c r="S793" i="1"/>
  <c r="U793" i="1"/>
  <c r="Z793" i="1"/>
  <c r="AE793" i="1"/>
  <c r="AF793" i="1"/>
  <c r="S794" i="1"/>
  <c r="AB794" i="1" s="1"/>
  <c r="U794" i="1"/>
  <c r="Z794" i="1"/>
  <c r="AE794" i="1"/>
  <c r="AF794" i="1"/>
  <c r="S795" i="1"/>
  <c r="AB795" i="1" s="1"/>
  <c r="U795" i="1"/>
  <c r="Z795" i="1"/>
  <c r="AE795" i="1"/>
  <c r="AF795" i="1"/>
  <c r="S796" i="1"/>
  <c r="AB796" i="1" s="1"/>
  <c r="U796" i="1"/>
  <c r="Z796" i="1"/>
  <c r="AE796" i="1"/>
  <c r="AF796" i="1"/>
  <c r="S797" i="1"/>
  <c r="AB797" i="1" s="1"/>
  <c r="U797" i="1"/>
  <c r="Z797" i="1"/>
  <c r="AE797" i="1"/>
  <c r="AF797" i="1"/>
  <c r="S798" i="1"/>
  <c r="AB798" i="1" s="1"/>
  <c r="U798" i="1"/>
  <c r="X798" i="1"/>
  <c r="AA798" i="1" s="1"/>
  <c r="Z798" i="1"/>
  <c r="AE798" i="1"/>
  <c r="AF798" i="1"/>
  <c r="S799" i="1"/>
  <c r="U799" i="1"/>
  <c r="Z799" i="1"/>
  <c r="AE799" i="1"/>
  <c r="AF799" i="1"/>
  <c r="S800" i="1"/>
  <c r="AB800" i="1" s="1"/>
  <c r="U800" i="1"/>
  <c r="Z800" i="1"/>
  <c r="AE800" i="1"/>
  <c r="AF800" i="1"/>
  <c r="S801" i="1"/>
  <c r="AB801" i="1" s="1"/>
  <c r="U801" i="1"/>
  <c r="X801" i="1"/>
  <c r="AA801" i="1" s="1"/>
  <c r="Z801" i="1"/>
  <c r="AE801" i="1"/>
  <c r="AF801" i="1"/>
  <c r="S802" i="1"/>
  <c r="AB802" i="1" s="1"/>
  <c r="U802" i="1"/>
  <c r="Z802" i="1"/>
  <c r="AE802" i="1"/>
  <c r="AF802" i="1"/>
  <c r="S803" i="1"/>
  <c r="AB803" i="1" s="1"/>
  <c r="U803" i="1"/>
  <c r="X803" i="1"/>
  <c r="AA803" i="1" s="1"/>
  <c r="Z803" i="1"/>
  <c r="AE803" i="1"/>
  <c r="AF803" i="1"/>
  <c r="S804" i="1"/>
  <c r="AB804" i="1" s="1"/>
  <c r="U804" i="1"/>
  <c r="Z804" i="1"/>
  <c r="AE804" i="1"/>
  <c r="AF804" i="1"/>
  <c r="S805" i="1"/>
  <c r="AB805" i="1" s="1"/>
  <c r="U805" i="1"/>
  <c r="X805" i="1"/>
  <c r="AA805" i="1" s="1"/>
  <c r="Z805" i="1"/>
  <c r="AE805" i="1"/>
  <c r="AF805" i="1"/>
  <c r="S806" i="1"/>
  <c r="U806" i="1"/>
  <c r="Z806" i="1"/>
  <c r="AE806" i="1"/>
  <c r="AF806" i="1"/>
  <c r="S807" i="1"/>
  <c r="U807" i="1"/>
  <c r="Z807" i="1"/>
  <c r="AE807" i="1"/>
  <c r="AF807" i="1"/>
  <c r="S808" i="1"/>
  <c r="X808" i="1" s="1"/>
  <c r="AA808" i="1" s="1"/>
  <c r="U808" i="1"/>
  <c r="Z808" i="1"/>
  <c r="AE808" i="1"/>
  <c r="AF808" i="1"/>
  <c r="S809" i="1"/>
  <c r="X809" i="1" s="1"/>
  <c r="AA809" i="1" s="1"/>
  <c r="U809" i="1"/>
  <c r="Z809" i="1"/>
  <c r="AE809" i="1"/>
  <c r="AF809" i="1"/>
  <c r="S810" i="1"/>
  <c r="X810" i="1" s="1"/>
  <c r="AA810" i="1" s="1"/>
  <c r="U810" i="1"/>
  <c r="Z810" i="1"/>
  <c r="AE810" i="1"/>
  <c r="AF810" i="1"/>
  <c r="S811" i="1"/>
  <c r="X811" i="1" s="1"/>
  <c r="AA811" i="1" s="1"/>
  <c r="U811" i="1"/>
  <c r="Z811" i="1"/>
  <c r="AE811" i="1"/>
  <c r="AF811" i="1"/>
  <c r="S812" i="1"/>
  <c r="X812" i="1" s="1"/>
  <c r="AA812" i="1" s="1"/>
  <c r="U812" i="1"/>
  <c r="Z812" i="1"/>
  <c r="AE812" i="1"/>
  <c r="AF812" i="1"/>
  <c r="S813" i="1"/>
  <c r="X813" i="1" s="1"/>
  <c r="AA813" i="1" s="1"/>
  <c r="U813" i="1"/>
  <c r="Z813" i="1"/>
  <c r="AE813" i="1"/>
  <c r="AF813" i="1"/>
  <c r="S814" i="1"/>
  <c r="X814" i="1" s="1"/>
  <c r="AA814" i="1" s="1"/>
  <c r="U814" i="1"/>
  <c r="Z814" i="1"/>
  <c r="AE814" i="1"/>
  <c r="AF814" i="1"/>
  <c r="S815" i="1"/>
  <c r="X815" i="1" s="1"/>
  <c r="AA815" i="1" s="1"/>
  <c r="U815" i="1"/>
  <c r="Z815" i="1"/>
  <c r="AE815" i="1"/>
  <c r="AF815" i="1"/>
  <c r="S816" i="1"/>
  <c r="X816" i="1" s="1"/>
  <c r="AA816" i="1" s="1"/>
  <c r="U816" i="1"/>
  <c r="Z816" i="1"/>
  <c r="AE816" i="1"/>
  <c r="AF816" i="1"/>
  <c r="S817" i="1"/>
  <c r="X817" i="1" s="1"/>
  <c r="AA817" i="1" s="1"/>
  <c r="U817" i="1"/>
  <c r="Z817" i="1"/>
  <c r="AB817" i="1"/>
  <c r="AE817" i="1"/>
  <c r="AF817" i="1"/>
  <c r="S818" i="1"/>
  <c r="X818" i="1" s="1"/>
  <c r="AA818" i="1" s="1"/>
  <c r="U818" i="1"/>
  <c r="Z818" i="1"/>
  <c r="AE818" i="1"/>
  <c r="AF818" i="1"/>
  <c r="S819" i="1"/>
  <c r="X819" i="1" s="1"/>
  <c r="AA819" i="1" s="1"/>
  <c r="U819" i="1"/>
  <c r="Z819" i="1"/>
  <c r="AB819" i="1"/>
  <c r="AE819" i="1"/>
  <c r="AF819" i="1"/>
  <c r="S820" i="1"/>
  <c r="X820" i="1" s="1"/>
  <c r="AA820" i="1" s="1"/>
  <c r="U820" i="1"/>
  <c r="Z820" i="1"/>
  <c r="AB820" i="1"/>
  <c r="AE820" i="1"/>
  <c r="AF820" i="1"/>
  <c r="S821" i="1"/>
  <c r="X821" i="1" s="1"/>
  <c r="U821" i="1"/>
  <c r="Z821" i="1"/>
  <c r="AA821" i="1"/>
  <c r="AB821" i="1"/>
  <c r="AE821" i="1"/>
  <c r="AF821" i="1"/>
  <c r="S822" i="1"/>
  <c r="X822" i="1" s="1"/>
  <c r="AA822" i="1" s="1"/>
  <c r="U822" i="1"/>
  <c r="Z822" i="1"/>
  <c r="AE822" i="1"/>
  <c r="AF822" i="1"/>
  <c r="S823" i="1"/>
  <c r="X823" i="1" s="1"/>
  <c r="U823" i="1"/>
  <c r="Z823" i="1"/>
  <c r="AA823" i="1"/>
  <c r="AB823" i="1"/>
  <c r="AE823" i="1"/>
  <c r="AF823" i="1"/>
  <c r="S824" i="1"/>
  <c r="X824" i="1" s="1"/>
  <c r="AA824" i="1" s="1"/>
  <c r="U824" i="1"/>
  <c r="Z824" i="1"/>
  <c r="AE824" i="1"/>
  <c r="AF824" i="1"/>
  <c r="S825" i="1"/>
  <c r="X825" i="1" s="1"/>
  <c r="AA825" i="1" s="1"/>
  <c r="U825" i="1"/>
  <c r="Z825" i="1"/>
  <c r="AB825" i="1"/>
  <c r="AE825" i="1"/>
  <c r="AF825" i="1"/>
  <c r="S826" i="1"/>
  <c r="X826" i="1" s="1"/>
  <c r="AA826" i="1" s="1"/>
  <c r="U826" i="1"/>
  <c r="Z826" i="1"/>
  <c r="AE826" i="1"/>
  <c r="AF826" i="1"/>
  <c r="S827" i="1"/>
  <c r="X827" i="1" s="1"/>
  <c r="AA827" i="1" s="1"/>
  <c r="U827" i="1"/>
  <c r="Z827" i="1"/>
  <c r="AB827" i="1"/>
  <c r="AE827" i="1"/>
  <c r="AF827" i="1"/>
  <c r="S828" i="1"/>
  <c r="X828" i="1" s="1"/>
  <c r="AA828" i="1" s="1"/>
  <c r="U828" i="1"/>
  <c r="Z828" i="1"/>
  <c r="AB828" i="1"/>
  <c r="AE828" i="1"/>
  <c r="AF828" i="1"/>
  <c r="S829" i="1"/>
  <c r="X829" i="1" s="1"/>
  <c r="U829" i="1"/>
  <c r="Z829" i="1"/>
  <c r="AA829" i="1"/>
  <c r="AB829" i="1"/>
  <c r="AE829" i="1"/>
  <c r="AF829" i="1"/>
  <c r="S830" i="1"/>
  <c r="X830" i="1" s="1"/>
  <c r="AA830" i="1" s="1"/>
  <c r="U830" i="1"/>
  <c r="Z830" i="1"/>
  <c r="AE830" i="1"/>
  <c r="AF830" i="1"/>
  <c r="S831" i="1"/>
  <c r="X831" i="1" s="1"/>
  <c r="U831" i="1"/>
  <c r="Z831" i="1"/>
  <c r="AA831" i="1"/>
  <c r="AB831" i="1"/>
  <c r="AE831" i="1"/>
  <c r="AF831" i="1"/>
  <c r="S832" i="1"/>
  <c r="X832" i="1" s="1"/>
  <c r="AA832" i="1" s="1"/>
  <c r="U832" i="1"/>
  <c r="Z832" i="1"/>
  <c r="AE832" i="1"/>
  <c r="AF832" i="1"/>
  <c r="S833" i="1"/>
  <c r="X833" i="1" s="1"/>
  <c r="AA833" i="1" s="1"/>
  <c r="U833" i="1"/>
  <c r="Z833" i="1"/>
  <c r="AB833" i="1"/>
  <c r="AE833" i="1"/>
  <c r="AF833" i="1"/>
  <c r="S834" i="1"/>
  <c r="X834" i="1" s="1"/>
  <c r="AA834" i="1" s="1"/>
  <c r="U834" i="1"/>
  <c r="Z834" i="1"/>
  <c r="AE834" i="1"/>
  <c r="AF834" i="1"/>
  <c r="S835" i="1"/>
  <c r="X835" i="1" s="1"/>
  <c r="AA835" i="1" s="1"/>
  <c r="U835" i="1"/>
  <c r="Z835" i="1"/>
  <c r="AB835" i="1"/>
  <c r="AE835" i="1"/>
  <c r="AF835" i="1"/>
  <c r="S836" i="1"/>
  <c r="X836" i="1" s="1"/>
  <c r="AA836" i="1" s="1"/>
  <c r="U836" i="1"/>
  <c r="Z836" i="1"/>
  <c r="AB836" i="1"/>
  <c r="AE836" i="1"/>
  <c r="AF836" i="1"/>
  <c r="S837" i="1"/>
  <c r="X837" i="1" s="1"/>
  <c r="U837" i="1"/>
  <c r="Z837" i="1"/>
  <c r="AA837" i="1"/>
  <c r="AB837" i="1"/>
  <c r="AE837" i="1"/>
  <c r="AF837" i="1"/>
  <c r="S838" i="1"/>
  <c r="X838" i="1" s="1"/>
  <c r="AA838" i="1" s="1"/>
  <c r="U838" i="1"/>
  <c r="Z838" i="1"/>
  <c r="AE838" i="1"/>
  <c r="AF838" i="1"/>
  <c r="S839" i="1"/>
  <c r="X839" i="1" s="1"/>
  <c r="U839" i="1"/>
  <c r="Z839" i="1"/>
  <c r="AA839" i="1"/>
  <c r="AB839" i="1"/>
  <c r="AE839" i="1"/>
  <c r="AF839" i="1"/>
  <c r="S840" i="1"/>
  <c r="X840" i="1" s="1"/>
  <c r="AA840" i="1" s="1"/>
  <c r="U840" i="1"/>
  <c r="Z840" i="1"/>
  <c r="AE840" i="1"/>
  <c r="AF840" i="1"/>
  <c r="S841" i="1"/>
  <c r="X841" i="1" s="1"/>
  <c r="AA841" i="1" s="1"/>
  <c r="U841" i="1"/>
  <c r="Z841" i="1"/>
  <c r="AB841" i="1"/>
  <c r="AE841" i="1"/>
  <c r="AF841" i="1"/>
  <c r="S842" i="1"/>
  <c r="X842" i="1" s="1"/>
  <c r="AA842" i="1" s="1"/>
  <c r="U842" i="1"/>
  <c r="Z842" i="1"/>
  <c r="AE842" i="1"/>
  <c r="AF842" i="1"/>
  <c r="S843" i="1"/>
  <c r="X843" i="1" s="1"/>
  <c r="AA843" i="1" s="1"/>
  <c r="U843" i="1"/>
  <c r="Z843" i="1"/>
  <c r="AB843" i="1"/>
  <c r="AE843" i="1"/>
  <c r="AF843" i="1"/>
  <c r="S844" i="1"/>
  <c r="X844" i="1" s="1"/>
  <c r="AA844" i="1" s="1"/>
  <c r="U844" i="1"/>
  <c r="Z844" i="1"/>
  <c r="AB844" i="1"/>
  <c r="AE844" i="1"/>
  <c r="AF844" i="1"/>
  <c r="S845" i="1"/>
  <c r="X845" i="1" s="1"/>
  <c r="U845" i="1"/>
  <c r="Z845" i="1"/>
  <c r="AA845" i="1"/>
  <c r="AB845" i="1"/>
  <c r="AE845" i="1"/>
  <c r="AF845" i="1"/>
  <c r="S846" i="1"/>
  <c r="X846" i="1" s="1"/>
  <c r="AA846" i="1" s="1"/>
  <c r="U846" i="1"/>
  <c r="Z846" i="1"/>
  <c r="AE846" i="1"/>
  <c r="AF846" i="1"/>
  <c r="S847" i="1"/>
  <c r="X847" i="1" s="1"/>
  <c r="U847" i="1"/>
  <c r="Z847" i="1"/>
  <c r="AA847" i="1"/>
  <c r="AB847" i="1"/>
  <c r="AE847" i="1"/>
  <c r="AF847" i="1"/>
  <c r="S848" i="1"/>
  <c r="X848" i="1" s="1"/>
  <c r="AA848" i="1" s="1"/>
  <c r="U848" i="1"/>
  <c r="Z848" i="1"/>
  <c r="AE848" i="1"/>
  <c r="AF848" i="1"/>
  <c r="S849" i="1"/>
  <c r="X849" i="1" s="1"/>
  <c r="AA849" i="1" s="1"/>
  <c r="U849" i="1"/>
  <c r="Z849" i="1"/>
  <c r="AB849" i="1"/>
  <c r="AE849" i="1"/>
  <c r="AF849" i="1"/>
  <c r="S850" i="1"/>
  <c r="X850" i="1" s="1"/>
  <c r="AA850" i="1" s="1"/>
  <c r="U850" i="1"/>
  <c r="Z850" i="1"/>
  <c r="AE850" i="1"/>
  <c r="AF850" i="1"/>
  <c r="S851" i="1"/>
  <c r="X851" i="1" s="1"/>
  <c r="AA851" i="1" s="1"/>
  <c r="U851" i="1"/>
  <c r="Z851" i="1"/>
  <c r="AB851" i="1"/>
  <c r="AE851" i="1"/>
  <c r="AF851" i="1"/>
  <c r="S852" i="1"/>
  <c r="X852" i="1" s="1"/>
  <c r="AA852" i="1" s="1"/>
  <c r="U852" i="1"/>
  <c r="Z852" i="1"/>
  <c r="AB852" i="1"/>
  <c r="AE852" i="1"/>
  <c r="AF852" i="1"/>
  <c r="S853" i="1"/>
  <c r="X853" i="1" s="1"/>
  <c r="U853" i="1"/>
  <c r="Z853" i="1"/>
  <c r="AA853" i="1"/>
  <c r="AB853" i="1"/>
  <c r="AE853" i="1"/>
  <c r="AF853" i="1"/>
  <c r="S854" i="1"/>
  <c r="X854" i="1" s="1"/>
  <c r="AA854" i="1" s="1"/>
  <c r="U854" i="1"/>
  <c r="Z854" i="1"/>
  <c r="AE854" i="1"/>
  <c r="AF854" i="1"/>
  <c r="S855" i="1"/>
  <c r="X855" i="1" s="1"/>
  <c r="U855" i="1"/>
  <c r="Z855" i="1"/>
  <c r="AA855" i="1"/>
  <c r="AB855" i="1"/>
  <c r="AE855" i="1"/>
  <c r="AF855" i="1"/>
  <c r="S856" i="1"/>
  <c r="X856" i="1" s="1"/>
  <c r="AA856" i="1" s="1"/>
  <c r="U856" i="1"/>
  <c r="Z856" i="1"/>
  <c r="AE856" i="1"/>
  <c r="AF856" i="1"/>
  <c r="S857" i="1"/>
  <c r="X857" i="1" s="1"/>
  <c r="AA857" i="1" s="1"/>
  <c r="U857" i="1"/>
  <c r="Z857" i="1"/>
  <c r="AB857" i="1"/>
  <c r="AE857" i="1"/>
  <c r="AF857" i="1"/>
  <c r="S858" i="1"/>
  <c r="X858" i="1" s="1"/>
  <c r="AA858" i="1" s="1"/>
  <c r="U858" i="1"/>
  <c r="Z858" i="1"/>
  <c r="AE858" i="1"/>
  <c r="AF858" i="1"/>
  <c r="S859" i="1"/>
  <c r="X859" i="1" s="1"/>
  <c r="AA859" i="1" s="1"/>
  <c r="U859" i="1"/>
  <c r="Z859" i="1"/>
  <c r="AB859" i="1"/>
  <c r="AE859" i="1"/>
  <c r="AF859" i="1"/>
  <c r="S860" i="1"/>
  <c r="X860" i="1" s="1"/>
  <c r="AA860" i="1" s="1"/>
  <c r="U860" i="1"/>
  <c r="Z860" i="1"/>
  <c r="AB860" i="1"/>
  <c r="AE860" i="1"/>
  <c r="AF860" i="1"/>
  <c r="S861" i="1"/>
  <c r="X861" i="1" s="1"/>
  <c r="U861" i="1"/>
  <c r="Z861" i="1"/>
  <c r="AA861" i="1"/>
  <c r="AB861" i="1"/>
  <c r="AE861" i="1"/>
  <c r="AF861" i="1"/>
  <c r="S862" i="1"/>
  <c r="X862" i="1" s="1"/>
  <c r="AA862" i="1" s="1"/>
  <c r="U862" i="1"/>
  <c r="Z862" i="1"/>
  <c r="AE862" i="1"/>
  <c r="AF862" i="1"/>
  <c r="S863" i="1"/>
  <c r="X863" i="1" s="1"/>
  <c r="U863" i="1"/>
  <c r="Z863" i="1"/>
  <c r="AA863" i="1"/>
  <c r="AB863" i="1"/>
  <c r="AE863" i="1"/>
  <c r="AF863" i="1"/>
  <c r="S864" i="1"/>
  <c r="X864" i="1" s="1"/>
  <c r="AA864" i="1" s="1"/>
  <c r="U864" i="1"/>
  <c r="Z864" i="1"/>
  <c r="AE864" i="1"/>
  <c r="AF864" i="1"/>
  <c r="S865" i="1"/>
  <c r="X865" i="1" s="1"/>
  <c r="AA865" i="1" s="1"/>
  <c r="U865" i="1"/>
  <c r="Z865" i="1"/>
  <c r="AB865" i="1"/>
  <c r="AE865" i="1"/>
  <c r="AF865" i="1"/>
  <c r="S866" i="1"/>
  <c r="X866" i="1" s="1"/>
  <c r="AA866" i="1" s="1"/>
  <c r="U866" i="1"/>
  <c r="Z866" i="1"/>
  <c r="AE866" i="1"/>
  <c r="AF866" i="1"/>
  <c r="S867" i="1"/>
  <c r="X867" i="1" s="1"/>
  <c r="AA867" i="1" s="1"/>
  <c r="U867" i="1"/>
  <c r="Z867" i="1"/>
  <c r="AB867" i="1"/>
  <c r="AE867" i="1"/>
  <c r="AF867" i="1"/>
  <c r="S868" i="1"/>
  <c r="X868" i="1" s="1"/>
  <c r="AA868" i="1" s="1"/>
  <c r="U868" i="1"/>
  <c r="Z868" i="1"/>
  <c r="AB868" i="1"/>
  <c r="AE868" i="1"/>
  <c r="AF868" i="1"/>
  <c r="S869" i="1"/>
  <c r="X869" i="1" s="1"/>
  <c r="U869" i="1"/>
  <c r="Z869" i="1"/>
  <c r="AA869" i="1"/>
  <c r="AB869" i="1"/>
  <c r="AE869" i="1"/>
  <c r="AF869" i="1"/>
  <c r="S870" i="1"/>
  <c r="X870" i="1" s="1"/>
  <c r="AA870" i="1" s="1"/>
  <c r="U870" i="1"/>
  <c r="Z870" i="1"/>
  <c r="AE870" i="1"/>
  <c r="AF870" i="1"/>
  <c r="S871" i="1"/>
  <c r="X871" i="1" s="1"/>
  <c r="U871" i="1"/>
  <c r="Z871" i="1"/>
  <c r="AA871" i="1"/>
  <c r="AB871" i="1"/>
  <c r="AE871" i="1"/>
  <c r="AF871" i="1"/>
  <c r="S872" i="1"/>
  <c r="X872" i="1" s="1"/>
  <c r="AA872" i="1" s="1"/>
  <c r="U872" i="1"/>
  <c r="Z872" i="1"/>
  <c r="AE872" i="1"/>
  <c r="AF872" i="1"/>
  <c r="S873" i="1"/>
  <c r="X873" i="1" s="1"/>
  <c r="AA873" i="1" s="1"/>
  <c r="U873" i="1"/>
  <c r="Z873" i="1"/>
  <c r="AB873" i="1"/>
  <c r="AE873" i="1"/>
  <c r="AF873" i="1"/>
  <c r="S874" i="1"/>
  <c r="X874" i="1" s="1"/>
  <c r="AA874" i="1" s="1"/>
  <c r="U874" i="1"/>
  <c r="Z874" i="1"/>
  <c r="AE874" i="1"/>
  <c r="AF874" i="1"/>
  <c r="S875" i="1"/>
  <c r="X875" i="1" s="1"/>
  <c r="AA875" i="1" s="1"/>
  <c r="U875" i="1"/>
  <c r="Z875" i="1"/>
  <c r="AB875" i="1"/>
  <c r="AE875" i="1"/>
  <c r="AF875" i="1"/>
  <c r="S876" i="1"/>
  <c r="X876" i="1" s="1"/>
  <c r="AA876" i="1" s="1"/>
  <c r="U876" i="1"/>
  <c r="Z876" i="1"/>
  <c r="AB876" i="1"/>
  <c r="AE876" i="1"/>
  <c r="AF876" i="1"/>
  <c r="S877" i="1"/>
  <c r="X877" i="1" s="1"/>
  <c r="U877" i="1"/>
  <c r="Z877" i="1"/>
  <c r="AA877" i="1"/>
  <c r="AB877" i="1"/>
  <c r="AE877" i="1"/>
  <c r="AF877" i="1"/>
  <c r="S878" i="1"/>
  <c r="X878" i="1" s="1"/>
  <c r="AA878" i="1" s="1"/>
  <c r="U878" i="1"/>
  <c r="Z878" i="1"/>
  <c r="AE878" i="1"/>
  <c r="AF878" i="1"/>
  <c r="S879" i="1"/>
  <c r="X879" i="1" s="1"/>
  <c r="U879" i="1"/>
  <c r="Z879" i="1"/>
  <c r="AA879" i="1"/>
  <c r="AB879" i="1"/>
  <c r="AE879" i="1"/>
  <c r="AF879" i="1"/>
  <c r="S880" i="1"/>
  <c r="X880" i="1" s="1"/>
  <c r="AA880" i="1" s="1"/>
  <c r="U880" i="1"/>
  <c r="Z880" i="1"/>
  <c r="AE880" i="1"/>
  <c r="AF880" i="1"/>
  <c r="S881" i="1"/>
  <c r="X881" i="1" s="1"/>
  <c r="AA881" i="1" s="1"/>
  <c r="U881" i="1"/>
  <c r="Z881" i="1"/>
  <c r="AB881" i="1"/>
  <c r="AE881" i="1"/>
  <c r="AF881" i="1"/>
  <c r="S882" i="1"/>
  <c r="X882" i="1" s="1"/>
  <c r="AA882" i="1" s="1"/>
  <c r="U882" i="1"/>
  <c r="Z882" i="1"/>
  <c r="AE882" i="1"/>
  <c r="AF882" i="1"/>
  <c r="S883" i="1"/>
  <c r="X883" i="1" s="1"/>
  <c r="AA883" i="1" s="1"/>
  <c r="U883" i="1"/>
  <c r="Z883" i="1"/>
  <c r="AB883" i="1"/>
  <c r="AE883" i="1"/>
  <c r="AF883" i="1"/>
  <c r="S884" i="1"/>
  <c r="X884" i="1" s="1"/>
  <c r="AA884" i="1" s="1"/>
  <c r="U884" i="1"/>
  <c r="Z884" i="1"/>
  <c r="AB884" i="1"/>
  <c r="AE884" i="1"/>
  <c r="AF884" i="1"/>
  <c r="S885" i="1"/>
  <c r="X885" i="1" s="1"/>
  <c r="U885" i="1"/>
  <c r="Z885" i="1"/>
  <c r="AA885" i="1"/>
  <c r="AB885" i="1"/>
  <c r="AE885" i="1"/>
  <c r="AF885" i="1"/>
  <c r="S886" i="1"/>
  <c r="X886" i="1" s="1"/>
  <c r="AA886" i="1" s="1"/>
  <c r="U886" i="1"/>
  <c r="Z886" i="1"/>
  <c r="AE886" i="1"/>
  <c r="AF886" i="1"/>
  <c r="S887" i="1"/>
  <c r="X887" i="1" s="1"/>
  <c r="U887" i="1"/>
  <c r="Z887" i="1"/>
  <c r="AA887" i="1"/>
  <c r="AB887" i="1"/>
  <c r="AE887" i="1"/>
  <c r="AF887" i="1"/>
  <c r="S888" i="1"/>
  <c r="X888" i="1" s="1"/>
  <c r="AA888" i="1" s="1"/>
  <c r="U888" i="1"/>
  <c r="Z888" i="1"/>
  <c r="AE888" i="1"/>
  <c r="AF888" i="1"/>
  <c r="S889" i="1"/>
  <c r="X889" i="1" s="1"/>
  <c r="AA889" i="1" s="1"/>
  <c r="U889" i="1"/>
  <c r="Z889" i="1"/>
  <c r="AB889" i="1"/>
  <c r="AE889" i="1"/>
  <c r="AF889" i="1"/>
  <c r="S890" i="1"/>
  <c r="X890" i="1" s="1"/>
  <c r="AA890" i="1" s="1"/>
  <c r="U890" i="1"/>
  <c r="Z890" i="1"/>
  <c r="AE890" i="1"/>
  <c r="AF890" i="1"/>
  <c r="S891" i="1"/>
  <c r="X891" i="1" s="1"/>
  <c r="AA891" i="1" s="1"/>
  <c r="U891" i="1"/>
  <c r="Z891" i="1"/>
  <c r="AB891" i="1"/>
  <c r="AE891" i="1"/>
  <c r="AF891" i="1"/>
  <c r="S892" i="1"/>
  <c r="X892" i="1" s="1"/>
  <c r="AA892" i="1" s="1"/>
  <c r="U892" i="1"/>
  <c r="Z892" i="1"/>
  <c r="AB892" i="1"/>
  <c r="AE892" i="1"/>
  <c r="AF892" i="1"/>
  <c r="S893" i="1"/>
  <c r="X893" i="1" s="1"/>
  <c r="U893" i="1"/>
  <c r="Z893" i="1"/>
  <c r="AA893" i="1"/>
  <c r="AB893" i="1"/>
  <c r="AE893" i="1"/>
  <c r="AF893" i="1"/>
  <c r="S894" i="1"/>
  <c r="X894" i="1" s="1"/>
  <c r="AA894" i="1" s="1"/>
  <c r="U894" i="1"/>
  <c r="Z894" i="1"/>
  <c r="AE894" i="1"/>
  <c r="AF894" i="1"/>
  <c r="S895" i="1"/>
  <c r="X895" i="1" s="1"/>
  <c r="U895" i="1"/>
  <c r="Z895" i="1"/>
  <c r="AA895" i="1"/>
  <c r="AB895" i="1"/>
  <c r="AE895" i="1"/>
  <c r="AF895" i="1"/>
  <c r="S896" i="1"/>
  <c r="X896" i="1" s="1"/>
  <c r="AA896" i="1" s="1"/>
  <c r="U896" i="1"/>
  <c r="Z896" i="1"/>
  <c r="AE896" i="1"/>
  <c r="AF896" i="1"/>
  <c r="S897" i="1"/>
  <c r="X897" i="1" s="1"/>
  <c r="AA897" i="1" s="1"/>
  <c r="U897" i="1"/>
  <c r="Z897" i="1"/>
  <c r="AB897" i="1"/>
  <c r="AE897" i="1"/>
  <c r="AF897" i="1"/>
  <c r="S898" i="1"/>
  <c r="X898" i="1" s="1"/>
  <c r="AA898" i="1" s="1"/>
  <c r="U898" i="1"/>
  <c r="Z898" i="1"/>
  <c r="AE898" i="1"/>
  <c r="AF898" i="1"/>
  <c r="S899" i="1"/>
  <c r="X899" i="1" s="1"/>
  <c r="AA899" i="1" s="1"/>
  <c r="U899" i="1"/>
  <c r="Z899" i="1"/>
  <c r="AB899" i="1"/>
  <c r="AE899" i="1"/>
  <c r="AF899" i="1"/>
  <c r="S900" i="1"/>
  <c r="X900" i="1" s="1"/>
  <c r="AA900" i="1" s="1"/>
  <c r="U900" i="1"/>
  <c r="Z900" i="1"/>
  <c r="AB900" i="1"/>
  <c r="AE900" i="1"/>
  <c r="AF900" i="1"/>
  <c r="S901" i="1"/>
  <c r="X901" i="1" s="1"/>
  <c r="U901" i="1"/>
  <c r="Z901" i="1"/>
  <c r="AA901" i="1"/>
  <c r="AB901" i="1"/>
  <c r="AE901" i="1"/>
  <c r="AF901" i="1"/>
  <c r="S902" i="1"/>
  <c r="X902" i="1" s="1"/>
  <c r="AA902" i="1" s="1"/>
  <c r="U902" i="1"/>
  <c r="Z902" i="1"/>
  <c r="AE902" i="1"/>
  <c r="AF902" i="1"/>
  <c r="S903" i="1"/>
  <c r="X903" i="1" s="1"/>
  <c r="U903" i="1"/>
  <c r="Z903" i="1"/>
  <c r="AA903" i="1"/>
  <c r="AB903" i="1"/>
  <c r="AE903" i="1"/>
  <c r="AF903" i="1"/>
  <c r="S904" i="1"/>
  <c r="X904" i="1" s="1"/>
  <c r="AA904" i="1" s="1"/>
  <c r="U904" i="1"/>
  <c r="Z904" i="1"/>
  <c r="AE904" i="1"/>
  <c r="AF904" i="1"/>
  <c r="S905" i="1"/>
  <c r="X905" i="1" s="1"/>
  <c r="AA905" i="1" s="1"/>
  <c r="U905" i="1"/>
  <c r="Z905" i="1"/>
  <c r="AB905" i="1"/>
  <c r="AE905" i="1"/>
  <c r="AF905" i="1"/>
  <c r="S906" i="1"/>
  <c r="X906" i="1" s="1"/>
  <c r="AA906" i="1" s="1"/>
  <c r="U906" i="1"/>
  <c r="Z906" i="1"/>
  <c r="AE906" i="1"/>
  <c r="AF906" i="1"/>
  <c r="S907" i="1"/>
  <c r="X907" i="1" s="1"/>
  <c r="AA907" i="1" s="1"/>
  <c r="U907" i="1"/>
  <c r="Z907" i="1"/>
  <c r="AB907" i="1"/>
  <c r="AE907" i="1"/>
  <c r="AF907" i="1"/>
  <c r="S908" i="1"/>
  <c r="X908" i="1" s="1"/>
  <c r="AA908" i="1" s="1"/>
  <c r="U908" i="1"/>
  <c r="Z908" i="1"/>
  <c r="AB908" i="1"/>
  <c r="AE908" i="1"/>
  <c r="AF908" i="1"/>
  <c r="S909" i="1"/>
  <c r="X909" i="1" s="1"/>
  <c r="U909" i="1"/>
  <c r="Z909" i="1"/>
  <c r="AA909" i="1"/>
  <c r="AB909" i="1"/>
  <c r="AE909" i="1"/>
  <c r="AF909" i="1"/>
  <c r="S910" i="1"/>
  <c r="X910" i="1" s="1"/>
  <c r="AA910" i="1" s="1"/>
  <c r="U910" i="1"/>
  <c r="Z910" i="1"/>
  <c r="AE910" i="1"/>
  <c r="AF910" i="1"/>
  <c r="S911" i="1"/>
  <c r="X911" i="1" s="1"/>
  <c r="U911" i="1"/>
  <c r="Z911" i="1"/>
  <c r="AA911" i="1"/>
  <c r="AB911" i="1"/>
  <c r="AE911" i="1"/>
  <c r="AF911" i="1"/>
  <c r="S912" i="1"/>
  <c r="X912" i="1" s="1"/>
  <c r="AA912" i="1" s="1"/>
  <c r="U912" i="1"/>
  <c r="Z912" i="1"/>
  <c r="AE912" i="1"/>
  <c r="AF912" i="1"/>
  <c r="S913" i="1"/>
  <c r="X913" i="1" s="1"/>
  <c r="AA913" i="1" s="1"/>
  <c r="U913" i="1"/>
  <c r="Z913" i="1"/>
  <c r="AB913" i="1"/>
  <c r="AE913" i="1"/>
  <c r="AF913" i="1"/>
  <c r="S914" i="1"/>
  <c r="X914" i="1" s="1"/>
  <c r="AA914" i="1" s="1"/>
  <c r="U914" i="1"/>
  <c r="Z914" i="1"/>
  <c r="AE914" i="1"/>
  <c r="AF914" i="1"/>
  <c r="S915" i="1"/>
  <c r="X915" i="1" s="1"/>
  <c r="AA915" i="1" s="1"/>
  <c r="U915" i="1"/>
  <c r="Z915" i="1"/>
  <c r="AB915" i="1"/>
  <c r="AE915" i="1"/>
  <c r="AF915" i="1"/>
  <c r="S916" i="1"/>
  <c r="X916" i="1" s="1"/>
  <c r="AA916" i="1" s="1"/>
  <c r="U916" i="1"/>
  <c r="Z916" i="1"/>
  <c r="AB916" i="1"/>
  <c r="AE916" i="1"/>
  <c r="AF916" i="1"/>
  <c r="S917" i="1"/>
  <c r="X917" i="1" s="1"/>
  <c r="U917" i="1"/>
  <c r="Z917" i="1"/>
  <c r="AA917" i="1"/>
  <c r="AB917" i="1"/>
  <c r="AE917" i="1"/>
  <c r="AF917" i="1"/>
  <c r="S918" i="1"/>
  <c r="X918" i="1" s="1"/>
  <c r="AA918" i="1" s="1"/>
  <c r="U918" i="1"/>
  <c r="Z918" i="1"/>
  <c r="AE918" i="1"/>
  <c r="AF918" i="1"/>
  <c r="S919" i="1"/>
  <c r="X919" i="1" s="1"/>
  <c r="U919" i="1"/>
  <c r="Z919" i="1"/>
  <c r="AA919" i="1"/>
  <c r="AB919" i="1"/>
  <c r="AE919" i="1"/>
  <c r="AF919" i="1"/>
  <c r="S920" i="1"/>
  <c r="X920" i="1" s="1"/>
  <c r="AA920" i="1" s="1"/>
  <c r="U920" i="1"/>
  <c r="Z920" i="1"/>
  <c r="AE920" i="1"/>
  <c r="AF920" i="1"/>
  <c r="S921" i="1"/>
  <c r="X921" i="1" s="1"/>
  <c r="AA921" i="1" s="1"/>
  <c r="U921" i="1"/>
  <c r="Z921" i="1"/>
  <c r="AB921" i="1"/>
  <c r="AE921" i="1"/>
  <c r="AF921" i="1"/>
  <c r="S922" i="1"/>
  <c r="X922" i="1" s="1"/>
  <c r="AA922" i="1" s="1"/>
  <c r="U922" i="1"/>
  <c r="Z922" i="1"/>
  <c r="AE922" i="1"/>
  <c r="AF922" i="1"/>
  <c r="S923" i="1"/>
  <c r="X923" i="1" s="1"/>
  <c r="AA923" i="1" s="1"/>
  <c r="U923" i="1"/>
  <c r="Z923" i="1"/>
  <c r="AB923" i="1"/>
  <c r="AE923" i="1"/>
  <c r="AF923" i="1"/>
  <c r="S924" i="1"/>
  <c r="X924" i="1" s="1"/>
  <c r="AA924" i="1" s="1"/>
  <c r="U924" i="1"/>
  <c r="Z924" i="1"/>
  <c r="AB924" i="1"/>
  <c r="AE924" i="1"/>
  <c r="AF924" i="1"/>
  <c r="S925" i="1"/>
  <c r="X925" i="1" s="1"/>
  <c r="U925" i="1"/>
  <c r="Z925" i="1"/>
  <c r="AA925" i="1"/>
  <c r="AB925" i="1"/>
  <c r="AE925" i="1"/>
  <c r="AF925" i="1"/>
  <c r="S926" i="1"/>
  <c r="X926" i="1" s="1"/>
  <c r="AA926" i="1" s="1"/>
  <c r="U926" i="1"/>
  <c r="Z926" i="1"/>
  <c r="AE926" i="1"/>
  <c r="AF926" i="1"/>
  <c r="S927" i="1"/>
  <c r="X927" i="1" s="1"/>
  <c r="U927" i="1"/>
  <c r="Z927" i="1"/>
  <c r="AA927" i="1"/>
  <c r="AB927" i="1"/>
  <c r="AE927" i="1"/>
  <c r="AF927" i="1"/>
  <c r="S928" i="1"/>
  <c r="X928" i="1" s="1"/>
  <c r="AA928" i="1" s="1"/>
  <c r="U928" i="1"/>
  <c r="Z928" i="1"/>
  <c r="AE928" i="1"/>
  <c r="AF928" i="1"/>
  <c r="S929" i="1"/>
  <c r="X929" i="1" s="1"/>
  <c r="AA929" i="1" s="1"/>
  <c r="U929" i="1"/>
  <c r="Z929" i="1"/>
  <c r="AB929" i="1"/>
  <c r="AE929" i="1"/>
  <c r="AF929" i="1"/>
  <c r="S930" i="1"/>
  <c r="X930" i="1" s="1"/>
  <c r="AA930" i="1" s="1"/>
  <c r="U930" i="1"/>
  <c r="Z930" i="1"/>
  <c r="AE930" i="1"/>
  <c r="AF930" i="1"/>
  <c r="S931" i="1"/>
  <c r="X931" i="1" s="1"/>
  <c r="AA931" i="1" s="1"/>
  <c r="U931" i="1"/>
  <c r="Z931" i="1"/>
  <c r="AB931" i="1"/>
  <c r="AE931" i="1"/>
  <c r="AF931" i="1"/>
  <c r="S932" i="1"/>
  <c r="X932" i="1" s="1"/>
  <c r="AA932" i="1" s="1"/>
  <c r="U932" i="1"/>
  <c r="Z932" i="1"/>
  <c r="AB932" i="1"/>
  <c r="AE932" i="1"/>
  <c r="AF932" i="1"/>
  <c r="S933" i="1"/>
  <c r="X933" i="1" s="1"/>
  <c r="U933" i="1"/>
  <c r="Z933" i="1"/>
  <c r="AA933" i="1"/>
  <c r="AB933" i="1"/>
  <c r="AE933" i="1"/>
  <c r="AF933" i="1"/>
  <c r="S934" i="1"/>
  <c r="X934" i="1" s="1"/>
  <c r="AA934" i="1" s="1"/>
  <c r="U934" i="1"/>
  <c r="Z934" i="1"/>
  <c r="AE934" i="1"/>
  <c r="AF934" i="1"/>
  <c r="S935" i="1"/>
  <c r="X935" i="1" s="1"/>
  <c r="U935" i="1"/>
  <c r="Z935" i="1"/>
  <c r="AA935" i="1"/>
  <c r="AB935" i="1"/>
  <c r="AE935" i="1"/>
  <c r="AF935" i="1"/>
  <c r="S936" i="1"/>
  <c r="X936" i="1" s="1"/>
  <c r="AA936" i="1" s="1"/>
  <c r="U936" i="1"/>
  <c r="Z936" i="1"/>
  <c r="AE936" i="1"/>
  <c r="AF936" i="1"/>
  <c r="S937" i="1"/>
  <c r="X937" i="1" s="1"/>
  <c r="AA937" i="1" s="1"/>
  <c r="U937" i="1"/>
  <c r="Z937" i="1"/>
  <c r="AB937" i="1"/>
  <c r="AE937" i="1"/>
  <c r="AF937" i="1"/>
  <c r="S938" i="1"/>
  <c r="X938" i="1" s="1"/>
  <c r="AA938" i="1" s="1"/>
  <c r="U938" i="1"/>
  <c r="Z938" i="1"/>
  <c r="AE938" i="1"/>
  <c r="AF938" i="1"/>
  <c r="S939" i="1"/>
  <c r="X939" i="1" s="1"/>
  <c r="AA939" i="1" s="1"/>
  <c r="U939" i="1"/>
  <c r="Z939" i="1"/>
  <c r="AB939" i="1"/>
  <c r="AE939" i="1"/>
  <c r="AF939" i="1"/>
  <c r="S940" i="1"/>
  <c r="X940" i="1" s="1"/>
  <c r="AA940" i="1" s="1"/>
  <c r="U940" i="1"/>
  <c r="Z940" i="1"/>
  <c r="AB940" i="1"/>
  <c r="AE940" i="1"/>
  <c r="AF940" i="1"/>
  <c r="S941" i="1"/>
  <c r="X941" i="1" s="1"/>
  <c r="U941" i="1"/>
  <c r="Z941" i="1"/>
  <c r="AA941" i="1"/>
  <c r="AB941" i="1"/>
  <c r="AE941" i="1"/>
  <c r="AF941" i="1"/>
  <c r="S942" i="1"/>
  <c r="X942" i="1" s="1"/>
  <c r="AA942" i="1" s="1"/>
  <c r="U942" i="1"/>
  <c r="Z942" i="1"/>
  <c r="AE942" i="1"/>
  <c r="AF942" i="1"/>
  <c r="S943" i="1"/>
  <c r="X943" i="1" s="1"/>
  <c r="U943" i="1"/>
  <c r="Z943" i="1"/>
  <c r="AA943" i="1"/>
  <c r="AB943" i="1"/>
  <c r="AE943" i="1"/>
  <c r="AF943" i="1"/>
  <c r="S944" i="1"/>
  <c r="X944" i="1" s="1"/>
  <c r="AA944" i="1" s="1"/>
  <c r="U944" i="1"/>
  <c r="Z944" i="1"/>
  <c r="AE944" i="1"/>
  <c r="AF944" i="1"/>
  <c r="S945" i="1"/>
  <c r="X945" i="1" s="1"/>
  <c r="AA945" i="1" s="1"/>
  <c r="U945" i="1"/>
  <c r="Z945" i="1"/>
  <c r="AB945" i="1"/>
  <c r="AE945" i="1"/>
  <c r="AF945" i="1"/>
  <c r="S946" i="1"/>
  <c r="X946" i="1" s="1"/>
  <c r="AA946" i="1" s="1"/>
  <c r="U946" i="1"/>
  <c r="Z946" i="1"/>
  <c r="AE946" i="1"/>
  <c r="AF946" i="1"/>
  <c r="S947" i="1"/>
  <c r="X947" i="1" s="1"/>
  <c r="AA947" i="1" s="1"/>
  <c r="U947" i="1"/>
  <c r="Z947" i="1"/>
  <c r="AB947" i="1"/>
  <c r="AE947" i="1"/>
  <c r="AF947" i="1"/>
  <c r="S948" i="1"/>
  <c r="X948" i="1" s="1"/>
  <c r="AA948" i="1" s="1"/>
  <c r="U948" i="1"/>
  <c r="Z948" i="1"/>
  <c r="AB948" i="1"/>
  <c r="AE948" i="1"/>
  <c r="AF948" i="1"/>
  <c r="S949" i="1"/>
  <c r="X949" i="1" s="1"/>
  <c r="U949" i="1"/>
  <c r="Z949" i="1"/>
  <c r="AA949" i="1"/>
  <c r="AB949" i="1"/>
  <c r="AE949" i="1"/>
  <c r="AF949" i="1"/>
  <c r="S950" i="1"/>
  <c r="X950" i="1" s="1"/>
  <c r="AA950" i="1" s="1"/>
  <c r="U950" i="1"/>
  <c r="Z950" i="1"/>
  <c r="AE950" i="1"/>
  <c r="AF950" i="1"/>
  <c r="S951" i="1"/>
  <c r="X951" i="1" s="1"/>
  <c r="U951" i="1"/>
  <c r="Z951" i="1"/>
  <c r="AA951" i="1"/>
  <c r="AB951" i="1"/>
  <c r="AE951" i="1"/>
  <c r="AF951" i="1"/>
  <c r="S952" i="1"/>
  <c r="X952" i="1" s="1"/>
  <c r="AA952" i="1" s="1"/>
  <c r="U952" i="1"/>
  <c r="Z952" i="1"/>
  <c r="AE952" i="1"/>
  <c r="AF952" i="1"/>
  <c r="S953" i="1"/>
  <c r="X953" i="1" s="1"/>
  <c r="AA953" i="1" s="1"/>
  <c r="U953" i="1"/>
  <c r="Z953" i="1"/>
  <c r="AB953" i="1"/>
  <c r="AE953" i="1"/>
  <c r="AF953" i="1"/>
  <c r="S954" i="1"/>
  <c r="X954" i="1" s="1"/>
  <c r="AA954" i="1" s="1"/>
  <c r="U954" i="1"/>
  <c r="Z954" i="1"/>
  <c r="AE954" i="1"/>
  <c r="AF954" i="1"/>
  <c r="S955" i="1"/>
  <c r="X955" i="1" s="1"/>
  <c r="AA955" i="1" s="1"/>
  <c r="U955" i="1"/>
  <c r="Z955" i="1"/>
  <c r="AB955" i="1"/>
  <c r="AE955" i="1"/>
  <c r="AF955" i="1"/>
  <c r="S956" i="1"/>
  <c r="X956" i="1" s="1"/>
  <c r="AA956" i="1" s="1"/>
  <c r="U956" i="1"/>
  <c r="Z956" i="1"/>
  <c r="AB956" i="1"/>
  <c r="AE956" i="1"/>
  <c r="AF956" i="1"/>
  <c r="S957" i="1"/>
  <c r="U957" i="1"/>
  <c r="X957" i="1"/>
  <c r="AA957" i="1" s="1"/>
  <c r="Z957" i="1"/>
  <c r="AB957" i="1"/>
  <c r="AE957" i="1"/>
  <c r="AF957" i="1"/>
  <c r="S958" i="1"/>
  <c r="U958" i="1"/>
  <c r="X958" i="1"/>
  <c r="AA958" i="1" s="1"/>
  <c r="Z958" i="1"/>
  <c r="AB958" i="1"/>
  <c r="AE958" i="1"/>
  <c r="AF958" i="1"/>
  <c r="S959" i="1"/>
  <c r="X959" i="1" s="1"/>
  <c r="AA959" i="1" s="1"/>
  <c r="U959" i="1"/>
  <c r="Z959" i="1"/>
  <c r="AB959" i="1"/>
  <c r="AE959" i="1"/>
  <c r="AF959" i="1"/>
  <c r="S960" i="1"/>
  <c r="X960" i="1" s="1"/>
  <c r="AA960" i="1" s="1"/>
  <c r="U960" i="1"/>
  <c r="Z960" i="1"/>
  <c r="AB960" i="1"/>
  <c r="AE960" i="1"/>
  <c r="AF960" i="1"/>
  <c r="S961" i="1"/>
  <c r="U961" i="1"/>
  <c r="X961" i="1"/>
  <c r="AA961" i="1" s="1"/>
  <c r="Z961" i="1"/>
  <c r="AB961" i="1"/>
  <c r="AE961" i="1"/>
  <c r="AF961" i="1"/>
  <c r="S962" i="1"/>
  <c r="U962" i="1"/>
  <c r="X962" i="1"/>
  <c r="AA962" i="1" s="1"/>
  <c r="Z962" i="1"/>
  <c r="AB962" i="1"/>
  <c r="AE962" i="1"/>
  <c r="AF962" i="1"/>
  <c r="S963" i="1"/>
  <c r="X963" i="1" s="1"/>
  <c r="AA963" i="1" s="1"/>
  <c r="U963" i="1"/>
  <c r="Z963" i="1"/>
  <c r="AB963" i="1"/>
  <c r="AE963" i="1"/>
  <c r="AF963" i="1"/>
  <c r="S964" i="1"/>
  <c r="X964" i="1" s="1"/>
  <c r="AA964" i="1" s="1"/>
  <c r="U964" i="1"/>
  <c r="Z964" i="1"/>
  <c r="AB964" i="1"/>
  <c r="AE964" i="1"/>
  <c r="AF964" i="1"/>
  <c r="S965" i="1"/>
  <c r="U965" i="1"/>
  <c r="X965" i="1"/>
  <c r="AA965" i="1" s="1"/>
  <c r="Z965" i="1"/>
  <c r="AB965" i="1"/>
  <c r="AE965" i="1"/>
  <c r="AF965" i="1"/>
  <c r="S966" i="1"/>
  <c r="U966" i="1"/>
  <c r="X966" i="1"/>
  <c r="AA966" i="1" s="1"/>
  <c r="Z966" i="1"/>
  <c r="AB966" i="1"/>
  <c r="AE966" i="1"/>
  <c r="AF966" i="1"/>
  <c r="S967" i="1"/>
  <c r="X967" i="1" s="1"/>
  <c r="AA967" i="1" s="1"/>
  <c r="U967" i="1"/>
  <c r="Z967" i="1"/>
  <c r="AB967" i="1"/>
  <c r="AE967" i="1"/>
  <c r="AF967" i="1"/>
  <c r="S968" i="1"/>
  <c r="X968" i="1" s="1"/>
  <c r="AA968" i="1" s="1"/>
  <c r="U968" i="1"/>
  <c r="Z968" i="1"/>
  <c r="AB968" i="1"/>
  <c r="AE968" i="1"/>
  <c r="AF968" i="1"/>
  <c r="S969" i="1"/>
  <c r="U969" i="1"/>
  <c r="X969" i="1"/>
  <c r="AA969" i="1" s="1"/>
  <c r="Z969" i="1"/>
  <c r="AB969" i="1"/>
  <c r="AE969" i="1"/>
  <c r="AF969" i="1"/>
  <c r="S970" i="1"/>
  <c r="U970" i="1"/>
  <c r="X970" i="1"/>
  <c r="AA970" i="1" s="1"/>
  <c r="Z970" i="1"/>
  <c r="AB970" i="1"/>
  <c r="AE970" i="1"/>
  <c r="AF970" i="1"/>
  <c r="S971" i="1"/>
  <c r="X971" i="1" s="1"/>
  <c r="AA971" i="1" s="1"/>
  <c r="U971" i="1"/>
  <c r="Z971" i="1"/>
  <c r="AB971" i="1"/>
  <c r="AE971" i="1"/>
  <c r="AF971" i="1"/>
  <c r="S972" i="1"/>
  <c r="X972" i="1" s="1"/>
  <c r="AA972" i="1" s="1"/>
  <c r="U972" i="1"/>
  <c r="Z972" i="1"/>
  <c r="AB972" i="1"/>
  <c r="AE972" i="1"/>
  <c r="AF972" i="1"/>
  <c r="S973" i="1"/>
  <c r="U973" i="1"/>
  <c r="X973" i="1"/>
  <c r="AA973" i="1" s="1"/>
  <c r="Z973" i="1"/>
  <c r="AB973" i="1"/>
  <c r="AE973" i="1"/>
  <c r="AF973" i="1"/>
  <c r="S974" i="1"/>
  <c r="U974" i="1"/>
  <c r="X974" i="1"/>
  <c r="AA974" i="1" s="1"/>
  <c r="Z974" i="1"/>
  <c r="AB974" i="1"/>
  <c r="AE974" i="1"/>
  <c r="AF974" i="1"/>
  <c r="S975" i="1"/>
  <c r="X975" i="1" s="1"/>
  <c r="AA975" i="1" s="1"/>
  <c r="U975" i="1"/>
  <c r="Z975" i="1"/>
  <c r="AB975" i="1"/>
  <c r="AE975" i="1"/>
  <c r="AF975" i="1"/>
  <c r="S976" i="1"/>
  <c r="X976" i="1" s="1"/>
  <c r="AA976" i="1" s="1"/>
  <c r="U976" i="1"/>
  <c r="Z976" i="1"/>
  <c r="AB976" i="1"/>
  <c r="AE976" i="1"/>
  <c r="AF976" i="1"/>
  <c r="S977" i="1"/>
  <c r="U977" i="1"/>
  <c r="X977" i="1"/>
  <c r="AA977" i="1" s="1"/>
  <c r="Z977" i="1"/>
  <c r="AB977" i="1"/>
  <c r="AE977" i="1"/>
  <c r="AF977" i="1"/>
  <c r="S978" i="1"/>
  <c r="U978" i="1"/>
  <c r="X978" i="1"/>
  <c r="AA978" i="1" s="1"/>
  <c r="Z978" i="1"/>
  <c r="AB978" i="1"/>
  <c r="AE978" i="1"/>
  <c r="AF978" i="1"/>
  <c r="S979" i="1"/>
  <c r="X979" i="1" s="1"/>
  <c r="AA979" i="1" s="1"/>
  <c r="U979" i="1"/>
  <c r="Z979" i="1"/>
  <c r="AB979" i="1"/>
  <c r="AE979" i="1"/>
  <c r="AF979" i="1"/>
  <c r="S980" i="1"/>
  <c r="X980" i="1" s="1"/>
  <c r="AA980" i="1" s="1"/>
  <c r="U980" i="1"/>
  <c r="Z980" i="1"/>
  <c r="AB980" i="1"/>
  <c r="AE980" i="1"/>
  <c r="AF980" i="1"/>
  <c r="S981" i="1"/>
  <c r="U981" i="1"/>
  <c r="X981" i="1"/>
  <c r="AA981" i="1" s="1"/>
  <c r="Z981" i="1"/>
  <c r="AB981" i="1"/>
  <c r="AE981" i="1"/>
  <c r="AF981" i="1"/>
  <c r="S982" i="1"/>
  <c r="U982" i="1"/>
  <c r="X982" i="1"/>
  <c r="AA982" i="1" s="1"/>
  <c r="Z982" i="1"/>
  <c r="AB982" i="1"/>
  <c r="AE982" i="1"/>
  <c r="AF982" i="1"/>
  <c r="S983" i="1"/>
  <c r="X983" i="1" s="1"/>
  <c r="AA983" i="1" s="1"/>
  <c r="U983" i="1"/>
  <c r="Z983" i="1"/>
  <c r="AB983" i="1"/>
  <c r="AE983" i="1"/>
  <c r="AF983" i="1"/>
  <c r="S984" i="1"/>
  <c r="X984" i="1" s="1"/>
  <c r="AA984" i="1" s="1"/>
  <c r="U984" i="1"/>
  <c r="Z984" i="1"/>
  <c r="AB984" i="1"/>
  <c r="AE984" i="1"/>
  <c r="AF984" i="1"/>
  <c r="S985" i="1"/>
  <c r="U985" i="1"/>
  <c r="X985" i="1"/>
  <c r="AA985" i="1" s="1"/>
  <c r="Z985" i="1"/>
  <c r="AB985" i="1"/>
  <c r="AE985" i="1"/>
  <c r="AF985" i="1"/>
  <c r="S986" i="1"/>
  <c r="U986" i="1"/>
  <c r="X986" i="1"/>
  <c r="AA986" i="1" s="1"/>
  <c r="Z986" i="1"/>
  <c r="AB986" i="1"/>
  <c r="AE986" i="1"/>
  <c r="AF986" i="1"/>
  <c r="S987" i="1"/>
  <c r="X987" i="1" s="1"/>
  <c r="AA987" i="1" s="1"/>
  <c r="U987" i="1"/>
  <c r="Z987" i="1"/>
  <c r="AB987" i="1"/>
  <c r="AE987" i="1"/>
  <c r="AF987" i="1"/>
  <c r="S988" i="1"/>
  <c r="X988" i="1" s="1"/>
  <c r="AA988" i="1" s="1"/>
  <c r="U988" i="1"/>
  <c r="Z988" i="1"/>
  <c r="AB988" i="1"/>
  <c r="AE988" i="1"/>
  <c r="AF988" i="1"/>
  <c r="S989" i="1"/>
  <c r="U989" i="1"/>
  <c r="X989" i="1"/>
  <c r="AA989" i="1" s="1"/>
  <c r="Z989" i="1"/>
  <c r="AB989" i="1"/>
  <c r="AE989" i="1"/>
  <c r="AF989" i="1"/>
  <c r="S990" i="1"/>
  <c r="U990" i="1"/>
  <c r="X990" i="1"/>
  <c r="AA990" i="1" s="1"/>
  <c r="Z990" i="1"/>
  <c r="AB990" i="1"/>
  <c r="AE990" i="1"/>
  <c r="AF990" i="1"/>
  <c r="S991" i="1"/>
  <c r="X991" i="1" s="1"/>
  <c r="AA991" i="1" s="1"/>
  <c r="U991" i="1"/>
  <c r="Z991" i="1"/>
  <c r="AB991" i="1"/>
  <c r="AE991" i="1"/>
  <c r="AF991" i="1"/>
  <c r="S992" i="1"/>
  <c r="X992" i="1" s="1"/>
  <c r="AA992" i="1" s="1"/>
  <c r="U992" i="1"/>
  <c r="Z992" i="1"/>
  <c r="AB992" i="1"/>
  <c r="AE992" i="1"/>
  <c r="AF992" i="1"/>
  <c r="S993" i="1"/>
  <c r="U993" i="1"/>
  <c r="X993" i="1"/>
  <c r="AA993" i="1" s="1"/>
  <c r="Z993" i="1"/>
  <c r="AB993" i="1"/>
  <c r="AE993" i="1"/>
  <c r="AF993" i="1"/>
  <c r="S994" i="1"/>
  <c r="U994" i="1"/>
  <c r="X994" i="1"/>
  <c r="AA994" i="1" s="1"/>
  <c r="Z994" i="1"/>
  <c r="AB994" i="1"/>
  <c r="AE994" i="1"/>
  <c r="AF994" i="1"/>
  <c r="S995" i="1"/>
  <c r="X995" i="1" s="1"/>
  <c r="AA995" i="1" s="1"/>
  <c r="U995" i="1"/>
  <c r="Z995" i="1"/>
  <c r="AB995" i="1"/>
  <c r="AE995" i="1"/>
  <c r="AF995" i="1"/>
  <c r="S996" i="1"/>
  <c r="X996" i="1" s="1"/>
  <c r="AA996" i="1" s="1"/>
  <c r="U996" i="1"/>
  <c r="Z996" i="1"/>
  <c r="AB996" i="1"/>
  <c r="AE996" i="1"/>
  <c r="AF996" i="1"/>
  <c r="S997" i="1"/>
  <c r="U997" i="1"/>
  <c r="X997" i="1"/>
  <c r="AA997" i="1" s="1"/>
  <c r="Z997" i="1"/>
  <c r="AB997" i="1"/>
  <c r="AE997" i="1"/>
  <c r="AF997" i="1"/>
  <c r="S998" i="1"/>
  <c r="U998" i="1"/>
  <c r="X998" i="1"/>
  <c r="AA998" i="1" s="1"/>
  <c r="Z998" i="1"/>
  <c r="AB998" i="1"/>
  <c r="AE998" i="1"/>
  <c r="AF998" i="1"/>
  <c r="S999" i="1"/>
  <c r="X999" i="1" s="1"/>
  <c r="AA999" i="1" s="1"/>
  <c r="U999" i="1"/>
  <c r="Z999" i="1"/>
  <c r="AB999" i="1"/>
  <c r="AE999" i="1"/>
  <c r="AF999" i="1"/>
  <c r="S1000" i="1"/>
  <c r="X1000" i="1" s="1"/>
  <c r="AA1000" i="1" s="1"/>
  <c r="U1000" i="1"/>
  <c r="Z1000" i="1"/>
  <c r="AB1000" i="1"/>
  <c r="AE1000" i="1"/>
  <c r="AF1000" i="1"/>
  <c r="S1001" i="1"/>
  <c r="U1001" i="1"/>
  <c r="X1001" i="1"/>
  <c r="AA1001" i="1" s="1"/>
  <c r="Z1001" i="1"/>
  <c r="AB1001" i="1"/>
  <c r="AE1001" i="1"/>
  <c r="AF1001" i="1"/>
  <c r="S1002" i="1"/>
  <c r="U1002" i="1"/>
  <c r="X1002" i="1"/>
  <c r="AA1002" i="1" s="1"/>
  <c r="Z1002" i="1"/>
  <c r="AB1002" i="1"/>
  <c r="AE1002" i="1"/>
  <c r="AF1002" i="1"/>
  <c r="S1003" i="1"/>
  <c r="X1003" i="1" s="1"/>
  <c r="AA1003" i="1" s="1"/>
  <c r="U1003" i="1"/>
  <c r="Z1003" i="1"/>
  <c r="AB1003" i="1"/>
  <c r="AE1003" i="1"/>
  <c r="AF1003" i="1"/>
  <c r="S1004" i="1"/>
  <c r="X1004" i="1" s="1"/>
  <c r="AA1004" i="1" s="1"/>
  <c r="U1004" i="1"/>
  <c r="Z1004" i="1"/>
  <c r="AB1004" i="1"/>
  <c r="AE1004" i="1"/>
  <c r="AF1004" i="1"/>
  <c r="S1005" i="1"/>
  <c r="U1005" i="1"/>
  <c r="X1005" i="1"/>
  <c r="AA1005" i="1" s="1"/>
  <c r="Z1005" i="1"/>
  <c r="AB1005" i="1"/>
  <c r="AE1005" i="1"/>
  <c r="AF1005" i="1"/>
  <c r="S1006" i="1"/>
  <c r="U1006" i="1"/>
  <c r="X1006" i="1"/>
  <c r="AA1006" i="1" s="1"/>
  <c r="Z1006" i="1"/>
  <c r="AB1006" i="1"/>
  <c r="AE1006" i="1"/>
  <c r="AF1006" i="1"/>
  <c r="S1007" i="1"/>
  <c r="X1007" i="1" s="1"/>
  <c r="AA1007" i="1" s="1"/>
  <c r="U1007" i="1"/>
  <c r="Z1007" i="1"/>
  <c r="AB1007" i="1"/>
  <c r="AE1007" i="1"/>
  <c r="AF1007" i="1"/>
  <c r="S1008" i="1"/>
  <c r="X1008" i="1" s="1"/>
  <c r="AA1008" i="1" s="1"/>
  <c r="U1008" i="1"/>
  <c r="Z1008" i="1"/>
  <c r="AB1008" i="1"/>
  <c r="AE1008" i="1"/>
  <c r="AF1008" i="1"/>
  <c r="S1009" i="1"/>
  <c r="U1009" i="1"/>
  <c r="X1009" i="1"/>
  <c r="AA1009" i="1" s="1"/>
  <c r="Z1009" i="1"/>
  <c r="AB1009" i="1"/>
  <c r="AE1009" i="1"/>
  <c r="AF1009" i="1"/>
  <c r="S1010" i="1"/>
  <c r="U1010" i="1"/>
  <c r="X1010" i="1"/>
  <c r="AA1010" i="1" s="1"/>
  <c r="Z1010" i="1"/>
  <c r="AB1010" i="1"/>
  <c r="AE1010" i="1"/>
  <c r="AF1010" i="1"/>
  <c r="S1011" i="1"/>
  <c r="X1011" i="1" s="1"/>
  <c r="AA1011" i="1" s="1"/>
  <c r="U1011" i="1"/>
  <c r="Z1011" i="1"/>
  <c r="AB1011" i="1"/>
  <c r="AE1011" i="1"/>
  <c r="AF1011" i="1"/>
  <c r="S1012" i="1"/>
  <c r="X1012" i="1" s="1"/>
  <c r="AA1012" i="1" s="1"/>
  <c r="U1012" i="1"/>
  <c r="Z1012" i="1"/>
  <c r="AB1012" i="1"/>
  <c r="AE1012" i="1"/>
  <c r="AF1012" i="1"/>
  <c r="S1013" i="1"/>
  <c r="U1013" i="1"/>
  <c r="X1013" i="1"/>
  <c r="AA1013" i="1" s="1"/>
  <c r="Z1013" i="1"/>
  <c r="AB1013" i="1"/>
  <c r="AE1013" i="1"/>
  <c r="AF1013" i="1"/>
  <c r="S1014" i="1"/>
  <c r="U1014" i="1"/>
  <c r="X1014" i="1"/>
  <c r="AA1014" i="1" s="1"/>
  <c r="Z1014" i="1"/>
  <c r="AB1014" i="1"/>
  <c r="AE1014" i="1"/>
  <c r="AF1014" i="1"/>
  <c r="S1015" i="1"/>
  <c r="X1015" i="1" s="1"/>
  <c r="AA1015" i="1" s="1"/>
  <c r="U1015" i="1"/>
  <c r="Z1015" i="1"/>
  <c r="AB1015" i="1"/>
  <c r="AE1015" i="1"/>
  <c r="AF1015" i="1"/>
  <c r="S1016" i="1"/>
  <c r="X1016" i="1" s="1"/>
  <c r="AA1016" i="1" s="1"/>
  <c r="U1016" i="1"/>
  <c r="Z1016" i="1"/>
  <c r="AB1016" i="1"/>
  <c r="AE1016" i="1"/>
  <c r="AF1016" i="1"/>
  <c r="S1017" i="1"/>
  <c r="U1017" i="1"/>
  <c r="X1017" i="1"/>
  <c r="AA1017" i="1" s="1"/>
  <c r="Z1017" i="1"/>
  <c r="AB1017" i="1"/>
  <c r="AE1017" i="1"/>
  <c r="AF1017" i="1"/>
  <c r="S1018" i="1"/>
  <c r="U1018" i="1"/>
  <c r="X1018" i="1"/>
  <c r="AA1018" i="1" s="1"/>
  <c r="Z1018" i="1"/>
  <c r="AB1018" i="1"/>
  <c r="AE1018" i="1"/>
  <c r="AF1018" i="1"/>
  <c r="S1019" i="1"/>
  <c r="X1019" i="1" s="1"/>
  <c r="AA1019" i="1" s="1"/>
  <c r="U1019" i="1"/>
  <c r="Z1019" i="1"/>
  <c r="AB1019" i="1"/>
  <c r="AE1019" i="1"/>
  <c r="AF1019" i="1"/>
  <c r="S1020" i="1"/>
  <c r="X1020" i="1" s="1"/>
  <c r="AA1020" i="1" s="1"/>
  <c r="U1020" i="1"/>
  <c r="Z1020" i="1"/>
  <c r="AB1020" i="1"/>
  <c r="AE1020" i="1"/>
  <c r="AF1020" i="1"/>
  <c r="S1021" i="1"/>
  <c r="U1021" i="1"/>
  <c r="X1021" i="1"/>
  <c r="AA1021" i="1" s="1"/>
  <c r="Z1021" i="1"/>
  <c r="AB1021" i="1"/>
  <c r="AE1021" i="1"/>
  <c r="AF1021" i="1"/>
  <c r="S1022" i="1"/>
  <c r="U1022" i="1"/>
  <c r="X1022" i="1"/>
  <c r="AA1022" i="1" s="1"/>
  <c r="Z1022" i="1"/>
  <c r="AB1022" i="1"/>
  <c r="AE1022" i="1"/>
  <c r="AF1022" i="1"/>
  <c r="S1023" i="1"/>
  <c r="X1023" i="1" s="1"/>
  <c r="AA1023" i="1" s="1"/>
  <c r="U1023" i="1"/>
  <c r="Z1023" i="1"/>
  <c r="AB1023" i="1"/>
  <c r="AE1023" i="1"/>
  <c r="AF1023" i="1"/>
  <c r="S1024" i="1"/>
  <c r="X1024" i="1" s="1"/>
  <c r="AA1024" i="1" s="1"/>
  <c r="U1024" i="1"/>
  <c r="Z1024" i="1"/>
  <c r="AB1024" i="1"/>
  <c r="AE1024" i="1"/>
  <c r="AF1024" i="1"/>
  <c r="S1025" i="1"/>
  <c r="U1025" i="1"/>
  <c r="X1025" i="1"/>
  <c r="AA1025" i="1" s="1"/>
  <c r="Z1025" i="1"/>
  <c r="AB1025" i="1"/>
  <c r="AE1025" i="1"/>
  <c r="AF1025" i="1"/>
  <c r="S1026" i="1"/>
  <c r="U1026" i="1"/>
  <c r="X1026" i="1"/>
  <c r="AA1026" i="1" s="1"/>
  <c r="Z1026" i="1"/>
  <c r="AB1026" i="1"/>
  <c r="AE1026" i="1"/>
  <c r="AF1026" i="1"/>
  <c r="S1027" i="1"/>
  <c r="X1027" i="1" s="1"/>
  <c r="AA1027" i="1" s="1"/>
  <c r="U1027" i="1"/>
  <c r="Z1027" i="1"/>
  <c r="AE1027" i="1"/>
  <c r="AF1027" i="1"/>
  <c r="S1028" i="1"/>
  <c r="X1028" i="1" s="1"/>
  <c r="AA1028" i="1" s="1"/>
  <c r="U1028" i="1"/>
  <c r="Z1028" i="1"/>
  <c r="AE1028" i="1"/>
  <c r="AF1028" i="1"/>
  <c r="S1029" i="1"/>
  <c r="X1029" i="1" s="1"/>
  <c r="AA1029" i="1" s="1"/>
  <c r="U1029" i="1"/>
  <c r="Z1029" i="1"/>
  <c r="AE1029" i="1"/>
  <c r="AF1029" i="1"/>
  <c r="S1030" i="1"/>
  <c r="X1030" i="1" s="1"/>
  <c r="AA1030" i="1" s="1"/>
  <c r="U1030" i="1"/>
  <c r="Z1030" i="1"/>
  <c r="AE1030" i="1"/>
  <c r="AF1030" i="1"/>
  <c r="S1031" i="1"/>
  <c r="X1031" i="1" s="1"/>
  <c r="AA1031" i="1" s="1"/>
  <c r="U1031" i="1"/>
  <c r="Z1031" i="1"/>
  <c r="AE1031" i="1"/>
  <c r="AF1031" i="1"/>
  <c r="S1032" i="1"/>
  <c r="X1032" i="1" s="1"/>
  <c r="AA1032" i="1" s="1"/>
  <c r="U1032" i="1"/>
  <c r="Z1032" i="1"/>
  <c r="AE1032" i="1"/>
  <c r="AF1032" i="1"/>
  <c r="S1033" i="1"/>
  <c r="X1033" i="1" s="1"/>
  <c r="AA1033" i="1" s="1"/>
  <c r="U1033" i="1"/>
  <c r="Z1033" i="1"/>
  <c r="AE1033" i="1"/>
  <c r="AF1033" i="1"/>
  <c r="S1034" i="1"/>
  <c r="X1034" i="1" s="1"/>
  <c r="AA1034" i="1" s="1"/>
  <c r="U1034" i="1"/>
  <c r="Z1034" i="1"/>
  <c r="AE1034" i="1"/>
  <c r="AF1034" i="1"/>
  <c r="S1035" i="1"/>
  <c r="X1035" i="1" s="1"/>
  <c r="AA1035" i="1" s="1"/>
  <c r="U1035" i="1"/>
  <c r="Z1035" i="1"/>
  <c r="AE1035" i="1"/>
  <c r="AF1035" i="1"/>
  <c r="S1036" i="1"/>
  <c r="X1036" i="1" s="1"/>
  <c r="AA1036" i="1" s="1"/>
  <c r="U1036" i="1"/>
  <c r="Z1036" i="1"/>
  <c r="AE1036" i="1"/>
  <c r="AF1036" i="1"/>
  <c r="S1037" i="1"/>
  <c r="X1037" i="1" s="1"/>
  <c r="AA1037" i="1" s="1"/>
  <c r="U1037" i="1"/>
  <c r="Z1037" i="1"/>
  <c r="AE1037" i="1"/>
  <c r="AF1037" i="1"/>
  <c r="S1038" i="1"/>
  <c r="X1038" i="1" s="1"/>
  <c r="AA1038" i="1" s="1"/>
  <c r="U1038" i="1"/>
  <c r="Z1038" i="1"/>
  <c r="AE1038" i="1"/>
  <c r="AF1038" i="1"/>
  <c r="S1039" i="1"/>
  <c r="X1039" i="1" s="1"/>
  <c r="AA1039" i="1" s="1"/>
  <c r="U1039" i="1"/>
  <c r="Z1039" i="1"/>
  <c r="AE1039" i="1"/>
  <c r="AF1039" i="1"/>
  <c r="S1040" i="1"/>
  <c r="X1040" i="1" s="1"/>
  <c r="AA1040" i="1" s="1"/>
  <c r="U1040" i="1"/>
  <c r="Z1040" i="1"/>
  <c r="AE1040" i="1"/>
  <c r="AF1040" i="1"/>
  <c r="S1041" i="1"/>
  <c r="X1041" i="1" s="1"/>
  <c r="AA1041" i="1" s="1"/>
  <c r="U1041" i="1"/>
  <c r="Z1041" i="1"/>
  <c r="AE1041" i="1"/>
  <c r="AF1041" i="1"/>
  <c r="S1042" i="1"/>
  <c r="X1042" i="1" s="1"/>
  <c r="AA1042" i="1" s="1"/>
  <c r="U1042" i="1"/>
  <c r="Z1042" i="1"/>
  <c r="AE1042" i="1"/>
  <c r="AF1042" i="1"/>
  <c r="S1043" i="1"/>
  <c r="X1043" i="1" s="1"/>
  <c r="AA1043" i="1" s="1"/>
  <c r="U1043" i="1"/>
  <c r="Z1043" i="1"/>
  <c r="AE1043" i="1"/>
  <c r="AF1043" i="1"/>
  <c r="S1044" i="1"/>
  <c r="X1044" i="1" s="1"/>
  <c r="AA1044" i="1" s="1"/>
  <c r="U1044" i="1"/>
  <c r="Z1044" i="1"/>
  <c r="AE1044" i="1"/>
  <c r="AF1044" i="1"/>
  <c r="S1045" i="1"/>
  <c r="X1045" i="1" s="1"/>
  <c r="AA1045" i="1" s="1"/>
  <c r="U1045" i="1"/>
  <c r="Z1045" i="1"/>
  <c r="AE1045" i="1"/>
  <c r="AF1045" i="1"/>
  <c r="S1046" i="1"/>
  <c r="X1046" i="1" s="1"/>
  <c r="AA1046" i="1" s="1"/>
  <c r="U1046" i="1"/>
  <c r="Z1046" i="1"/>
  <c r="AE1046" i="1"/>
  <c r="AF1046" i="1"/>
  <c r="S1047" i="1"/>
  <c r="X1047" i="1" s="1"/>
  <c r="AA1047" i="1" s="1"/>
  <c r="U1047" i="1"/>
  <c r="Z1047" i="1"/>
  <c r="AE1047" i="1"/>
  <c r="AF1047" i="1"/>
  <c r="S1048" i="1"/>
  <c r="X1048" i="1" s="1"/>
  <c r="AA1048" i="1" s="1"/>
  <c r="U1048" i="1"/>
  <c r="Z1048" i="1"/>
  <c r="AE1048" i="1"/>
  <c r="AF1048" i="1"/>
  <c r="S1049" i="1"/>
  <c r="X1049" i="1" s="1"/>
  <c r="AA1049" i="1" s="1"/>
  <c r="U1049" i="1"/>
  <c r="Z1049" i="1"/>
  <c r="AE1049" i="1"/>
  <c r="AF1049" i="1"/>
  <c r="S1050" i="1"/>
  <c r="X1050" i="1" s="1"/>
  <c r="AA1050" i="1" s="1"/>
  <c r="U1050" i="1"/>
  <c r="Z1050" i="1"/>
  <c r="AE1050" i="1"/>
  <c r="AF1050" i="1"/>
  <c r="S1051" i="1"/>
  <c r="X1051" i="1" s="1"/>
  <c r="AA1051" i="1" s="1"/>
  <c r="U1051" i="1"/>
  <c r="Z1051" i="1"/>
  <c r="AE1051" i="1"/>
  <c r="AF1051" i="1"/>
  <c r="S1052" i="1"/>
  <c r="X1052" i="1" s="1"/>
  <c r="AA1052" i="1" s="1"/>
  <c r="U1052" i="1"/>
  <c r="Z1052" i="1"/>
  <c r="AE1052" i="1"/>
  <c r="AF1052" i="1"/>
  <c r="S1053" i="1"/>
  <c r="X1053" i="1" s="1"/>
  <c r="AA1053" i="1" s="1"/>
  <c r="U1053" i="1"/>
  <c r="Z1053" i="1"/>
  <c r="AE1053" i="1"/>
  <c r="AF1053" i="1"/>
  <c r="S1054" i="1"/>
  <c r="X1054" i="1" s="1"/>
  <c r="AA1054" i="1" s="1"/>
  <c r="U1054" i="1"/>
  <c r="Z1054" i="1"/>
  <c r="AE1054" i="1"/>
  <c r="AF1054" i="1"/>
  <c r="S1055" i="1"/>
  <c r="X1055" i="1" s="1"/>
  <c r="AA1055" i="1" s="1"/>
  <c r="U1055" i="1"/>
  <c r="Z1055" i="1"/>
  <c r="AE1055" i="1"/>
  <c r="AF1055" i="1"/>
  <c r="S1056" i="1"/>
  <c r="X1056" i="1" s="1"/>
  <c r="AA1056" i="1" s="1"/>
  <c r="U1056" i="1"/>
  <c r="Z1056" i="1"/>
  <c r="AE1056" i="1"/>
  <c r="AF1056" i="1"/>
  <c r="S1057" i="1"/>
  <c r="X1057" i="1" s="1"/>
  <c r="AA1057" i="1" s="1"/>
  <c r="U1057" i="1"/>
  <c r="Z1057" i="1"/>
  <c r="AE1057" i="1"/>
  <c r="AF1057" i="1"/>
  <c r="S1058" i="1"/>
  <c r="X1058" i="1" s="1"/>
  <c r="AA1058" i="1" s="1"/>
  <c r="U1058" i="1"/>
  <c r="Z1058" i="1"/>
  <c r="AE1058" i="1"/>
  <c r="AF1058" i="1"/>
  <c r="S1059" i="1"/>
  <c r="X1059" i="1" s="1"/>
  <c r="AA1059" i="1" s="1"/>
  <c r="U1059" i="1"/>
  <c r="Z1059" i="1"/>
  <c r="AE1059" i="1"/>
  <c r="AF1059" i="1"/>
  <c r="S1060" i="1"/>
  <c r="X1060" i="1" s="1"/>
  <c r="AA1060" i="1" s="1"/>
  <c r="U1060" i="1"/>
  <c r="Z1060" i="1"/>
  <c r="AE1060" i="1"/>
  <c r="AF1060" i="1"/>
  <c r="S1061" i="1"/>
  <c r="X1061" i="1" s="1"/>
  <c r="AA1061" i="1" s="1"/>
  <c r="U1061" i="1"/>
  <c r="Z1061" i="1"/>
  <c r="AE1061" i="1"/>
  <c r="AF1061" i="1"/>
  <c r="S1062" i="1"/>
  <c r="X1062" i="1" s="1"/>
  <c r="AA1062" i="1" s="1"/>
  <c r="U1062" i="1"/>
  <c r="Z1062" i="1"/>
  <c r="AE1062" i="1"/>
  <c r="AF1062" i="1"/>
  <c r="S1063" i="1"/>
  <c r="X1063" i="1" s="1"/>
  <c r="AA1063" i="1" s="1"/>
  <c r="U1063" i="1"/>
  <c r="Z1063" i="1"/>
  <c r="AE1063" i="1"/>
  <c r="AF1063" i="1"/>
  <c r="S1064" i="1"/>
  <c r="X1064" i="1" s="1"/>
  <c r="AA1064" i="1" s="1"/>
  <c r="U1064" i="1"/>
  <c r="Z1064" i="1"/>
  <c r="AE1064" i="1"/>
  <c r="AF1064" i="1"/>
  <c r="S1065" i="1"/>
  <c r="X1065" i="1" s="1"/>
  <c r="AA1065" i="1" s="1"/>
  <c r="U1065" i="1"/>
  <c r="Z1065" i="1"/>
  <c r="AE1065" i="1"/>
  <c r="AF1065" i="1"/>
  <c r="S1066" i="1"/>
  <c r="X1066" i="1" s="1"/>
  <c r="AA1066" i="1" s="1"/>
  <c r="U1066" i="1"/>
  <c r="Z1066" i="1"/>
  <c r="AB1066" i="1"/>
  <c r="AE1066" i="1"/>
  <c r="AF1066" i="1"/>
  <c r="S1067" i="1"/>
  <c r="X1067" i="1" s="1"/>
  <c r="AA1067" i="1" s="1"/>
  <c r="U1067" i="1"/>
  <c r="Z1067" i="1"/>
  <c r="AB1067" i="1"/>
  <c r="AE1067" i="1"/>
  <c r="AF1067" i="1"/>
  <c r="S1068" i="1"/>
  <c r="X1068" i="1" s="1"/>
  <c r="U1068" i="1"/>
  <c r="Z1068" i="1"/>
  <c r="AA1068" i="1"/>
  <c r="AB1068" i="1"/>
  <c r="AE1068" i="1"/>
  <c r="AF1068" i="1"/>
  <c r="S1069" i="1"/>
  <c r="X1069" i="1" s="1"/>
  <c r="AA1069" i="1" s="1"/>
  <c r="U1069" i="1"/>
  <c r="Z1069" i="1"/>
  <c r="AE1069" i="1"/>
  <c r="AF1069" i="1"/>
  <c r="S1070" i="1"/>
  <c r="X1070" i="1" s="1"/>
  <c r="U1070" i="1"/>
  <c r="Z1070" i="1"/>
  <c r="AA1070" i="1"/>
  <c r="AB1070" i="1"/>
  <c r="AE1070" i="1"/>
  <c r="AF1070" i="1"/>
  <c r="S1071" i="1"/>
  <c r="X1071" i="1" s="1"/>
  <c r="AA1071" i="1" s="1"/>
  <c r="U1071" i="1"/>
  <c r="Z1071" i="1"/>
  <c r="AE1071" i="1"/>
  <c r="AF1071" i="1"/>
  <c r="S1072" i="1"/>
  <c r="X1072" i="1" s="1"/>
  <c r="AA1072" i="1" s="1"/>
  <c r="U1072" i="1"/>
  <c r="Z1072" i="1"/>
  <c r="AB1072" i="1"/>
  <c r="AE1072" i="1"/>
  <c r="AF1072" i="1"/>
  <c r="S1073" i="1"/>
  <c r="X1073" i="1" s="1"/>
  <c r="AA1073" i="1" s="1"/>
  <c r="U1073" i="1"/>
  <c r="Z1073" i="1"/>
  <c r="AE1073" i="1"/>
  <c r="AF1073" i="1"/>
  <c r="S1074" i="1"/>
  <c r="X1074" i="1" s="1"/>
  <c r="AA1074" i="1" s="1"/>
  <c r="U1074" i="1"/>
  <c r="Z1074" i="1"/>
  <c r="AB1074" i="1"/>
  <c r="AE1074" i="1"/>
  <c r="AF1074" i="1"/>
  <c r="S1075" i="1"/>
  <c r="X1075" i="1" s="1"/>
  <c r="AA1075" i="1" s="1"/>
  <c r="U1075" i="1"/>
  <c r="Z1075" i="1"/>
  <c r="AB1075" i="1"/>
  <c r="AE1075" i="1"/>
  <c r="AF1075" i="1"/>
  <c r="S1076" i="1"/>
  <c r="X1076" i="1" s="1"/>
  <c r="U1076" i="1"/>
  <c r="Z1076" i="1"/>
  <c r="AA1076" i="1"/>
  <c r="AB1076" i="1"/>
  <c r="AE1076" i="1"/>
  <c r="AF1076" i="1"/>
  <c r="S1077" i="1"/>
  <c r="X1077" i="1" s="1"/>
  <c r="AA1077" i="1" s="1"/>
  <c r="U1077" i="1"/>
  <c r="Z1077" i="1"/>
  <c r="AE1077" i="1"/>
  <c r="AF1077" i="1"/>
  <c r="S1078" i="1"/>
  <c r="X1078" i="1" s="1"/>
  <c r="AA1078" i="1" s="1"/>
  <c r="U1078" i="1"/>
  <c r="Z1078" i="1"/>
  <c r="AB1078" i="1"/>
  <c r="AE1078" i="1"/>
  <c r="AF1078" i="1"/>
  <c r="S1079" i="1"/>
  <c r="X1079" i="1" s="1"/>
  <c r="AA1079" i="1" s="1"/>
  <c r="U1079" i="1"/>
  <c r="Z1079" i="1"/>
  <c r="AB1079" i="1"/>
  <c r="AE1079" i="1"/>
  <c r="AF1079" i="1"/>
  <c r="S1080" i="1"/>
  <c r="X1080" i="1" s="1"/>
  <c r="U1080" i="1"/>
  <c r="Z1080" i="1"/>
  <c r="AA1080" i="1"/>
  <c r="AB1080" i="1"/>
  <c r="AE1080" i="1"/>
  <c r="AF1080" i="1"/>
  <c r="S1081" i="1"/>
  <c r="X1081" i="1" s="1"/>
  <c r="AA1081" i="1" s="1"/>
  <c r="U1081" i="1"/>
  <c r="Z1081" i="1"/>
  <c r="AE1081" i="1"/>
  <c r="AF1081" i="1"/>
  <c r="S1082" i="1"/>
  <c r="X1082" i="1" s="1"/>
  <c r="AA1082" i="1" s="1"/>
  <c r="U1082" i="1"/>
  <c r="Z1082" i="1"/>
  <c r="AB1082" i="1"/>
  <c r="AE1082" i="1"/>
  <c r="AF1082" i="1"/>
  <c r="S1083" i="1"/>
  <c r="X1083" i="1" s="1"/>
  <c r="AA1083" i="1" s="1"/>
  <c r="U1083" i="1"/>
  <c r="Z1083" i="1"/>
  <c r="AB1083" i="1"/>
  <c r="AE1083" i="1"/>
  <c r="AF1083" i="1"/>
  <c r="S1084" i="1"/>
  <c r="X1084" i="1" s="1"/>
  <c r="U1084" i="1"/>
  <c r="Z1084" i="1"/>
  <c r="AA1084" i="1"/>
  <c r="AB1084" i="1"/>
  <c r="AE1084" i="1"/>
  <c r="AF1084" i="1"/>
  <c r="S1085" i="1"/>
  <c r="X1085" i="1" s="1"/>
  <c r="AA1085" i="1" s="1"/>
  <c r="U1085" i="1"/>
  <c r="Z1085" i="1"/>
  <c r="AE1085" i="1"/>
  <c r="AF1085" i="1"/>
  <c r="S1086" i="1"/>
  <c r="X1086" i="1" s="1"/>
  <c r="U1086" i="1"/>
  <c r="Z1086" i="1"/>
  <c r="AA1086" i="1"/>
  <c r="AB1086" i="1"/>
  <c r="AE1086" i="1"/>
  <c r="AF1086" i="1"/>
  <c r="S1087" i="1"/>
  <c r="X1087" i="1" s="1"/>
  <c r="AA1087" i="1" s="1"/>
  <c r="U1087" i="1"/>
  <c r="Z1087" i="1"/>
  <c r="AE1087" i="1"/>
  <c r="AF1087" i="1"/>
  <c r="S1088" i="1"/>
  <c r="X1088" i="1" s="1"/>
  <c r="AA1088" i="1" s="1"/>
  <c r="U1088" i="1"/>
  <c r="Z1088" i="1"/>
  <c r="AB1088" i="1"/>
  <c r="AE1088" i="1"/>
  <c r="AF1088" i="1"/>
  <c r="S1089" i="1"/>
  <c r="X1089" i="1" s="1"/>
  <c r="AA1089" i="1" s="1"/>
  <c r="U1089" i="1"/>
  <c r="Z1089" i="1"/>
  <c r="AE1089" i="1"/>
  <c r="AF1089" i="1"/>
  <c r="S1090" i="1"/>
  <c r="X1090" i="1" s="1"/>
  <c r="AA1090" i="1" s="1"/>
  <c r="U1090" i="1"/>
  <c r="Z1090" i="1"/>
  <c r="AB1090" i="1"/>
  <c r="AE1090" i="1"/>
  <c r="AF1090" i="1"/>
  <c r="S1091" i="1"/>
  <c r="X1091" i="1" s="1"/>
  <c r="AA1091" i="1" s="1"/>
  <c r="U1091" i="1"/>
  <c r="Z1091" i="1"/>
  <c r="AB1091" i="1"/>
  <c r="AE1091" i="1"/>
  <c r="AF1091" i="1"/>
  <c r="S1092" i="1"/>
  <c r="X1092" i="1" s="1"/>
  <c r="U1092" i="1"/>
  <c r="Z1092" i="1"/>
  <c r="AA1092" i="1"/>
  <c r="AB1092" i="1"/>
  <c r="AE1092" i="1"/>
  <c r="AF1092" i="1"/>
  <c r="S1093" i="1"/>
  <c r="X1093" i="1" s="1"/>
  <c r="AA1093" i="1" s="1"/>
  <c r="U1093" i="1"/>
  <c r="Z1093" i="1"/>
  <c r="AE1093" i="1"/>
  <c r="AF1093" i="1"/>
  <c r="S1094" i="1"/>
  <c r="X1094" i="1" s="1"/>
  <c r="U1094" i="1"/>
  <c r="Z1094" i="1"/>
  <c r="AA1094" i="1"/>
  <c r="AB1094" i="1"/>
  <c r="AE1094" i="1"/>
  <c r="AF1094" i="1"/>
  <c r="S1095" i="1"/>
  <c r="X1095" i="1" s="1"/>
  <c r="AA1095" i="1" s="1"/>
  <c r="U1095" i="1"/>
  <c r="Z1095" i="1"/>
  <c r="AE1095" i="1"/>
  <c r="AF1095" i="1"/>
  <c r="S1096" i="1"/>
  <c r="X1096" i="1" s="1"/>
  <c r="AA1096" i="1" s="1"/>
  <c r="U1096" i="1"/>
  <c r="Z1096" i="1"/>
  <c r="AB1096" i="1"/>
  <c r="AE1096" i="1"/>
  <c r="AF1096" i="1"/>
  <c r="S1097" i="1"/>
  <c r="X1097" i="1" s="1"/>
  <c r="AA1097" i="1" s="1"/>
  <c r="U1097" i="1"/>
  <c r="Z1097" i="1"/>
  <c r="AE1097" i="1"/>
  <c r="AF1097" i="1"/>
  <c r="S1098" i="1"/>
  <c r="X1098" i="1" s="1"/>
  <c r="AA1098" i="1" s="1"/>
  <c r="U1098" i="1"/>
  <c r="Z1098" i="1"/>
  <c r="AB1098" i="1"/>
  <c r="AE1098" i="1"/>
  <c r="AF1098" i="1"/>
  <c r="S1099" i="1"/>
  <c r="X1099" i="1" s="1"/>
  <c r="AA1099" i="1" s="1"/>
  <c r="U1099" i="1"/>
  <c r="Z1099" i="1"/>
  <c r="AB1099" i="1"/>
  <c r="AE1099" i="1"/>
  <c r="AF1099" i="1"/>
  <c r="S1100" i="1"/>
  <c r="X1100" i="1" s="1"/>
  <c r="U1100" i="1"/>
  <c r="Z1100" i="1"/>
  <c r="AA1100" i="1"/>
  <c r="AB1100" i="1"/>
  <c r="AE1100" i="1"/>
  <c r="AF1100" i="1"/>
  <c r="S1101" i="1"/>
  <c r="X1101" i="1" s="1"/>
  <c r="AA1101" i="1" s="1"/>
  <c r="U1101" i="1"/>
  <c r="Z1101" i="1"/>
  <c r="AE1101" i="1"/>
  <c r="AF1101" i="1"/>
  <c r="S1102" i="1"/>
  <c r="X1102" i="1" s="1"/>
  <c r="U1102" i="1"/>
  <c r="Z1102" i="1"/>
  <c r="AA1102" i="1"/>
  <c r="AB1102" i="1"/>
  <c r="AE1102" i="1"/>
  <c r="AF1102" i="1"/>
  <c r="S1103" i="1"/>
  <c r="X1103" i="1" s="1"/>
  <c r="AA1103" i="1" s="1"/>
  <c r="U1103" i="1"/>
  <c r="Z1103" i="1"/>
  <c r="AE1103" i="1"/>
  <c r="AF1103" i="1"/>
  <c r="S1104" i="1"/>
  <c r="X1104" i="1" s="1"/>
  <c r="AA1104" i="1" s="1"/>
  <c r="U1104" i="1"/>
  <c r="Z1104" i="1"/>
  <c r="AB1104" i="1"/>
  <c r="AE1104" i="1"/>
  <c r="AF1104" i="1"/>
  <c r="S1105" i="1"/>
  <c r="X1105" i="1" s="1"/>
  <c r="AA1105" i="1" s="1"/>
  <c r="U1105" i="1"/>
  <c r="Z1105" i="1"/>
  <c r="AE1105" i="1"/>
  <c r="AF1105" i="1"/>
  <c r="S1106" i="1"/>
  <c r="X1106" i="1" s="1"/>
  <c r="AA1106" i="1" s="1"/>
  <c r="U1106" i="1"/>
  <c r="Z1106" i="1"/>
  <c r="AB1106" i="1"/>
  <c r="AE1106" i="1"/>
  <c r="AF1106" i="1"/>
  <c r="S1107" i="1"/>
  <c r="X1107" i="1" s="1"/>
  <c r="AA1107" i="1" s="1"/>
  <c r="U1107" i="1"/>
  <c r="Z1107" i="1"/>
  <c r="AB1107" i="1"/>
  <c r="AE1107" i="1"/>
  <c r="AF1107" i="1"/>
  <c r="S1108" i="1"/>
  <c r="X1108" i="1" s="1"/>
  <c r="U1108" i="1"/>
  <c r="Z1108" i="1"/>
  <c r="AA1108" i="1"/>
  <c r="AB1108" i="1"/>
  <c r="AE1108" i="1"/>
  <c r="AF1108" i="1"/>
  <c r="S1109" i="1"/>
  <c r="X1109" i="1" s="1"/>
  <c r="AA1109" i="1" s="1"/>
  <c r="U1109" i="1"/>
  <c r="Z1109" i="1"/>
  <c r="AE1109" i="1"/>
  <c r="AF1109" i="1"/>
  <c r="S1110" i="1"/>
  <c r="X1110" i="1" s="1"/>
  <c r="U1110" i="1"/>
  <c r="Z1110" i="1"/>
  <c r="AA1110" i="1"/>
  <c r="AB1110" i="1"/>
  <c r="AE1110" i="1"/>
  <c r="AF1110" i="1"/>
  <c r="S1111" i="1"/>
  <c r="X1111" i="1" s="1"/>
  <c r="AA1111" i="1" s="1"/>
  <c r="U1111" i="1"/>
  <c r="Z1111" i="1"/>
  <c r="AE1111" i="1"/>
  <c r="AF1111" i="1"/>
  <c r="S1112" i="1"/>
  <c r="X1112" i="1" s="1"/>
  <c r="AA1112" i="1" s="1"/>
  <c r="U1112" i="1"/>
  <c r="Z1112" i="1"/>
  <c r="AB1112" i="1"/>
  <c r="AE1112" i="1"/>
  <c r="AF1112" i="1"/>
  <c r="S1113" i="1"/>
  <c r="X1113" i="1" s="1"/>
  <c r="AA1113" i="1" s="1"/>
  <c r="U1113" i="1"/>
  <c r="Z1113" i="1"/>
  <c r="AB1113" i="1"/>
  <c r="AE1113" i="1"/>
  <c r="AF1113" i="1"/>
  <c r="S1114" i="1"/>
  <c r="X1114" i="1" s="1"/>
  <c r="U1114" i="1"/>
  <c r="Z1114" i="1"/>
  <c r="AA1114" i="1"/>
  <c r="AB1114" i="1"/>
  <c r="AE1114" i="1"/>
  <c r="AF1114" i="1"/>
  <c r="S1115" i="1"/>
  <c r="X1115" i="1" s="1"/>
  <c r="AA1115" i="1" s="1"/>
  <c r="U1115" i="1"/>
  <c r="Z1115" i="1"/>
  <c r="AE1115" i="1"/>
  <c r="AF1115" i="1"/>
  <c r="S1116" i="1"/>
  <c r="X1116" i="1" s="1"/>
  <c r="AA1116" i="1" s="1"/>
  <c r="U1116" i="1"/>
  <c r="Z1116" i="1"/>
  <c r="AB1116" i="1"/>
  <c r="AE1116" i="1"/>
  <c r="AF1116" i="1"/>
  <c r="S1117" i="1"/>
  <c r="X1117" i="1" s="1"/>
  <c r="AA1117" i="1" s="1"/>
  <c r="U1117" i="1"/>
  <c r="Z1117" i="1"/>
  <c r="AE1117" i="1"/>
  <c r="AF1117" i="1"/>
  <c r="S1118" i="1"/>
  <c r="X1118" i="1" s="1"/>
  <c r="AA1118" i="1" s="1"/>
  <c r="U1118" i="1"/>
  <c r="Z1118" i="1"/>
  <c r="AB1118" i="1"/>
  <c r="AE1118" i="1"/>
  <c r="AF1118" i="1"/>
  <c r="S1119" i="1"/>
  <c r="X1119" i="1" s="1"/>
  <c r="AA1119" i="1" s="1"/>
  <c r="U1119" i="1"/>
  <c r="Z1119" i="1"/>
  <c r="AB1119" i="1"/>
  <c r="AE1119" i="1"/>
  <c r="AF1119" i="1"/>
  <c r="S1120" i="1"/>
  <c r="X1120" i="1" s="1"/>
  <c r="U1120" i="1"/>
  <c r="Z1120" i="1"/>
  <c r="AA1120" i="1"/>
  <c r="AB1120" i="1"/>
  <c r="AE1120" i="1"/>
  <c r="AF1120" i="1"/>
  <c r="S1121" i="1"/>
  <c r="X1121" i="1" s="1"/>
  <c r="AA1121" i="1" s="1"/>
  <c r="U1121" i="1"/>
  <c r="Z1121" i="1"/>
  <c r="AE1121" i="1"/>
  <c r="AF1121" i="1"/>
  <c r="S1122" i="1"/>
  <c r="X1122" i="1" s="1"/>
  <c r="U1122" i="1"/>
  <c r="Z1122" i="1"/>
  <c r="AA1122" i="1"/>
  <c r="AB1122" i="1"/>
  <c r="AE1122" i="1"/>
  <c r="AF1122" i="1"/>
  <c r="S1123" i="1"/>
  <c r="X1123" i="1" s="1"/>
  <c r="AA1123" i="1" s="1"/>
  <c r="U1123" i="1"/>
  <c r="Z1123" i="1"/>
  <c r="AE1123" i="1"/>
  <c r="AF1123" i="1"/>
  <c r="S1124" i="1"/>
  <c r="X1124" i="1" s="1"/>
  <c r="AA1124" i="1" s="1"/>
  <c r="U1124" i="1"/>
  <c r="Z1124" i="1"/>
  <c r="AB1124" i="1"/>
  <c r="AE1124" i="1"/>
  <c r="AF1124" i="1"/>
  <c r="S1125" i="1"/>
  <c r="X1125" i="1" s="1"/>
  <c r="AA1125" i="1" s="1"/>
  <c r="U1125" i="1"/>
  <c r="Z1125" i="1"/>
  <c r="AB1125" i="1"/>
  <c r="AE1125" i="1"/>
  <c r="AF1125" i="1"/>
  <c r="S1126" i="1"/>
  <c r="X1126" i="1" s="1"/>
  <c r="U1126" i="1"/>
  <c r="Z1126" i="1"/>
  <c r="AA1126" i="1"/>
  <c r="AB1126" i="1"/>
  <c r="AE1126" i="1"/>
  <c r="AF1126" i="1"/>
  <c r="S1127" i="1"/>
  <c r="X1127" i="1" s="1"/>
  <c r="AA1127" i="1" s="1"/>
  <c r="U1127" i="1"/>
  <c r="Z1127" i="1"/>
  <c r="AE1127" i="1"/>
  <c r="AF1127" i="1"/>
  <c r="S1128" i="1"/>
  <c r="X1128" i="1" s="1"/>
  <c r="AA1128" i="1" s="1"/>
  <c r="U1128" i="1"/>
  <c r="Z1128" i="1"/>
  <c r="AB1128" i="1"/>
  <c r="AE1128" i="1"/>
  <c r="AF1128" i="1"/>
  <c r="S1129" i="1"/>
  <c r="X1129" i="1" s="1"/>
  <c r="AA1129" i="1" s="1"/>
  <c r="U1129" i="1"/>
  <c r="Z1129" i="1"/>
  <c r="AE1129" i="1"/>
  <c r="AF1129" i="1"/>
  <c r="S1130" i="1"/>
  <c r="X1130" i="1" s="1"/>
  <c r="AA1130" i="1" s="1"/>
  <c r="U1130" i="1"/>
  <c r="Z1130" i="1"/>
  <c r="AB1130" i="1"/>
  <c r="AE1130" i="1"/>
  <c r="AF1130" i="1"/>
  <c r="S1131" i="1"/>
  <c r="X1131" i="1" s="1"/>
  <c r="AA1131" i="1" s="1"/>
  <c r="U1131" i="1"/>
  <c r="Z1131" i="1"/>
  <c r="AB1131" i="1"/>
  <c r="AE1131" i="1"/>
  <c r="AF1131" i="1"/>
  <c r="S1132" i="1"/>
  <c r="X1132" i="1" s="1"/>
  <c r="U1132" i="1"/>
  <c r="Z1132" i="1"/>
  <c r="AA1132" i="1"/>
  <c r="AB1132" i="1"/>
  <c r="AE1132" i="1"/>
  <c r="AF1132" i="1"/>
  <c r="S1133" i="1"/>
  <c r="X1133" i="1" s="1"/>
  <c r="AA1133" i="1" s="1"/>
  <c r="U1133" i="1"/>
  <c r="Z1133" i="1"/>
  <c r="AE1133" i="1"/>
  <c r="AF1133" i="1"/>
  <c r="S1134" i="1"/>
  <c r="X1134" i="1" s="1"/>
  <c r="AA1134" i="1" s="1"/>
  <c r="U1134" i="1"/>
  <c r="Z1134" i="1"/>
  <c r="AB1134" i="1"/>
  <c r="AE1134" i="1"/>
  <c r="AF1134" i="1"/>
  <c r="S1135" i="1"/>
  <c r="X1135" i="1" s="1"/>
  <c r="AA1135" i="1" s="1"/>
  <c r="U1135" i="1"/>
  <c r="Z1135" i="1"/>
  <c r="AB1135" i="1"/>
  <c r="AE1135" i="1"/>
  <c r="AF1135" i="1"/>
  <c r="S1136" i="1"/>
  <c r="X1136" i="1" s="1"/>
  <c r="U1136" i="1"/>
  <c r="Z1136" i="1"/>
  <c r="AA1136" i="1"/>
  <c r="AB1136" i="1"/>
  <c r="AE1136" i="1"/>
  <c r="AF1136" i="1"/>
  <c r="S1137" i="1"/>
  <c r="X1137" i="1" s="1"/>
  <c r="AA1137" i="1" s="1"/>
  <c r="U1137" i="1"/>
  <c r="Z1137" i="1"/>
  <c r="AE1137" i="1"/>
  <c r="AF1137" i="1"/>
  <c r="S1138" i="1"/>
  <c r="X1138" i="1" s="1"/>
  <c r="U1138" i="1"/>
  <c r="Z1138" i="1"/>
  <c r="AA1138" i="1"/>
  <c r="AB1138" i="1"/>
  <c r="AE1138" i="1"/>
  <c r="AF1138" i="1"/>
  <c r="S1139" i="1"/>
  <c r="X1139" i="1" s="1"/>
  <c r="AA1139" i="1" s="1"/>
  <c r="U1139" i="1"/>
  <c r="Z1139" i="1"/>
  <c r="AE1139" i="1"/>
  <c r="AF1139" i="1"/>
  <c r="S1140" i="1"/>
  <c r="X1140" i="1" s="1"/>
  <c r="AA1140" i="1" s="1"/>
  <c r="U1140" i="1"/>
  <c r="Z1140" i="1"/>
  <c r="AB1140" i="1"/>
  <c r="AE1140" i="1"/>
  <c r="AF1140" i="1"/>
  <c r="S1141" i="1"/>
  <c r="X1141" i="1" s="1"/>
  <c r="AA1141" i="1" s="1"/>
  <c r="U1141" i="1"/>
  <c r="Z1141" i="1"/>
  <c r="AB1141" i="1"/>
  <c r="AE1141" i="1"/>
  <c r="AF1141" i="1"/>
  <c r="S1142" i="1"/>
  <c r="X1142" i="1" s="1"/>
  <c r="U1142" i="1"/>
  <c r="Z1142" i="1"/>
  <c r="AA1142" i="1"/>
  <c r="AB1142" i="1"/>
  <c r="AE1142" i="1"/>
  <c r="AF1142" i="1"/>
  <c r="S1143" i="1"/>
  <c r="X1143" i="1" s="1"/>
  <c r="AA1143" i="1" s="1"/>
  <c r="U1143" i="1"/>
  <c r="Z1143" i="1"/>
  <c r="AE1143" i="1"/>
  <c r="AF1143" i="1"/>
  <c r="S1144" i="1"/>
  <c r="X1144" i="1" s="1"/>
  <c r="AA1144" i="1" s="1"/>
  <c r="U1144" i="1"/>
  <c r="Z1144" i="1"/>
  <c r="AB1144" i="1"/>
  <c r="AE1144" i="1"/>
  <c r="AF1144" i="1"/>
  <c r="S1145" i="1"/>
  <c r="X1145" i="1" s="1"/>
  <c r="AA1145" i="1" s="1"/>
  <c r="U1145" i="1"/>
  <c r="Z1145" i="1"/>
  <c r="AE1145" i="1"/>
  <c r="AF1145" i="1"/>
  <c r="S1146" i="1"/>
  <c r="X1146" i="1" s="1"/>
  <c r="AA1146" i="1" s="1"/>
  <c r="U1146" i="1"/>
  <c r="Z1146" i="1"/>
  <c r="AB1146" i="1"/>
  <c r="AE1146" i="1"/>
  <c r="AF1146" i="1"/>
  <c r="S1147" i="1"/>
  <c r="X1147" i="1" s="1"/>
  <c r="AA1147" i="1" s="1"/>
  <c r="U1147" i="1"/>
  <c r="Z1147" i="1"/>
  <c r="AB1147" i="1"/>
  <c r="AE1147" i="1"/>
  <c r="AF1147" i="1"/>
  <c r="S1148" i="1"/>
  <c r="X1148" i="1" s="1"/>
  <c r="U1148" i="1"/>
  <c r="Z1148" i="1"/>
  <c r="AA1148" i="1"/>
  <c r="AB1148" i="1"/>
  <c r="AE1148" i="1"/>
  <c r="AF1148" i="1"/>
  <c r="S1149" i="1"/>
  <c r="X1149" i="1" s="1"/>
  <c r="AA1149" i="1" s="1"/>
  <c r="U1149" i="1"/>
  <c r="Z1149" i="1"/>
  <c r="AE1149" i="1"/>
  <c r="AF1149" i="1"/>
  <c r="S1150" i="1"/>
  <c r="X1150" i="1" s="1"/>
  <c r="U1150" i="1"/>
  <c r="Z1150" i="1"/>
  <c r="AA1150" i="1"/>
  <c r="AB1150" i="1"/>
  <c r="AE1150" i="1"/>
  <c r="AF1150" i="1"/>
  <c r="S1151" i="1"/>
  <c r="X1151" i="1" s="1"/>
  <c r="AA1151" i="1" s="1"/>
  <c r="U1151" i="1"/>
  <c r="Z1151" i="1"/>
  <c r="AE1151" i="1"/>
  <c r="AF1151" i="1"/>
  <c r="S1152" i="1"/>
  <c r="X1152" i="1" s="1"/>
  <c r="AA1152" i="1" s="1"/>
  <c r="U1152" i="1"/>
  <c r="Z1152" i="1"/>
  <c r="AB1152" i="1"/>
  <c r="AE1152" i="1"/>
  <c r="AF1152" i="1"/>
  <c r="S1153" i="1"/>
  <c r="X1153" i="1" s="1"/>
  <c r="AA1153" i="1" s="1"/>
  <c r="U1153" i="1"/>
  <c r="Z1153" i="1"/>
  <c r="AE1153" i="1"/>
  <c r="AF1153" i="1"/>
  <c r="S1154" i="1"/>
  <c r="X1154" i="1" s="1"/>
  <c r="AA1154" i="1" s="1"/>
  <c r="U1154" i="1"/>
  <c r="Z1154" i="1"/>
  <c r="AB1154" i="1"/>
  <c r="AE1154" i="1"/>
  <c r="AF1154" i="1"/>
  <c r="S1155" i="1"/>
  <c r="X1155" i="1" s="1"/>
  <c r="AA1155" i="1" s="1"/>
  <c r="U1155" i="1"/>
  <c r="Z1155" i="1"/>
  <c r="AB1155" i="1"/>
  <c r="AE1155" i="1"/>
  <c r="AF1155" i="1"/>
  <c r="S1156" i="1"/>
  <c r="X1156" i="1" s="1"/>
  <c r="U1156" i="1"/>
  <c r="Z1156" i="1"/>
  <c r="AA1156" i="1"/>
  <c r="AB1156" i="1"/>
  <c r="AE1156" i="1"/>
  <c r="AF1156" i="1"/>
  <c r="S1157" i="1"/>
  <c r="AB1157" i="1" s="1"/>
  <c r="U1157" i="1"/>
  <c r="Z1157" i="1"/>
  <c r="AE1157" i="1"/>
  <c r="AF1157" i="1"/>
  <c r="S1158" i="1"/>
  <c r="AB1158" i="1" s="1"/>
  <c r="U1158" i="1"/>
  <c r="Z1158" i="1"/>
  <c r="AE1158" i="1"/>
  <c r="AF1158" i="1"/>
  <c r="S1159" i="1"/>
  <c r="AB1159" i="1" s="1"/>
  <c r="U1159" i="1"/>
  <c r="Z1159" i="1"/>
  <c r="AE1159" i="1"/>
  <c r="AF1159" i="1"/>
  <c r="S1160" i="1"/>
  <c r="AB1160" i="1" s="1"/>
  <c r="U1160" i="1"/>
  <c r="Z1160" i="1"/>
  <c r="AE1160" i="1"/>
  <c r="AF1160" i="1"/>
  <c r="S1161" i="1"/>
  <c r="AB1161" i="1" s="1"/>
  <c r="U1161" i="1"/>
  <c r="Z1161" i="1"/>
  <c r="AE1161" i="1"/>
  <c r="AF1161" i="1"/>
  <c r="S1162" i="1"/>
  <c r="AB1162" i="1" s="1"/>
  <c r="U1162" i="1"/>
  <c r="Z1162" i="1"/>
  <c r="AE1162" i="1"/>
  <c r="AF1162" i="1"/>
  <c r="S1163" i="1"/>
  <c r="AB1163" i="1" s="1"/>
  <c r="U1163" i="1"/>
  <c r="Z1163" i="1"/>
  <c r="AE1163" i="1"/>
  <c r="AF1163" i="1"/>
  <c r="S1164" i="1"/>
  <c r="AB1164" i="1" s="1"/>
  <c r="U1164" i="1"/>
  <c r="Z1164" i="1"/>
  <c r="AE1164" i="1"/>
  <c r="AF1164" i="1"/>
  <c r="S1165" i="1"/>
  <c r="AB1165" i="1" s="1"/>
  <c r="U1165" i="1"/>
  <c r="Z1165" i="1"/>
  <c r="AE1165" i="1"/>
  <c r="AF1165" i="1"/>
  <c r="S1166" i="1"/>
  <c r="AB1166" i="1" s="1"/>
  <c r="U1166" i="1"/>
  <c r="Z1166" i="1"/>
  <c r="AE1166" i="1"/>
  <c r="AF1166" i="1"/>
  <c r="S1167" i="1"/>
  <c r="AB1167" i="1" s="1"/>
  <c r="U1167" i="1"/>
  <c r="Z1167" i="1"/>
  <c r="AE1167" i="1"/>
  <c r="AF1167" i="1"/>
  <c r="S1168" i="1"/>
  <c r="AB1168" i="1" s="1"/>
  <c r="U1168" i="1"/>
  <c r="Z1168" i="1"/>
  <c r="AE1168" i="1"/>
  <c r="AF1168" i="1"/>
  <c r="S1169" i="1"/>
  <c r="AB1169" i="1" s="1"/>
  <c r="U1169" i="1"/>
  <c r="Z1169" i="1"/>
  <c r="AE1169" i="1"/>
  <c r="AF1169" i="1"/>
  <c r="S1170" i="1"/>
  <c r="AB1170" i="1" s="1"/>
  <c r="U1170" i="1"/>
  <c r="Z1170" i="1"/>
  <c r="AE1170" i="1"/>
  <c r="AF1170" i="1"/>
  <c r="S1171" i="1"/>
  <c r="AB1171" i="1" s="1"/>
  <c r="U1171" i="1"/>
  <c r="Z1171" i="1"/>
  <c r="AE1171" i="1"/>
  <c r="AF1171" i="1"/>
  <c r="S1172" i="1"/>
  <c r="AB1172" i="1" s="1"/>
  <c r="U1172" i="1"/>
  <c r="Z1172" i="1"/>
  <c r="AE1172" i="1"/>
  <c r="AF1172" i="1"/>
  <c r="S1173" i="1"/>
  <c r="AB1173" i="1" s="1"/>
  <c r="U1173" i="1"/>
  <c r="Z1173" i="1"/>
  <c r="AE1173" i="1"/>
  <c r="AF1173" i="1"/>
  <c r="S1174" i="1"/>
  <c r="AB1174" i="1" s="1"/>
  <c r="U1174" i="1"/>
  <c r="Z1174" i="1"/>
  <c r="AE1174" i="1"/>
  <c r="AF1174" i="1"/>
  <c r="S1175" i="1"/>
  <c r="AB1175" i="1" s="1"/>
  <c r="U1175" i="1"/>
  <c r="Z1175" i="1"/>
  <c r="AE1175" i="1"/>
  <c r="AF1175" i="1"/>
  <c r="S1176" i="1"/>
  <c r="AB1176" i="1" s="1"/>
  <c r="U1176" i="1"/>
  <c r="Z1176" i="1"/>
  <c r="AE1176" i="1"/>
  <c r="AF1176" i="1"/>
  <c r="S1177" i="1"/>
  <c r="AB1177" i="1" s="1"/>
  <c r="U1177" i="1"/>
  <c r="Z1177" i="1"/>
  <c r="AE1177" i="1"/>
  <c r="AF1177" i="1"/>
  <c r="S1178" i="1"/>
  <c r="AB1178" i="1" s="1"/>
  <c r="U1178" i="1"/>
  <c r="Z1178" i="1"/>
  <c r="AE1178" i="1"/>
  <c r="AF1178" i="1"/>
  <c r="S1179" i="1"/>
  <c r="AB1179" i="1" s="1"/>
  <c r="U1179" i="1"/>
  <c r="Z1179" i="1"/>
  <c r="AE1179" i="1"/>
  <c r="AF1179" i="1"/>
  <c r="S1180" i="1"/>
  <c r="AB1180" i="1" s="1"/>
  <c r="U1180" i="1"/>
  <c r="Z1180" i="1"/>
  <c r="AE1180" i="1"/>
  <c r="AF1180" i="1"/>
  <c r="S1181" i="1"/>
  <c r="AB1181" i="1" s="1"/>
  <c r="U1181" i="1"/>
  <c r="Z1181" i="1"/>
  <c r="AE1181" i="1"/>
  <c r="AF1181" i="1"/>
  <c r="S1182" i="1"/>
  <c r="AB1182" i="1" s="1"/>
  <c r="U1182" i="1"/>
  <c r="Z1182" i="1"/>
  <c r="AE1182" i="1"/>
  <c r="AF1182" i="1"/>
  <c r="S1183" i="1"/>
  <c r="AB1183" i="1" s="1"/>
  <c r="U1183" i="1"/>
  <c r="Z1183" i="1"/>
  <c r="AE1183" i="1"/>
  <c r="AF1183" i="1"/>
  <c r="S1184" i="1"/>
  <c r="AB1184" i="1" s="1"/>
  <c r="U1184" i="1"/>
  <c r="Z1184" i="1"/>
  <c r="AE1184" i="1"/>
  <c r="AF1184" i="1"/>
  <c r="S1185" i="1"/>
  <c r="AB1185" i="1" s="1"/>
  <c r="U1185" i="1"/>
  <c r="Z1185" i="1"/>
  <c r="AE1185" i="1"/>
  <c r="AF1185" i="1"/>
  <c r="S1186" i="1"/>
  <c r="AB1186" i="1" s="1"/>
  <c r="U1186" i="1"/>
  <c r="Z1186" i="1"/>
  <c r="AE1186" i="1"/>
  <c r="AF1186" i="1"/>
  <c r="S1187" i="1"/>
  <c r="AB1187" i="1" s="1"/>
  <c r="U1187" i="1"/>
  <c r="Z1187" i="1"/>
  <c r="AE1187" i="1"/>
  <c r="AF1187" i="1"/>
  <c r="S1188" i="1"/>
  <c r="AB1188" i="1" s="1"/>
  <c r="U1188" i="1"/>
  <c r="Z1188" i="1"/>
  <c r="AE1188" i="1"/>
  <c r="AF1188" i="1"/>
  <c r="S1189" i="1"/>
  <c r="AB1189" i="1" s="1"/>
  <c r="U1189" i="1"/>
  <c r="Z1189" i="1"/>
  <c r="AE1189" i="1"/>
  <c r="AF1189" i="1"/>
  <c r="S1190" i="1"/>
  <c r="AB1190" i="1" s="1"/>
  <c r="U1190" i="1"/>
  <c r="Z1190" i="1"/>
  <c r="AE1190" i="1"/>
  <c r="AF1190" i="1"/>
  <c r="S1191" i="1"/>
  <c r="AB1191" i="1" s="1"/>
  <c r="U1191" i="1"/>
  <c r="Z1191" i="1"/>
  <c r="AE1191" i="1"/>
  <c r="AF1191" i="1"/>
  <c r="S1192" i="1"/>
  <c r="AB1192" i="1" s="1"/>
  <c r="U1192" i="1"/>
  <c r="Z1192" i="1"/>
  <c r="AE1192" i="1"/>
  <c r="AF1192" i="1"/>
  <c r="S1193" i="1"/>
  <c r="AB1193" i="1" s="1"/>
  <c r="U1193" i="1"/>
  <c r="Z1193" i="1"/>
  <c r="AE1193" i="1"/>
  <c r="AF1193" i="1"/>
  <c r="S1194" i="1"/>
  <c r="AB1194" i="1" s="1"/>
  <c r="U1194" i="1"/>
  <c r="Z1194" i="1"/>
  <c r="AE1194" i="1"/>
  <c r="AF1194" i="1"/>
  <c r="S1195" i="1"/>
  <c r="AB1195" i="1" s="1"/>
  <c r="U1195" i="1"/>
  <c r="Z1195" i="1"/>
  <c r="AE1195" i="1"/>
  <c r="AF1195" i="1"/>
  <c r="S1196" i="1"/>
  <c r="AB1196" i="1" s="1"/>
  <c r="U1196" i="1"/>
  <c r="Z1196" i="1"/>
  <c r="AE1196" i="1"/>
  <c r="AF1196" i="1"/>
  <c r="S1197" i="1"/>
  <c r="AB1197" i="1" s="1"/>
  <c r="U1197" i="1"/>
  <c r="Z1197" i="1"/>
  <c r="AE1197" i="1"/>
  <c r="AF1197" i="1"/>
  <c r="S1198" i="1"/>
  <c r="AB1198" i="1" s="1"/>
  <c r="U1198" i="1"/>
  <c r="Z1198" i="1"/>
  <c r="AE1198" i="1"/>
  <c r="AF1198" i="1"/>
  <c r="S1199" i="1"/>
  <c r="AB1199" i="1" s="1"/>
  <c r="U1199" i="1"/>
  <c r="Z1199" i="1"/>
  <c r="AE1199" i="1"/>
  <c r="AF1199" i="1"/>
  <c r="S1200" i="1"/>
  <c r="AB1200" i="1" s="1"/>
  <c r="U1200" i="1"/>
  <c r="Z1200" i="1"/>
  <c r="AE1200" i="1"/>
  <c r="AF1200" i="1"/>
  <c r="S1201" i="1"/>
  <c r="AB1201" i="1" s="1"/>
  <c r="U1201" i="1"/>
  <c r="Z1201" i="1"/>
  <c r="AE1201" i="1"/>
  <c r="AF1201" i="1"/>
  <c r="S1202" i="1"/>
  <c r="AB1202" i="1" s="1"/>
  <c r="U1202" i="1"/>
  <c r="Z1202" i="1"/>
  <c r="AE1202" i="1"/>
  <c r="AF1202" i="1"/>
  <c r="S1203" i="1"/>
  <c r="AB1203" i="1" s="1"/>
  <c r="U1203" i="1"/>
  <c r="Z1203" i="1"/>
  <c r="AE1203" i="1"/>
  <c r="AF1203" i="1"/>
  <c r="S1204" i="1"/>
  <c r="AB1204" i="1" s="1"/>
  <c r="U1204" i="1"/>
  <c r="Z1204" i="1"/>
  <c r="AE1204" i="1"/>
  <c r="AF1204" i="1"/>
  <c r="S1205" i="1"/>
  <c r="AB1205" i="1" s="1"/>
  <c r="U1205" i="1"/>
  <c r="Z1205" i="1"/>
  <c r="AE1205" i="1"/>
  <c r="AF1205" i="1"/>
  <c r="S1206" i="1"/>
  <c r="AB1206" i="1" s="1"/>
  <c r="U1206" i="1"/>
  <c r="Z1206" i="1"/>
  <c r="AE1206" i="1"/>
  <c r="AF1206" i="1"/>
  <c r="S1207" i="1"/>
  <c r="AB1207" i="1" s="1"/>
  <c r="U1207" i="1"/>
  <c r="Z1207" i="1"/>
  <c r="AE1207" i="1"/>
  <c r="AF1207" i="1"/>
  <c r="S1208" i="1"/>
  <c r="AB1208" i="1" s="1"/>
  <c r="U1208" i="1"/>
  <c r="Z1208" i="1"/>
  <c r="AE1208" i="1"/>
  <c r="AF1208" i="1"/>
  <c r="S1209" i="1"/>
  <c r="AB1209" i="1" s="1"/>
  <c r="U1209" i="1"/>
  <c r="Z1209" i="1"/>
  <c r="AE1209" i="1"/>
  <c r="AF1209" i="1"/>
  <c r="S1210" i="1"/>
  <c r="AB1210" i="1" s="1"/>
  <c r="U1210" i="1"/>
  <c r="Z1210" i="1"/>
  <c r="AE1210" i="1"/>
  <c r="AF1210" i="1"/>
  <c r="S1211" i="1"/>
  <c r="AB1211" i="1" s="1"/>
  <c r="U1211" i="1"/>
  <c r="Z1211" i="1"/>
  <c r="AE1211" i="1"/>
  <c r="AF1211" i="1"/>
  <c r="S1212" i="1"/>
  <c r="AB1212" i="1" s="1"/>
  <c r="U1212" i="1"/>
  <c r="Z1212" i="1"/>
  <c r="AE1212" i="1"/>
  <c r="AF1212" i="1"/>
  <c r="S1213" i="1"/>
  <c r="AB1213" i="1" s="1"/>
  <c r="U1213" i="1"/>
  <c r="Z1213" i="1"/>
  <c r="AE1213" i="1"/>
  <c r="AF1213" i="1"/>
  <c r="S1214" i="1"/>
  <c r="AB1214" i="1" s="1"/>
  <c r="U1214" i="1"/>
  <c r="Z1214" i="1"/>
  <c r="AE1214" i="1"/>
  <c r="AF1214" i="1"/>
  <c r="S1215" i="1"/>
  <c r="AB1215" i="1" s="1"/>
  <c r="U1215" i="1"/>
  <c r="Z1215" i="1"/>
  <c r="AE1215" i="1"/>
  <c r="AF1215" i="1"/>
  <c r="S1216" i="1"/>
  <c r="AB1216" i="1" s="1"/>
  <c r="U1216" i="1"/>
  <c r="Z1216" i="1"/>
  <c r="AE1216" i="1"/>
  <c r="AF1216" i="1"/>
  <c r="S1217" i="1"/>
  <c r="AB1217" i="1" s="1"/>
  <c r="U1217" i="1"/>
  <c r="Z1217" i="1"/>
  <c r="AE1217" i="1"/>
  <c r="AF1217" i="1"/>
  <c r="S1218" i="1"/>
  <c r="AB1218" i="1" s="1"/>
  <c r="U1218" i="1"/>
  <c r="Z1218" i="1"/>
  <c r="AE1218" i="1"/>
  <c r="AF1218" i="1"/>
  <c r="S1219" i="1"/>
  <c r="AB1219" i="1" s="1"/>
  <c r="U1219" i="1"/>
  <c r="Z1219" i="1"/>
  <c r="AE1219" i="1"/>
  <c r="AF1219" i="1"/>
  <c r="S1220" i="1"/>
  <c r="AB1220" i="1" s="1"/>
  <c r="U1220" i="1"/>
  <c r="Z1220" i="1"/>
  <c r="AE1220" i="1"/>
  <c r="AF1220" i="1"/>
  <c r="S1221" i="1"/>
  <c r="AB1221" i="1" s="1"/>
  <c r="U1221" i="1"/>
  <c r="Z1221" i="1"/>
  <c r="AE1221" i="1"/>
  <c r="AF1221" i="1"/>
  <c r="S1222" i="1"/>
  <c r="AB1222" i="1" s="1"/>
  <c r="U1222" i="1"/>
  <c r="Z1222" i="1"/>
  <c r="AE1222" i="1"/>
  <c r="AF1222" i="1"/>
  <c r="S1223" i="1"/>
  <c r="AB1223" i="1" s="1"/>
  <c r="U1223" i="1"/>
  <c r="Z1223" i="1"/>
  <c r="AE1223" i="1"/>
  <c r="AF1223" i="1"/>
  <c r="S1224" i="1"/>
  <c r="AB1224" i="1" s="1"/>
  <c r="U1224" i="1"/>
  <c r="Z1224" i="1"/>
  <c r="AE1224" i="1"/>
  <c r="AF1224" i="1"/>
  <c r="S1225" i="1"/>
  <c r="AB1225" i="1" s="1"/>
  <c r="U1225" i="1"/>
  <c r="Z1225" i="1"/>
  <c r="AE1225" i="1"/>
  <c r="AF1225" i="1"/>
  <c r="S1226" i="1"/>
  <c r="AB1226" i="1" s="1"/>
  <c r="U1226" i="1"/>
  <c r="Z1226" i="1"/>
  <c r="AE1226" i="1"/>
  <c r="AF1226" i="1"/>
  <c r="S1227" i="1"/>
  <c r="AB1227" i="1" s="1"/>
  <c r="U1227" i="1"/>
  <c r="Z1227" i="1"/>
  <c r="AE1227" i="1"/>
  <c r="AF1227" i="1"/>
  <c r="S1228" i="1"/>
  <c r="AB1228" i="1" s="1"/>
  <c r="U1228" i="1"/>
  <c r="Z1228" i="1"/>
  <c r="AE1228" i="1"/>
  <c r="AF1228" i="1"/>
  <c r="S1229" i="1"/>
  <c r="AB1229" i="1" s="1"/>
  <c r="U1229" i="1"/>
  <c r="Z1229" i="1"/>
  <c r="AE1229" i="1"/>
  <c r="AF1229" i="1"/>
  <c r="S1230" i="1"/>
  <c r="AB1230" i="1" s="1"/>
  <c r="U1230" i="1"/>
  <c r="Z1230" i="1"/>
  <c r="AE1230" i="1"/>
  <c r="AF1230" i="1"/>
  <c r="S1231" i="1"/>
  <c r="AB1231" i="1" s="1"/>
  <c r="U1231" i="1"/>
  <c r="Z1231" i="1"/>
  <c r="AE1231" i="1"/>
  <c r="AF1231" i="1"/>
  <c r="S1232" i="1"/>
  <c r="AB1232" i="1" s="1"/>
  <c r="U1232" i="1"/>
  <c r="Z1232" i="1"/>
  <c r="AE1232" i="1"/>
  <c r="AF1232" i="1"/>
  <c r="S1233" i="1"/>
  <c r="AB1233" i="1" s="1"/>
  <c r="U1233" i="1"/>
  <c r="Z1233" i="1"/>
  <c r="AE1233" i="1"/>
  <c r="AF1233" i="1"/>
  <c r="S1234" i="1"/>
  <c r="AB1234" i="1" s="1"/>
  <c r="U1234" i="1"/>
  <c r="Z1234" i="1"/>
  <c r="AE1234" i="1"/>
  <c r="AF1234" i="1"/>
  <c r="S1235" i="1"/>
  <c r="AB1235" i="1" s="1"/>
  <c r="U1235" i="1"/>
  <c r="Z1235" i="1"/>
  <c r="AE1235" i="1"/>
  <c r="AF1235" i="1"/>
  <c r="S1236" i="1"/>
  <c r="AB1236" i="1" s="1"/>
  <c r="U1236" i="1"/>
  <c r="Z1236" i="1"/>
  <c r="AE1236" i="1"/>
  <c r="AF1236" i="1"/>
  <c r="S1237" i="1"/>
  <c r="AB1237" i="1" s="1"/>
  <c r="U1237" i="1"/>
  <c r="Z1237" i="1"/>
  <c r="AE1237" i="1"/>
  <c r="AF1237" i="1"/>
  <c r="S1238" i="1"/>
  <c r="AB1238" i="1" s="1"/>
  <c r="U1238" i="1"/>
  <c r="Z1238" i="1"/>
  <c r="AE1238" i="1"/>
  <c r="AF1238" i="1"/>
  <c r="S1239" i="1"/>
  <c r="AB1239" i="1" s="1"/>
  <c r="U1239" i="1"/>
  <c r="Z1239" i="1"/>
  <c r="AE1239" i="1"/>
  <c r="AF1239" i="1"/>
  <c r="S1240" i="1"/>
  <c r="AB1240" i="1" s="1"/>
  <c r="U1240" i="1"/>
  <c r="Z1240" i="1"/>
  <c r="AE1240" i="1"/>
  <c r="AF1240" i="1"/>
  <c r="S1241" i="1"/>
  <c r="AB1241" i="1" s="1"/>
  <c r="U1241" i="1"/>
  <c r="Z1241" i="1"/>
  <c r="AE1241" i="1"/>
  <c r="AF1241" i="1"/>
  <c r="S1242" i="1"/>
  <c r="AB1242" i="1" s="1"/>
  <c r="U1242" i="1"/>
  <c r="Z1242" i="1"/>
  <c r="AE1242" i="1"/>
  <c r="AF1242" i="1"/>
  <c r="S1243" i="1"/>
  <c r="AB1243" i="1" s="1"/>
  <c r="U1243" i="1"/>
  <c r="Z1243" i="1"/>
  <c r="AE1243" i="1"/>
  <c r="AF1243" i="1"/>
  <c r="S1244" i="1"/>
  <c r="AB1244" i="1" s="1"/>
  <c r="U1244" i="1"/>
  <c r="Z1244" i="1"/>
  <c r="AE1244" i="1"/>
  <c r="AF1244" i="1"/>
  <c r="S1245" i="1"/>
  <c r="AB1245" i="1" s="1"/>
  <c r="U1245" i="1"/>
  <c r="Z1245" i="1"/>
  <c r="AE1245" i="1"/>
  <c r="AF1245" i="1"/>
  <c r="S1246" i="1"/>
  <c r="AB1246" i="1" s="1"/>
  <c r="U1246" i="1"/>
  <c r="Z1246" i="1"/>
  <c r="AE1246" i="1"/>
  <c r="AF1246" i="1"/>
  <c r="S1247" i="1"/>
  <c r="AB1247" i="1" s="1"/>
  <c r="U1247" i="1"/>
  <c r="Z1247" i="1"/>
  <c r="AE1247" i="1"/>
  <c r="AF1247" i="1"/>
  <c r="S1248" i="1"/>
  <c r="AB1248" i="1" s="1"/>
  <c r="U1248" i="1"/>
  <c r="Z1248" i="1"/>
  <c r="AE1248" i="1"/>
  <c r="AF1248" i="1"/>
  <c r="S1249" i="1"/>
  <c r="AB1249" i="1" s="1"/>
  <c r="U1249" i="1"/>
  <c r="Z1249" i="1"/>
  <c r="AE1249" i="1"/>
  <c r="AF1249" i="1"/>
  <c r="S1250" i="1"/>
  <c r="AB1250" i="1" s="1"/>
  <c r="U1250" i="1"/>
  <c r="Z1250" i="1"/>
  <c r="AE1250" i="1"/>
  <c r="AF1250" i="1"/>
  <c r="S1251" i="1"/>
  <c r="AB1251" i="1" s="1"/>
  <c r="U1251" i="1"/>
  <c r="Z1251" i="1"/>
  <c r="AE1251" i="1"/>
  <c r="AF1251" i="1"/>
  <c r="S1252" i="1"/>
  <c r="AB1252" i="1" s="1"/>
  <c r="U1252" i="1"/>
  <c r="Z1252" i="1"/>
  <c r="AE1252" i="1"/>
  <c r="AF1252" i="1"/>
  <c r="S1253" i="1"/>
  <c r="AB1253" i="1" s="1"/>
  <c r="U1253" i="1"/>
  <c r="Z1253" i="1"/>
  <c r="AE1253" i="1"/>
  <c r="AF1253" i="1"/>
  <c r="S1254" i="1"/>
  <c r="AB1254" i="1" s="1"/>
  <c r="U1254" i="1"/>
  <c r="Z1254" i="1"/>
  <c r="AE1254" i="1"/>
  <c r="AF1254" i="1"/>
  <c r="S1255" i="1"/>
  <c r="AB1255" i="1" s="1"/>
  <c r="U1255" i="1"/>
  <c r="Z1255" i="1"/>
  <c r="AE1255" i="1"/>
  <c r="AF1255" i="1"/>
  <c r="S1256" i="1"/>
  <c r="AB1256" i="1" s="1"/>
  <c r="U1256" i="1"/>
  <c r="Z1256" i="1"/>
  <c r="AE1256" i="1"/>
  <c r="AF1256" i="1"/>
  <c r="S1257" i="1"/>
  <c r="AB1257" i="1" s="1"/>
  <c r="U1257" i="1"/>
  <c r="Z1257" i="1"/>
  <c r="AE1257" i="1"/>
  <c r="AF1257" i="1"/>
  <c r="S1258" i="1"/>
  <c r="AB1258" i="1" s="1"/>
  <c r="U1258" i="1"/>
  <c r="Z1258" i="1"/>
  <c r="AE1258" i="1"/>
  <c r="AF1258" i="1"/>
  <c r="S1259" i="1"/>
  <c r="AB1259" i="1" s="1"/>
  <c r="U1259" i="1"/>
  <c r="Z1259" i="1"/>
  <c r="AE1259" i="1"/>
  <c r="AF1259" i="1"/>
  <c r="S1260" i="1"/>
  <c r="AB1260" i="1" s="1"/>
  <c r="U1260" i="1"/>
  <c r="Z1260" i="1"/>
  <c r="AE1260" i="1"/>
  <c r="AF1260" i="1"/>
  <c r="S1261" i="1"/>
  <c r="AB1261" i="1" s="1"/>
  <c r="U1261" i="1"/>
  <c r="Z1261" i="1"/>
  <c r="AE1261" i="1"/>
  <c r="AF1261" i="1"/>
  <c r="S1262" i="1"/>
  <c r="AB1262" i="1" s="1"/>
  <c r="U1262" i="1"/>
  <c r="Z1262" i="1"/>
  <c r="AE1262" i="1"/>
  <c r="AF1262" i="1"/>
  <c r="S1263" i="1"/>
  <c r="AB1263" i="1" s="1"/>
  <c r="U1263" i="1"/>
  <c r="Z1263" i="1"/>
  <c r="AE1263" i="1"/>
  <c r="AF1263" i="1"/>
  <c r="S1264" i="1"/>
  <c r="AB1264" i="1" s="1"/>
  <c r="U1264" i="1"/>
  <c r="Z1264" i="1"/>
  <c r="AE1264" i="1"/>
  <c r="AF1264" i="1"/>
  <c r="S1265" i="1"/>
  <c r="AB1265" i="1" s="1"/>
  <c r="U1265" i="1"/>
  <c r="Z1265" i="1"/>
  <c r="AE1265" i="1"/>
  <c r="AF1265" i="1"/>
  <c r="S1266" i="1"/>
  <c r="AB1266" i="1" s="1"/>
  <c r="U1266" i="1"/>
  <c r="Z1266" i="1"/>
  <c r="AE1266" i="1"/>
  <c r="AF1266" i="1"/>
  <c r="S1267" i="1"/>
  <c r="AB1267" i="1" s="1"/>
  <c r="U1267" i="1"/>
  <c r="Z1267" i="1"/>
  <c r="AE1267" i="1"/>
  <c r="AF1267" i="1"/>
  <c r="S1268" i="1"/>
  <c r="AB1268" i="1" s="1"/>
  <c r="U1268" i="1"/>
  <c r="Z1268" i="1"/>
  <c r="AE1268" i="1"/>
  <c r="AF1268" i="1"/>
  <c r="S1269" i="1"/>
  <c r="AB1269" i="1" s="1"/>
  <c r="U1269" i="1"/>
  <c r="Z1269" i="1"/>
  <c r="AE1269" i="1"/>
  <c r="AF1269" i="1"/>
  <c r="S1270" i="1"/>
  <c r="AB1270" i="1" s="1"/>
  <c r="U1270" i="1"/>
  <c r="Z1270" i="1"/>
  <c r="AE1270" i="1"/>
  <c r="AF1270" i="1"/>
  <c r="S1271" i="1"/>
  <c r="AB1271" i="1" s="1"/>
  <c r="U1271" i="1"/>
  <c r="Z1271" i="1"/>
  <c r="AE1271" i="1"/>
  <c r="AF1271" i="1"/>
  <c r="S1272" i="1"/>
  <c r="AB1272" i="1" s="1"/>
  <c r="U1272" i="1"/>
  <c r="Z1272" i="1"/>
  <c r="AE1272" i="1"/>
  <c r="AF1272" i="1"/>
  <c r="S1273" i="1"/>
  <c r="AB1273" i="1" s="1"/>
  <c r="U1273" i="1"/>
  <c r="Z1273" i="1"/>
  <c r="AE1273" i="1"/>
  <c r="AF1273" i="1"/>
  <c r="S1274" i="1"/>
  <c r="AB1274" i="1" s="1"/>
  <c r="U1274" i="1"/>
  <c r="Z1274" i="1"/>
  <c r="AE1274" i="1"/>
  <c r="AF1274" i="1"/>
  <c r="S1275" i="1"/>
  <c r="AB1275" i="1" s="1"/>
  <c r="U1275" i="1"/>
  <c r="Z1275" i="1"/>
  <c r="AE1275" i="1"/>
  <c r="AF1275" i="1"/>
  <c r="S1276" i="1"/>
  <c r="AB1276" i="1" s="1"/>
  <c r="U1276" i="1"/>
  <c r="Z1276" i="1"/>
  <c r="AE1276" i="1"/>
  <c r="AF1276" i="1"/>
  <c r="S1277" i="1"/>
  <c r="AB1277" i="1" s="1"/>
  <c r="U1277" i="1"/>
  <c r="Z1277" i="1"/>
  <c r="AE1277" i="1"/>
  <c r="AF1277" i="1"/>
  <c r="S1278" i="1"/>
  <c r="AB1278" i="1" s="1"/>
  <c r="U1278" i="1"/>
  <c r="Z1278" i="1"/>
  <c r="AE1278" i="1"/>
  <c r="AF1278" i="1"/>
  <c r="S1279" i="1"/>
  <c r="AB1279" i="1" s="1"/>
  <c r="U1279" i="1"/>
  <c r="Z1279" i="1"/>
  <c r="AE1279" i="1"/>
  <c r="AF1279" i="1"/>
  <c r="S1280" i="1"/>
  <c r="AB1280" i="1" s="1"/>
  <c r="U1280" i="1"/>
  <c r="Z1280" i="1"/>
  <c r="AE1280" i="1"/>
  <c r="AF1280" i="1"/>
  <c r="S1281" i="1"/>
  <c r="AB1281" i="1" s="1"/>
  <c r="U1281" i="1"/>
  <c r="Z1281" i="1"/>
  <c r="AE1281" i="1"/>
  <c r="AF1281" i="1"/>
  <c r="S1282" i="1"/>
  <c r="AB1282" i="1" s="1"/>
  <c r="U1282" i="1"/>
  <c r="Z1282" i="1"/>
  <c r="AE1282" i="1"/>
  <c r="AF1282" i="1"/>
  <c r="S1283" i="1"/>
  <c r="AB1283" i="1" s="1"/>
  <c r="U1283" i="1"/>
  <c r="Z1283" i="1"/>
  <c r="AE1283" i="1"/>
  <c r="AF1283" i="1"/>
  <c r="S1284" i="1"/>
  <c r="AB1284" i="1" s="1"/>
  <c r="U1284" i="1"/>
  <c r="Z1284" i="1"/>
  <c r="AE1284" i="1"/>
  <c r="AF1284" i="1"/>
  <c r="S1285" i="1"/>
  <c r="AB1285" i="1" s="1"/>
  <c r="U1285" i="1"/>
  <c r="Z1285" i="1"/>
  <c r="AE1285" i="1"/>
  <c r="AF1285" i="1"/>
  <c r="S1286" i="1"/>
  <c r="AB1286" i="1" s="1"/>
  <c r="U1286" i="1"/>
  <c r="Z1286" i="1"/>
  <c r="AE1286" i="1"/>
  <c r="AF1286" i="1"/>
  <c r="S1287" i="1"/>
  <c r="AB1287" i="1" s="1"/>
  <c r="U1287" i="1"/>
  <c r="Z1287" i="1"/>
  <c r="AE1287" i="1"/>
  <c r="AF1287" i="1"/>
  <c r="S1288" i="1"/>
  <c r="AB1288" i="1" s="1"/>
  <c r="U1288" i="1"/>
  <c r="Z1288" i="1"/>
  <c r="AE1288" i="1"/>
  <c r="AF1288" i="1"/>
  <c r="S1289" i="1"/>
  <c r="AB1289" i="1" s="1"/>
  <c r="U1289" i="1"/>
  <c r="Z1289" i="1"/>
  <c r="AE1289" i="1"/>
  <c r="AF1289" i="1"/>
  <c r="S1290" i="1"/>
  <c r="AB1290" i="1" s="1"/>
  <c r="U1290" i="1"/>
  <c r="Z1290" i="1"/>
  <c r="AE1290" i="1"/>
  <c r="AF1290" i="1"/>
  <c r="S1291" i="1"/>
  <c r="AB1291" i="1" s="1"/>
  <c r="U1291" i="1"/>
  <c r="Z1291" i="1"/>
  <c r="AE1291" i="1"/>
  <c r="AF1291" i="1"/>
  <c r="S1292" i="1"/>
  <c r="AB1292" i="1" s="1"/>
  <c r="U1292" i="1"/>
  <c r="Z1292" i="1"/>
  <c r="AE1292" i="1"/>
  <c r="AF1292" i="1"/>
  <c r="S1293" i="1"/>
  <c r="AB1293" i="1" s="1"/>
  <c r="U1293" i="1"/>
  <c r="Z1293" i="1"/>
  <c r="AE1293" i="1"/>
  <c r="AF1293" i="1"/>
  <c r="S1294" i="1"/>
  <c r="AB1294" i="1" s="1"/>
  <c r="U1294" i="1"/>
  <c r="Z1294" i="1"/>
  <c r="AE1294" i="1"/>
  <c r="AF1294" i="1"/>
  <c r="S1295" i="1"/>
  <c r="AB1295" i="1" s="1"/>
  <c r="U1295" i="1"/>
  <c r="Z1295" i="1"/>
  <c r="AE1295" i="1"/>
  <c r="AF1295" i="1"/>
  <c r="S1296" i="1"/>
  <c r="AB1296" i="1" s="1"/>
  <c r="U1296" i="1"/>
  <c r="Z1296" i="1"/>
  <c r="AE1296" i="1"/>
  <c r="AF1296" i="1"/>
  <c r="S1297" i="1"/>
  <c r="AB1297" i="1" s="1"/>
  <c r="U1297" i="1"/>
  <c r="Z1297" i="1"/>
  <c r="AE1297" i="1"/>
  <c r="AF1297" i="1"/>
  <c r="S1298" i="1"/>
  <c r="AB1298" i="1" s="1"/>
  <c r="U1298" i="1"/>
  <c r="Z1298" i="1"/>
  <c r="AE1298" i="1"/>
  <c r="AF1298" i="1"/>
  <c r="S1299" i="1"/>
  <c r="AB1299" i="1" s="1"/>
  <c r="U1299" i="1"/>
  <c r="Z1299" i="1"/>
  <c r="AE1299" i="1"/>
  <c r="AF1299" i="1"/>
  <c r="S1300" i="1"/>
  <c r="AB1300" i="1" s="1"/>
  <c r="U1300" i="1"/>
  <c r="Z1300" i="1"/>
  <c r="AE1300" i="1"/>
  <c r="AF1300" i="1"/>
  <c r="S1301" i="1"/>
  <c r="AB1301" i="1" s="1"/>
  <c r="U1301" i="1"/>
  <c r="Z1301" i="1"/>
  <c r="AE1301" i="1"/>
  <c r="AF1301" i="1"/>
  <c r="S1302" i="1"/>
  <c r="AB1302" i="1" s="1"/>
  <c r="U1302" i="1"/>
  <c r="Z1302" i="1"/>
  <c r="AE1302" i="1"/>
  <c r="AF1302" i="1"/>
  <c r="S1303" i="1"/>
  <c r="AB1303" i="1" s="1"/>
  <c r="U1303" i="1"/>
  <c r="Z1303" i="1"/>
  <c r="AE1303" i="1"/>
  <c r="AF1303" i="1"/>
  <c r="S1304" i="1"/>
  <c r="AB1304" i="1" s="1"/>
  <c r="U1304" i="1"/>
  <c r="Z1304" i="1"/>
  <c r="AE1304" i="1"/>
  <c r="AF1304" i="1"/>
  <c r="S1305" i="1"/>
  <c r="AB1305" i="1" s="1"/>
  <c r="U1305" i="1"/>
  <c r="Z1305" i="1"/>
  <c r="AE1305" i="1"/>
  <c r="AF1305" i="1"/>
  <c r="S1306" i="1"/>
  <c r="AB1306" i="1" s="1"/>
  <c r="U1306" i="1"/>
  <c r="Z1306" i="1"/>
  <c r="AE1306" i="1"/>
  <c r="AF1306" i="1"/>
  <c r="S1307" i="1"/>
  <c r="AB1307" i="1" s="1"/>
  <c r="U1307" i="1"/>
  <c r="Z1307" i="1"/>
  <c r="AE1307" i="1"/>
  <c r="AF1307" i="1"/>
  <c r="S1308" i="1"/>
  <c r="AB1308" i="1" s="1"/>
  <c r="U1308" i="1"/>
  <c r="Z1308" i="1"/>
  <c r="AE1308" i="1"/>
  <c r="AF1308" i="1"/>
  <c r="S1309" i="1"/>
  <c r="AB1309" i="1" s="1"/>
  <c r="U1309" i="1"/>
  <c r="Z1309" i="1"/>
  <c r="AE1309" i="1"/>
  <c r="AF1309" i="1"/>
  <c r="S1310" i="1"/>
  <c r="AB1310" i="1" s="1"/>
  <c r="U1310" i="1"/>
  <c r="Z1310" i="1"/>
  <c r="AE1310" i="1"/>
  <c r="AF1310" i="1"/>
  <c r="S1311" i="1"/>
  <c r="AB1311" i="1" s="1"/>
  <c r="U1311" i="1"/>
  <c r="Z1311" i="1"/>
  <c r="AE1311" i="1"/>
  <c r="AF1311" i="1"/>
  <c r="S40" i="1"/>
  <c r="AB40" i="1" s="1"/>
  <c r="U40" i="1"/>
  <c r="Z40" i="1"/>
  <c r="AE40" i="1"/>
  <c r="AF40" i="1"/>
  <c r="S41" i="1"/>
  <c r="AB41" i="1" s="1"/>
  <c r="U41" i="1"/>
  <c r="X41" i="1"/>
  <c r="AA41" i="1" s="1"/>
  <c r="Z41" i="1"/>
  <c r="AE41" i="1"/>
  <c r="AF41" i="1"/>
  <c r="S42" i="1"/>
  <c r="AB42" i="1" s="1"/>
  <c r="U42" i="1"/>
  <c r="Z42" i="1"/>
  <c r="AE42" i="1"/>
  <c r="AF42" i="1"/>
  <c r="S43" i="1"/>
  <c r="AB43" i="1" s="1"/>
  <c r="U43" i="1"/>
  <c r="Z43" i="1"/>
  <c r="AE43" i="1"/>
  <c r="AF43" i="1"/>
  <c r="S44" i="1"/>
  <c r="AB44" i="1" s="1"/>
  <c r="U44" i="1"/>
  <c r="Z44" i="1"/>
  <c r="AE44" i="1"/>
  <c r="AF44" i="1"/>
  <c r="S45" i="1"/>
  <c r="AB45" i="1" s="1"/>
  <c r="U45" i="1"/>
  <c r="Z45" i="1"/>
  <c r="AE45" i="1"/>
  <c r="AF45" i="1"/>
  <c r="S46" i="1"/>
  <c r="AB46" i="1" s="1"/>
  <c r="U46" i="1"/>
  <c r="Z46" i="1"/>
  <c r="AE46" i="1"/>
  <c r="AF46" i="1"/>
  <c r="S47" i="1"/>
  <c r="AB47" i="1" s="1"/>
  <c r="U47" i="1"/>
  <c r="Z47" i="1"/>
  <c r="AE47" i="1"/>
  <c r="AF47" i="1"/>
  <c r="S48" i="1"/>
  <c r="AB48" i="1" s="1"/>
  <c r="U48" i="1"/>
  <c r="Z48" i="1"/>
  <c r="AE48" i="1"/>
  <c r="AF48" i="1"/>
  <c r="S49" i="1"/>
  <c r="AB49" i="1" s="1"/>
  <c r="U49" i="1"/>
  <c r="Z49" i="1"/>
  <c r="AE49" i="1"/>
  <c r="AF49" i="1"/>
  <c r="S50" i="1"/>
  <c r="AB50" i="1" s="1"/>
  <c r="U50" i="1"/>
  <c r="Z50" i="1"/>
  <c r="AE50" i="1"/>
  <c r="AF50" i="1"/>
  <c r="S51" i="1"/>
  <c r="AB51" i="1" s="1"/>
  <c r="U51" i="1"/>
  <c r="Z51" i="1"/>
  <c r="AE51" i="1"/>
  <c r="AF51" i="1"/>
  <c r="S52" i="1"/>
  <c r="AB52" i="1" s="1"/>
  <c r="U52" i="1"/>
  <c r="Z52" i="1"/>
  <c r="AE52" i="1"/>
  <c r="AF52" i="1"/>
  <c r="S53" i="1"/>
  <c r="AB53" i="1" s="1"/>
  <c r="U53" i="1"/>
  <c r="Z53" i="1"/>
  <c r="AE53" i="1"/>
  <c r="AF53" i="1"/>
  <c r="S54" i="1"/>
  <c r="AB54" i="1" s="1"/>
  <c r="U54" i="1"/>
  <c r="Z54" i="1"/>
  <c r="AE54" i="1"/>
  <c r="AF54" i="1"/>
  <c r="S55" i="1"/>
  <c r="AB55" i="1" s="1"/>
  <c r="U55" i="1"/>
  <c r="Z55" i="1"/>
  <c r="AE55" i="1"/>
  <c r="AF55" i="1"/>
  <c r="S56" i="1"/>
  <c r="AB56" i="1" s="1"/>
  <c r="U56" i="1"/>
  <c r="Z56" i="1"/>
  <c r="AE56" i="1"/>
  <c r="AF56" i="1"/>
  <c r="S57" i="1"/>
  <c r="AB57" i="1" s="1"/>
  <c r="U57" i="1"/>
  <c r="Z57" i="1"/>
  <c r="AE57" i="1"/>
  <c r="AF57" i="1"/>
  <c r="S58" i="1"/>
  <c r="AB58" i="1" s="1"/>
  <c r="U58" i="1"/>
  <c r="Z58" i="1"/>
  <c r="AE58" i="1"/>
  <c r="AF58" i="1"/>
  <c r="S59" i="1"/>
  <c r="AB59" i="1" s="1"/>
  <c r="U59" i="1"/>
  <c r="Z59" i="1"/>
  <c r="AE59" i="1"/>
  <c r="AF59" i="1"/>
  <c r="S60" i="1"/>
  <c r="AB60" i="1" s="1"/>
  <c r="U60" i="1"/>
  <c r="Z60" i="1"/>
  <c r="AE60" i="1"/>
  <c r="AF60" i="1"/>
  <c r="S61" i="1"/>
  <c r="AB61" i="1" s="1"/>
  <c r="U61" i="1"/>
  <c r="Z61" i="1"/>
  <c r="AE61" i="1"/>
  <c r="AF61" i="1"/>
  <c r="S62" i="1"/>
  <c r="AB62" i="1" s="1"/>
  <c r="U62" i="1"/>
  <c r="Z62" i="1"/>
  <c r="AE62" i="1"/>
  <c r="AF62" i="1"/>
  <c r="S63" i="1"/>
  <c r="AB63" i="1" s="1"/>
  <c r="U63" i="1"/>
  <c r="Z63" i="1"/>
  <c r="AE63" i="1"/>
  <c r="AF63" i="1"/>
  <c r="S64" i="1"/>
  <c r="AB64" i="1" s="1"/>
  <c r="U64" i="1"/>
  <c r="Z64" i="1"/>
  <c r="AE64" i="1"/>
  <c r="AF64" i="1"/>
  <c r="S65" i="1"/>
  <c r="AB65" i="1" s="1"/>
  <c r="U65" i="1"/>
  <c r="Z65" i="1"/>
  <c r="AE65" i="1"/>
  <c r="AF65" i="1"/>
  <c r="S66" i="1"/>
  <c r="AB66" i="1" s="1"/>
  <c r="U66" i="1"/>
  <c r="Z66" i="1"/>
  <c r="AE66" i="1"/>
  <c r="AF66" i="1"/>
  <c r="S67" i="1"/>
  <c r="AB67" i="1" s="1"/>
  <c r="U67" i="1"/>
  <c r="Z67" i="1"/>
  <c r="AE67" i="1"/>
  <c r="AF67" i="1"/>
  <c r="S68" i="1"/>
  <c r="U68" i="1"/>
  <c r="Z68" i="1"/>
  <c r="AE68" i="1"/>
  <c r="AF68" i="1"/>
  <c r="S69" i="1"/>
  <c r="U69" i="1"/>
  <c r="Z69" i="1"/>
  <c r="AE69" i="1"/>
  <c r="AF69" i="1"/>
  <c r="S70" i="1"/>
  <c r="U70" i="1"/>
  <c r="Z70" i="1"/>
  <c r="AE70" i="1"/>
  <c r="AF70" i="1"/>
  <c r="S71" i="1"/>
  <c r="U71" i="1"/>
  <c r="Z71" i="1"/>
  <c r="AE71" i="1"/>
  <c r="AF71" i="1"/>
  <c r="S72" i="1"/>
  <c r="U72" i="1"/>
  <c r="Z72" i="1"/>
  <c r="AE72" i="1"/>
  <c r="AF72" i="1"/>
  <c r="S73" i="1"/>
  <c r="U73" i="1"/>
  <c r="Z73" i="1"/>
  <c r="AE73" i="1"/>
  <c r="AF73" i="1"/>
  <c r="S74" i="1"/>
  <c r="U74" i="1"/>
  <c r="Z74" i="1"/>
  <c r="AE74" i="1"/>
  <c r="AF74" i="1"/>
  <c r="S75" i="1"/>
  <c r="U75" i="1"/>
  <c r="Z75" i="1"/>
  <c r="AE75" i="1"/>
  <c r="AF75" i="1"/>
  <c r="S76" i="1"/>
  <c r="U76" i="1"/>
  <c r="Z76" i="1"/>
  <c r="AE76" i="1"/>
  <c r="AF76" i="1"/>
  <c r="S77" i="1"/>
  <c r="X77" i="1" s="1"/>
  <c r="AA77" i="1" s="1"/>
  <c r="U77" i="1"/>
  <c r="Z77" i="1"/>
  <c r="AE77" i="1"/>
  <c r="AF77" i="1"/>
  <c r="S78" i="1"/>
  <c r="X78" i="1" s="1"/>
  <c r="AA78" i="1" s="1"/>
  <c r="U78" i="1"/>
  <c r="Z78" i="1"/>
  <c r="AB78" i="1"/>
  <c r="AE78" i="1"/>
  <c r="AF78" i="1"/>
  <c r="S79" i="1"/>
  <c r="X79" i="1" s="1"/>
  <c r="AA79" i="1" s="1"/>
  <c r="U79" i="1"/>
  <c r="Z79" i="1"/>
  <c r="AE79" i="1"/>
  <c r="AF79" i="1"/>
  <c r="S80" i="1"/>
  <c r="X80" i="1" s="1"/>
  <c r="AA80" i="1" s="1"/>
  <c r="U80" i="1"/>
  <c r="Z80" i="1"/>
  <c r="AE80" i="1"/>
  <c r="AF80" i="1"/>
  <c r="S81" i="1"/>
  <c r="X81" i="1" s="1"/>
  <c r="AA81" i="1" s="1"/>
  <c r="U81" i="1"/>
  <c r="Z81" i="1"/>
  <c r="AE81" i="1"/>
  <c r="AF81" i="1"/>
  <c r="S82" i="1"/>
  <c r="X82" i="1" s="1"/>
  <c r="U82" i="1"/>
  <c r="Z82" i="1"/>
  <c r="AA82" i="1"/>
  <c r="AB82" i="1"/>
  <c r="AE82" i="1"/>
  <c r="AF82" i="1"/>
  <c r="S83" i="1"/>
  <c r="X83" i="1" s="1"/>
  <c r="AA83" i="1" s="1"/>
  <c r="U83" i="1"/>
  <c r="Z83" i="1"/>
  <c r="AE83" i="1"/>
  <c r="AF83" i="1"/>
  <c r="S84" i="1"/>
  <c r="X84" i="1" s="1"/>
  <c r="AA84" i="1" s="1"/>
  <c r="U84" i="1"/>
  <c r="Z84" i="1"/>
  <c r="AB84" i="1"/>
  <c r="AE84" i="1"/>
  <c r="AF84" i="1"/>
  <c r="S85" i="1"/>
  <c r="X85" i="1" s="1"/>
  <c r="AA85" i="1" s="1"/>
  <c r="U85" i="1"/>
  <c r="Z85" i="1"/>
  <c r="AE85" i="1"/>
  <c r="AF85" i="1"/>
  <c r="S86" i="1"/>
  <c r="X86" i="1" s="1"/>
  <c r="AA86" i="1" s="1"/>
  <c r="U86" i="1"/>
  <c r="Z86" i="1"/>
  <c r="AB86" i="1"/>
  <c r="AE86" i="1"/>
  <c r="AF86" i="1"/>
  <c r="S87" i="1"/>
  <c r="X87" i="1" s="1"/>
  <c r="AA87" i="1" s="1"/>
  <c r="U87" i="1"/>
  <c r="Z87" i="1"/>
  <c r="AE87" i="1"/>
  <c r="AF87" i="1"/>
  <c r="S88" i="1"/>
  <c r="X88" i="1" s="1"/>
  <c r="AA88" i="1" s="1"/>
  <c r="U88" i="1"/>
  <c r="Z88" i="1"/>
  <c r="AE88" i="1"/>
  <c r="AF88" i="1"/>
  <c r="S89" i="1"/>
  <c r="X89" i="1" s="1"/>
  <c r="AA89" i="1" s="1"/>
  <c r="U89" i="1"/>
  <c r="Z89" i="1"/>
  <c r="AE89" i="1"/>
  <c r="AF89" i="1"/>
  <c r="S90" i="1"/>
  <c r="X90" i="1" s="1"/>
  <c r="U90" i="1"/>
  <c r="Z90" i="1"/>
  <c r="AA90" i="1"/>
  <c r="AB90" i="1"/>
  <c r="AE90" i="1"/>
  <c r="AF90" i="1"/>
  <c r="S91" i="1"/>
  <c r="X91" i="1" s="1"/>
  <c r="AA91" i="1" s="1"/>
  <c r="U91" i="1"/>
  <c r="Z91" i="1"/>
  <c r="AE91" i="1"/>
  <c r="AF91" i="1"/>
  <c r="S92" i="1"/>
  <c r="X92" i="1" s="1"/>
  <c r="AA92" i="1" s="1"/>
  <c r="U92" i="1"/>
  <c r="Z92" i="1"/>
  <c r="AB92" i="1"/>
  <c r="AE92" i="1"/>
  <c r="AF92" i="1"/>
  <c r="S93" i="1"/>
  <c r="X93" i="1" s="1"/>
  <c r="AA93" i="1" s="1"/>
  <c r="U93" i="1"/>
  <c r="Z93" i="1"/>
  <c r="AE93" i="1"/>
  <c r="AF93" i="1"/>
  <c r="S94" i="1"/>
  <c r="X94" i="1" s="1"/>
  <c r="AA94" i="1" s="1"/>
  <c r="U94" i="1"/>
  <c r="Z94" i="1"/>
  <c r="AB94" i="1"/>
  <c r="AE94" i="1"/>
  <c r="AF94" i="1"/>
  <c r="S95" i="1"/>
  <c r="X95" i="1" s="1"/>
  <c r="AA95" i="1" s="1"/>
  <c r="U95" i="1"/>
  <c r="Z95" i="1"/>
  <c r="AE95" i="1"/>
  <c r="AF95" i="1"/>
  <c r="S96" i="1"/>
  <c r="X96" i="1" s="1"/>
  <c r="AA96" i="1" s="1"/>
  <c r="U96" i="1"/>
  <c r="Z96" i="1"/>
  <c r="AE96" i="1"/>
  <c r="AF96" i="1"/>
  <c r="S97" i="1"/>
  <c r="X97" i="1" s="1"/>
  <c r="AA97" i="1" s="1"/>
  <c r="U97" i="1"/>
  <c r="Z97" i="1"/>
  <c r="AE97" i="1"/>
  <c r="AF97" i="1"/>
  <c r="S98" i="1"/>
  <c r="X98" i="1" s="1"/>
  <c r="U98" i="1"/>
  <c r="Z98" i="1"/>
  <c r="AA98" i="1"/>
  <c r="AB98" i="1"/>
  <c r="AE98" i="1"/>
  <c r="AF98" i="1"/>
  <c r="S99" i="1"/>
  <c r="X99" i="1" s="1"/>
  <c r="AA99" i="1" s="1"/>
  <c r="U99" i="1"/>
  <c r="Z99" i="1"/>
  <c r="AE99" i="1"/>
  <c r="AF99" i="1"/>
  <c r="S100" i="1"/>
  <c r="X100" i="1" s="1"/>
  <c r="AA100" i="1" s="1"/>
  <c r="U100" i="1"/>
  <c r="Z100" i="1"/>
  <c r="AB100" i="1"/>
  <c r="AE100" i="1"/>
  <c r="AF100" i="1"/>
  <c r="S101" i="1"/>
  <c r="X101" i="1" s="1"/>
  <c r="AA101" i="1" s="1"/>
  <c r="U101" i="1"/>
  <c r="Z101" i="1"/>
  <c r="AE101" i="1"/>
  <c r="AF101" i="1"/>
  <c r="S102" i="1"/>
  <c r="X102" i="1" s="1"/>
  <c r="AA102" i="1" s="1"/>
  <c r="U102" i="1"/>
  <c r="Z102" i="1"/>
  <c r="AB102" i="1"/>
  <c r="AE102" i="1"/>
  <c r="AF102" i="1"/>
  <c r="S103" i="1"/>
  <c r="X103" i="1" s="1"/>
  <c r="AA103" i="1" s="1"/>
  <c r="U103" i="1"/>
  <c r="Z103" i="1"/>
  <c r="AE103" i="1"/>
  <c r="AF103" i="1"/>
  <c r="S104" i="1"/>
  <c r="X104" i="1" s="1"/>
  <c r="AA104" i="1" s="1"/>
  <c r="U104" i="1"/>
  <c r="Z104" i="1"/>
  <c r="AE104" i="1"/>
  <c r="AF104" i="1"/>
  <c r="S105" i="1"/>
  <c r="X105" i="1" s="1"/>
  <c r="AA105" i="1" s="1"/>
  <c r="U105" i="1"/>
  <c r="Z105" i="1"/>
  <c r="AE105" i="1"/>
  <c r="AF105" i="1"/>
  <c r="S106" i="1"/>
  <c r="X106" i="1" s="1"/>
  <c r="U106" i="1"/>
  <c r="Z106" i="1"/>
  <c r="AA106" i="1"/>
  <c r="AB106" i="1"/>
  <c r="AE106" i="1"/>
  <c r="AF106" i="1"/>
  <c r="S107" i="1"/>
  <c r="X107" i="1" s="1"/>
  <c r="AA107" i="1" s="1"/>
  <c r="U107" i="1"/>
  <c r="Z107" i="1"/>
  <c r="AE107" i="1"/>
  <c r="AF107" i="1"/>
  <c r="S108" i="1"/>
  <c r="X108" i="1" s="1"/>
  <c r="AA108" i="1" s="1"/>
  <c r="U108" i="1"/>
  <c r="Z108" i="1"/>
  <c r="AE108" i="1"/>
  <c r="AF108" i="1"/>
  <c r="S109" i="1"/>
  <c r="X109" i="1" s="1"/>
  <c r="AA109" i="1" s="1"/>
  <c r="U109" i="1"/>
  <c r="Z109" i="1"/>
  <c r="AE109" i="1"/>
  <c r="AF109" i="1"/>
  <c r="S110" i="1"/>
  <c r="X110" i="1" s="1"/>
  <c r="U110" i="1"/>
  <c r="Z110" i="1"/>
  <c r="AA110" i="1"/>
  <c r="AB110" i="1"/>
  <c r="AE110" i="1"/>
  <c r="AF110" i="1"/>
  <c r="S111" i="1"/>
  <c r="X111" i="1" s="1"/>
  <c r="AA111" i="1" s="1"/>
  <c r="U111" i="1"/>
  <c r="Z111" i="1"/>
  <c r="AE111" i="1"/>
  <c r="AF111" i="1"/>
  <c r="S112" i="1"/>
  <c r="X112" i="1" s="1"/>
  <c r="AA112" i="1" s="1"/>
  <c r="U112" i="1"/>
  <c r="Z112" i="1"/>
  <c r="AB112" i="1"/>
  <c r="AE112" i="1"/>
  <c r="AF112" i="1"/>
  <c r="S113" i="1"/>
  <c r="X113" i="1" s="1"/>
  <c r="AA113" i="1" s="1"/>
  <c r="U113" i="1"/>
  <c r="Z113" i="1"/>
  <c r="AE113" i="1"/>
  <c r="AF113" i="1"/>
  <c r="S114" i="1"/>
  <c r="X114" i="1" s="1"/>
  <c r="AA114" i="1" s="1"/>
  <c r="U114" i="1"/>
  <c r="Z114" i="1"/>
  <c r="AB114" i="1"/>
  <c r="AE114" i="1"/>
  <c r="AF114" i="1"/>
  <c r="S115" i="1"/>
  <c r="X115" i="1" s="1"/>
  <c r="AA115" i="1" s="1"/>
  <c r="U115" i="1"/>
  <c r="Z115" i="1"/>
  <c r="AE115" i="1"/>
  <c r="AF115" i="1"/>
  <c r="S116" i="1"/>
  <c r="X116" i="1" s="1"/>
  <c r="AA116" i="1" s="1"/>
  <c r="U116" i="1"/>
  <c r="Z116" i="1"/>
  <c r="AE116" i="1"/>
  <c r="AF116" i="1"/>
  <c r="S117" i="1"/>
  <c r="X117" i="1" s="1"/>
  <c r="AA117" i="1" s="1"/>
  <c r="U117" i="1"/>
  <c r="Z117" i="1"/>
  <c r="AB117" i="1"/>
  <c r="AE117" i="1"/>
  <c r="AF117" i="1"/>
  <c r="S118" i="1"/>
  <c r="X118" i="1" s="1"/>
  <c r="AA118" i="1" s="1"/>
  <c r="U118" i="1"/>
  <c r="Z118" i="1"/>
  <c r="AE118" i="1"/>
  <c r="AF118" i="1"/>
  <c r="S119" i="1"/>
  <c r="X119" i="1" s="1"/>
  <c r="AA119" i="1" s="1"/>
  <c r="U119" i="1"/>
  <c r="Z119" i="1"/>
  <c r="AE119" i="1"/>
  <c r="AF119" i="1"/>
  <c r="S120" i="1"/>
  <c r="X120" i="1" s="1"/>
  <c r="AA120" i="1" s="1"/>
  <c r="U120" i="1"/>
  <c r="Z120" i="1"/>
  <c r="AE120" i="1"/>
  <c r="AF120" i="1"/>
  <c r="S121" i="1"/>
  <c r="X121" i="1" s="1"/>
  <c r="AA121" i="1" s="1"/>
  <c r="U121" i="1"/>
  <c r="Z121" i="1"/>
  <c r="AE121" i="1"/>
  <c r="AF121" i="1"/>
  <c r="S122" i="1"/>
  <c r="X122" i="1" s="1"/>
  <c r="AA122" i="1" s="1"/>
  <c r="U122" i="1"/>
  <c r="Z122" i="1"/>
  <c r="AE122" i="1"/>
  <c r="AF122" i="1"/>
  <c r="S123" i="1"/>
  <c r="X123" i="1" s="1"/>
  <c r="AA123" i="1" s="1"/>
  <c r="U123" i="1"/>
  <c r="Z123" i="1"/>
  <c r="AE123" i="1"/>
  <c r="AF123" i="1"/>
  <c r="S124" i="1"/>
  <c r="X124" i="1" s="1"/>
  <c r="AA124" i="1" s="1"/>
  <c r="U124" i="1"/>
  <c r="Z124" i="1"/>
  <c r="AE124" i="1"/>
  <c r="AF124" i="1"/>
  <c r="S125" i="1"/>
  <c r="X125" i="1" s="1"/>
  <c r="AA125" i="1" s="1"/>
  <c r="U125" i="1"/>
  <c r="Z125" i="1"/>
  <c r="AB125" i="1"/>
  <c r="AE125" i="1"/>
  <c r="AF125" i="1"/>
  <c r="S126" i="1"/>
  <c r="X126" i="1" s="1"/>
  <c r="AA126" i="1" s="1"/>
  <c r="U126" i="1"/>
  <c r="Z126" i="1"/>
  <c r="AB126" i="1"/>
  <c r="AE126" i="1"/>
  <c r="AF126" i="1"/>
  <c r="S127" i="1"/>
  <c r="X127" i="1" s="1"/>
  <c r="AA127" i="1" s="1"/>
  <c r="U127" i="1"/>
  <c r="Z127" i="1"/>
  <c r="AE127" i="1"/>
  <c r="AF127" i="1"/>
  <c r="S128" i="1"/>
  <c r="X128" i="1" s="1"/>
  <c r="AA128" i="1" s="1"/>
  <c r="U128" i="1"/>
  <c r="Z128" i="1"/>
  <c r="AE128" i="1"/>
  <c r="AF128" i="1"/>
  <c r="S129" i="1"/>
  <c r="X129" i="1" s="1"/>
  <c r="AA129" i="1" s="1"/>
  <c r="U129" i="1"/>
  <c r="Z129" i="1"/>
  <c r="AB129" i="1"/>
  <c r="AE129" i="1"/>
  <c r="AF129" i="1"/>
  <c r="S130" i="1"/>
  <c r="X130" i="1" s="1"/>
  <c r="AA130" i="1" s="1"/>
  <c r="U130" i="1"/>
  <c r="Z130" i="1"/>
  <c r="AB130" i="1"/>
  <c r="AE130" i="1"/>
  <c r="AF130" i="1"/>
  <c r="S131" i="1"/>
  <c r="U131" i="1"/>
  <c r="Z131" i="1"/>
  <c r="AE131" i="1"/>
  <c r="AF131" i="1"/>
  <c r="S132" i="1"/>
  <c r="U132" i="1"/>
  <c r="Z132" i="1"/>
  <c r="AE132" i="1"/>
  <c r="AF132" i="1"/>
  <c r="S133" i="1"/>
  <c r="U133" i="1"/>
  <c r="Z133" i="1"/>
  <c r="AE133" i="1"/>
  <c r="AF133" i="1"/>
  <c r="S134" i="1"/>
  <c r="U134" i="1"/>
  <c r="Z134" i="1"/>
  <c r="AE134" i="1"/>
  <c r="AF134" i="1"/>
  <c r="S135" i="1"/>
  <c r="U135" i="1"/>
  <c r="Z135" i="1"/>
  <c r="AE135" i="1"/>
  <c r="AF135" i="1"/>
  <c r="S136" i="1"/>
  <c r="U136" i="1"/>
  <c r="Z136" i="1"/>
  <c r="AE136" i="1"/>
  <c r="AF136" i="1"/>
  <c r="S137" i="1"/>
  <c r="U137" i="1"/>
  <c r="Z137" i="1"/>
  <c r="AE137" i="1"/>
  <c r="AF137" i="1"/>
  <c r="S138" i="1"/>
  <c r="U138" i="1"/>
  <c r="Z138" i="1"/>
  <c r="AE138" i="1"/>
  <c r="AF138" i="1"/>
  <c r="S139" i="1"/>
  <c r="U139" i="1"/>
  <c r="Z139" i="1"/>
  <c r="AE139" i="1"/>
  <c r="AF139" i="1"/>
  <c r="S140" i="1"/>
  <c r="U140" i="1"/>
  <c r="Z140" i="1"/>
  <c r="AE140" i="1"/>
  <c r="AF140" i="1"/>
  <c r="S141" i="1"/>
  <c r="U141" i="1"/>
  <c r="Z141" i="1"/>
  <c r="AE141" i="1"/>
  <c r="AF141" i="1"/>
  <c r="S142" i="1"/>
  <c r="U142" i="1"/>
  <c r="Z142" i="1"/>
  <c r="AE142" i="1"/>
  <c r="AF142" i="1"/>
  <c r="S143" i="1"/>
  <c r="U143" i="1"/>
  <c r="Z143" i="1"/>
  <c r="AE143" i="1"/>
  <c r="AF143" i="1"/>
  <c r="S144" i="1"/>
  <c r="U144" i="1"/>
  <c r="Z144" i="1"/>
  <c r="AE144" i="1"/>
  <c r="AF144" i="1"/>
  <c r="S145" i="1"/>
  <c r="U145" i="1"/>
  <c r="Z145" i="1"/>
  <c r="AE145" i="1"/>
  <c r="AF145" i="1"/>
  <c r="S146" i="1"/>
  <c r="U146" i="1"/>
  <c r="Z146" i="1"/>
  <c r="AE146" i="1"/>
  <c r="AF146" i="1"/>
  <c r="S147" i="1"/>
  <c r="U147" i="1"/>
  <c r="Z147" i="1"/>
  <c r="AE147" i="1"/>
  <c r="AF147" i="1"/>
  <c r="S148" i="1"/>
  <c r="U148" i="1"/>
  <c r="Z148" i="1"/>
  <c r="AE148" i="1"/>
  <c r="AF148" i="1"/>
  <c r="S149" i="1"/>
  <c r="U149" i="1"/>
  <c r="Z149" i="1"/>
  <c r="AE149" i="1"/>
  <c r="AF149" i="1"/>
  <c r="S150" i="1"/>
  <c r="U150" i="1"/>
  <c r="Z150" i="1"/>
  <c r="AE150" i="1"/>
  <c r="AF150" i="1"/>
  <c r="S151" i="1"/>
  <c r="U151" i="1"/>
  <c r="Z151" i="1"/>
  <c r="AE151" i="1"/>
  <c r="AF151" i="1"/>
  <c r="S152" i="1"/>
  <c r="U152" i="1"/>
  <c r="Z152" i="1"/>
  <c r="AE152" i="1"/>
  <c r="AF152" i="1"/>
  <c r="S153" i="1"/>
  <c r="U153" i="1"/>
  <c r="Z153" i="1"/>
  <c r="AE153" i="1"/>
  <c r="AF153" i="1"/>
  <c r="S154" i="1"/>
  <c r="U154" i="1"/>
  <c r="Z154" i="1"/>
  <c r="AE154" i="1"/>
  <c r="AF154" i="1"/>
  <c r="S155" i="1"/>
  <c r="U155" i="1"/>
  <c r="Z155" i="1"/>
  <c r="AE155" i="1"/>
  <c r="AF155" i="1"/>
  <c r="S156" i="1"/>
  <c r="U156" i="1"/>
  <c r="Z156" i="1"/>
  <c r="AE156" i="1"/>
  <c r="AF156" i="1"/>
  <c r="S157" i="1"/>
  <c r="U157" i="1"/>
  <c r="Z157" i="1"/>
  <c r="AE157" i="1"/>
  <c r="AF157" i="1"/>
  <c r="S158" i="1"/>
  <c r="U158" i="1"/>
  <c r="Z158" i="1"/>
  <c r="AE158" i="1"/>
  <c r="AF158" i="1"/>
  <c r="S159" i="1"/>
  <c r="U159" i="1"/>
  <c r="Z159" i="1"/>
  <c r="AE159" i="1"/>
  <c r="AF159" i="1"/>
  <c r="S160" i="1"/>
  <c r="U160" i="1"/>
  <c r="Z160" i="1"/>
  <c r="AE160" i="1"/>
  <c r="AF160" i="1"/>
  <c r="S161" i="1"/>
  <c r="U161" i="1"/>
  <c r="Z161" i="1"/>
  <c r="AE161" i="1"/>
  <c r="AF161" i="1"/>
  <c r="S162" i="1"/>
  <c r="U162" i="1"/>
  <c r="Z162" i="1"/>
  <c r="AE162" i="1"/>
  <c r="AF162" i="1"/>
  <c r="S163" i="1"/>
  <c r="U163" i="1"/>
  <c r="Z163" i="1"/>
  <c r="AE163" i="1"/>
  <c r="AF163" i="1"/>
  <c r="S164" i="1"/>
  <c r="U164" i="1"/>
  <c r="Z164" i="1"/>
  <c r="AE164" i="1"/>
  <c r="AF164" i="1"/>
  <c r="S165" i="1"/>
  <c r="U165" i="1"/>
  <c r="Z165" i="1"/>
  <c r="AE165" i="1"/>
  <c r="AF165" i="1"/>
  <c r="S166" i="1"/>
  <c r="U166" i="1"/>
  <c r="Z166" i="1"/>
  <c r="AE166" i="1"/>
  <c r="AF166" i="1"/>
  <c r="S167" i="1"/>
  <c r="U167" i="1"/>
  <c r="Z167" i="1"/>
  <c r="AE167" i="1"/>
  <c r="AF167" i="1"/>
  <c r="S168" i="1"/>
  <c r="U168" i="1"/>
  <c r="Z168" i="1"/>
  <c r="AE168" i="1"/>
  <c r="AF168" i="1"/>
  <c r="S169" i="1"/>
  <c r="U169" i="1"/>
  <c r="Z169" i="1"/>
  <c r="AE169" i="1"/>
  <c r="AF169" i="1"/>
  <c r="S170" i="1"/>
  <c r="U170" i="1"/>
  <c r="Z170" i="1"/>
  <c r="AE170" i="1"/>
  <c r="AF170" i="1"/>
  <c r="S171" i="1"/>
  <c r="U171" i="1"/>
  <c r="Z171" i="1"/>
  <c r="AE171" i="1"/>
  <c r="AF171" i="1"/>
  <c r="S172" i="1"/>
  <c r="U172" i="1"/>
  <c r="Z172" i="1"/>
  <c r="AE172" i="1"/>
  <c r="AF172" i="1"/>
  <c r="S173" i="1"/>
  <c r="U173" i="1"/>
  <c r="Z173" i="1"/>
  <c r="AE173" i="1"/>
  <c r="AF173" i="1"/>
  <c r="S174" i="1"/>
  <c r="X174" i="1" s="1"/>
  <c r="AA174" i="1" s="1"/>
  <c r="U174" i="1"/>
  <c r="Z174" i="1"/>
  <c r="AE174" i="1"/>
  <c r="AF174" i="1"/>
  <c r="S175" i="1"/>
  <c r="X175" i="1" s="1"/>
  <c r="AA175" i="1" s="1"/>
  <c r="U175" i="1"/>
  <c r="Z175" i="1"/>
  <c r="AE175" i="1"/>
  <c r="AF175" i="1"/>
  <c r="S176" i="1"/>
  <c r="X176" i="1" s="1"/>
  <c r="AA176" i="1" s="1"/>
  <c r="U176" i="1"/>
  <c r="Z176" i="1"/>
  <c r="AE176" i="1"/>
  <c r="AF176" i="1"/>
  <c r="S177" i="1"/>
  <c r="X177" i="1" s="1"/>
  <c r="AA177" i="1" s="1"/>
  <c r="U177" i="1"/>
  <c r="Z177" i="1"/>
  <c r="AE177" i="1"/>
  <c r="AF177" i="1"/>
  <c r="S178" i="1"/>
  <c r="X178" i="1" s="1"/>
  <c r="AA178" i="1" s="1"/>
  <c r="U178" i="1"/>
  <c r="Z178" i="1"/>
  <c r="AE178" i="1"/>
  <c r="AF178" i="1"/>
  <c r="S179" i="1"/>
  <c r="X179" i="1" s="1"/>
  <c r="U179" i="1"/>
  <c r="Z179" i="1"/>
  <c r="AA179" i="1"/>
  <c r="AB179" i="1"/>
  <c r="AE179" i="1"/>
  <c r="AF179" i="1"/>
  <c r="S180" i="1"/>
  <c r="X180" i="1" s="1"/>
  <c r="AA180" i="1" s="1"/>
  <c r="U180" i="1"/>
  <c r="Z180" i="1"/>
  <c r="AE180" i="1"/>
  <c r="AF180" i="1"/>
  <c r="S181" i="1"/>
  <c r="X181" i="1" s="1"/>
  <c r="AA181" i="1" s="1"/>
  <c r="U181" i="1"/>
  <c r="Z181" i="1"/>
  <c r="AB181" i="1"/>
  <c r="AE181" i="1"/>
  <c r="AF181" i="1"/>
  <c r="S182" i="1"/>
  <c r="X182" i="1" s="1"/>
  <c r="AA182" i="1" s="1"/>
  <c r="U182" i="1"/>
  <c r="Z182" i="1"/>
  <c r="AE182" i="1"/>
  <c r="AF182" i="1"/>
  <c r="S183" i="1"/>
  <c r="X183" i="1" s="1"/>
  <c r="AA183" i="1" s="1"/>
  <c r="U183" i="1"/>
  <c r="Z183" i="1"/>
  <c r="AB183" i="1"/>
  <c r="AE183" i="1"/>
  <c r="AF183" i="1"/>
  <c r="S184" i="1"/>
  <c r="X184" i="1" s="1"/>
  <c r="AA184" i="1" s="1"/>
  <c r="U184" i="1"/>
  <c r="Z184" i="1"/>
  <c r="AE184" i="1"/>
  <c r="AF184" i="1"/>
  <c r="S185" i="1"/>
  <c r="X185" i="1" s="1"/>
  <c r="AA185" i="1" s="1"/>
  <c r="U185" i="1"/>
  <c r="Z185" i="1"/>
  <c r="AE185" i="1"/>
  <c r="AF185" i="1"/>
  <c r="S186" i="1"/>
  <c r="X186" i="1" s="1"/>
  <c r="AA186" i="1" s="1"/>
  <c r="U186" i="1"/>
  <c r="Z186" i="1"/>
  <c r="AE186" i="1"/>
  <c r="AF186" i="1"/>
  <c r="S187" i="1"/>
  <c r="X187" i="1" s="1"/>
  <c r="AA187" i="1" s="1"/>
  <c r="U187" i="1"/>
  <c r="Z187" i="1"/>
  <c r="AB187" i="1"/>
  <c r="AE187" i="1"/>
  <c r="AF187" i="1"/>
  <c r="S188" i="1"/>
  <c r="X188" i="1" s="1"/>
  <c r="AA188" i="1" s="1"/>
  <c r="U188" i="1"/>
  <c r="Z188" i="1"/>
  <c r="AE188" i="1"/>
  <c r="AF188" i="1"/>
  <c r="S189" i="1"/>
  <c r="X189" i="1" s="1"/>
  <c r="AA189" i="1" s="1"/>
  <c r="U189" i="1"/>
  <c r="Z189" i="1"/>
  <c r="AE189" i="1"/>
  <c r="AF189" i="1"/>
  <c r="S190" i="1"/>
  <c r="X190" i="1" s="1"/>
  <c r="AA190" i="1" s="1"/>
  <c r="U190" i="1"/>
  <c r="Z190" i="1"/>
  <c r="AE190" i="1"/>
  <c r="AF190" i="1"/>
  <c r="S191" i="1"/>
  <c r="X191" i="1" s="1"/>
  <c r="U191" i="1"/>
  <c r="Z191" i="1"/>
  <c r="AA191" i="1"/>
  <c r="AB191" i="1"/>
  <c r="AE191" i="1"/>
  <c r="AF191" i="1"/>
  <c r="S192" i="1"/>
  <c r="X192" i="1" s="1"/>
  <c r="AA192" i="1" s="1"/>
  <c r="U192" i="1"/>
  <c r="Z192" i="1"/>
  <c r="AE192" i="1"/>
  <c r="AF192" i="1"/>
  <c r="S193" i="1"/>
  <c r="X193" i="1" s="1"/>
  <c r="AA193" i="1" s="1"/>
  <c r="U193" i="1"/>
  <c r="Z193" i="1"/>
  <c r="AE193" i="1"/>
  <c r="AF193" i="1"/>
  <c r="S194" i="1"/>
  <c r="X194" i="1" s="1"/>
  <c r="AA194" i="1" s="1"/>
  <c r="U194" i="1"/>
  <c r="Z194" i="1"/>
  <c r="AE194" i="1"/>
  <c r="AF194" i="1"/>
  <c r="S195" i="1"/>
  <c r="X195" i="1" s="1"/>
  <c r="AA195" i="1" s="1"/>
  <c r="U195" i="1"/>
  <c r="Z195" i="1"/>
  <c r="AE195" i="1"/>
  <c r="AF195" i="1"/>
  <c r="S196" i="1"/>
  <c r="X196" i="1" s="1"/>
  <c r="AA196" i="1" s="1"/>
  <c r="U196" i="1"/>
  <c r="Z196" i="1"/>
  <c r="AE196" i="1"/>
  <c r="AF196" i="1"/>
  <c r="S197" i="1"/>
  <c r="X197" i="1" s="1"/>
  <c r="AA197" i="1" s="1"/>
  <c r="U197" i="1"/>
  <c r="Z197" i="1"/>
  <c r="AE197" i="1"/>
  <c r="AF197" i="1"/>
  <c r="S198" i="1"/>
  <c r="X198" i="1" s="1"/>
  <c r="AA198" i="1" s="1"/>
  <c r="U198" i="1"/>
  <c r="Z198" i="1"/>
  <c r="AB198" i="1"/>
  <c r="AE198" i="1"/>
  <c r="AF198" i="1"/>
  <c r="S199" i="1"/>
  <c r="X199" i="1" s="1"/>
  <c r="AA199" i="1" s="1"/>
  <c r="U199" i="1"/>
  <c r="Z199" i="1"/>
  <c r="AB199" i="1"/>
  <c r="AE199" i="1"/>
  <c r="AF199" i="1"/>
  <c r="S200" i="1"/>
  <c r="X200" i="1" s="1"/>
  <c r="AA200" i="1" s="1"/>
  <c r="U200" i="1"/>
  <c r="Z200" i="1"/>
  <c r="AE200" i="1"/>
  <c r="AF200" i="1"/>
  <c r="S201" i="1"/>
  <c r="X201" i="1" s="1"/>
  <c r="AA201" i="1" s="1"/>
  <c r="U201" i="1"/>
  <c r="Z201" i="1"/>
  <c r="AE201" i="1"/>
  <c r="AF201" i="1"/>
  <c r="S202" i="1"/>
  <c r="X202" i="1" s="1"/>
  <c r="AA202" i="1" s="1"/>
  <c r="U202" i="1"/>
  <c r="Z202" i="1"/>
  <c r="AB202" i="1"/>
  <c r="AE202" i="1"/>
  <c r="AF202" i="1"/>
  <c r="S203" i="1"/>
  <c r="X203" i="1" s="1"/>
  <c r="AA203" i="1" s="1"/>
  <c r="U203" i="1"/>
  <c r="Z203" i="1"/>
  <c r="AB203" i="1"/>
  <c r="AE203" i="1"/>
  <c r="AF203" i="1"/>
  <c r="S204" i="1"/>
  <c r="X204" i="1" s="1"/>
  <c r="AA204" i="1" s="1"/>
  <c r="U204" i="1"/>
  <c r="Z204" i="1"/>
  <c r="AE204" i="1"/>
  <c r="AF204" i="1"/>
  <c r="S205" i="1"/>
  <c r="X205" i="1" s="1"/>
  <c r="AA205" i="1" s="1"/>
  <c r="U205" i="1"/>
  <c r="Z205" i="1"/>
  <c r="AE205" i="1"/>
  <c r="AF205" i="1"/>
  <c r="S206" i="1"/>
  <c r="X206" i="1" s="1"/>
  <c r="AA206" i="1" s="1"/>
  <c r="U206" i="1"/>
  <c r="Z206" i="1"/>
  <c r="AB206" i="1"/>
  <c r="AE206" i="1"/>
  <c r="AF206" i="1"/>
  <c r="S207" i="1"/>
  <c r="X207" i="1" s="1"/>
  <c r="AA207" i="1" s="1"/>
  <c r="U207" i="1"/>
  <c r="Z207" i="1"/>
  <c r="AB207" i="1"/>
  <c r="AE207" i="1"/>
  <c r="AF207" i="1"/>
  <c r="S208" i="1"/>
  <c r="X208" i="1" s="1"/>
  <c r="AA208" i="1" s="1"/>
  <c r="U208" i="1"/>
  <c r="Z208" i="1"/>
  <c r="AE208" i="1"/>
  <c r="AF208" i="1"/>
  <c r="S209" i="1"/>
  <c r="X209" i="1" s="1"/>
  <c r="AA209" i="1" s="1"/>
  <c r="U209" i="1"/>
  <c r="Z209" i="1"/>
  <c r="AE209" i="1"/>
  <c r="AF209" i="1"/>
  <c r="S210" i="1"/>
  <c r="X210" i="1" s="1"/>
  <c r="AA210" i="1" s="1"/>
  <c r="U210" i="1"/>
  <c r="Z210" i="1"/>
  <c r="AB210" i="1"/>
  <c r="AE210" i="1"/>
  <c r="AF210" i="1"/>
  <c r="S211" i="1"/>
  <c r="X211" i="1" s="1"/>
  <c r="AA211" i="1" s="1"/>
  <c r="U211" i="1"/>
  <c r="Z211" i="1"/>
  <c r="AB211" i="1"/>
  <c r="AE211" i="1"/>
  <c r="AF211" i="1"/>
  <c r="S212" i="1"/>
  <c r="X212" i="1" s="1"/>
  <c r="AA212" i="1" s="1"/>
  <c r="U212" i="1"/>
  <c r="Z212" i="1"/>
  <c r="AE212" i="1"/>
  <c r="AF212" i="1"/>
  <c r="S213" i="1"/>
  <c r="X213" i="1" s="1"/>
  <c r="AA213" i="1" s="1"/>
  <c r="U213" i="1"/>
  <c r="Z213" i="1"/>
  <c r="AE213" i="1"/>
  <c r="AF213" i="1"/>
  <c r="S214" i="1"/>
  <c r="X214" i="1" s="1"/>
  <c r="AA214" i="1" s="1"/>
  <c r="U214" i="1"/>
  <c r="Z214" i="1"/>
  <c r="AB214" i="1"/>
  <c r="AE214" i="1"/>
  <c r="AF214" i="1"/>
  <c r="S215" i="1"/>
  <c r="X215" i="1" s="1"/>
  <c r="AA215" i="1" s="1"/>
  <c r="U215" i="1"/>
  <c r="Z215" i="1"/>
  <c r="AE215" i="1"/>
  <c r="AF215" i="1"/>
  <c r="S216" i="1"/>
  <c r="X216" i="1" s="1"/>
  <c r="AA216" i="1" s="1"/>
  <c r="U216" i="1"/>
  <c r="Z216" i="1"/>
  <c r="AE216" i="1"/>
  <c r="AF216" i="1"/>
  <c r="S217" i="1"/>
  <c r="X217" i="1" s="1"/>
  <c r="AA217" i="1" s="1"/>
  <c r="U217" i="1"/>
  <c r="Z217" i="1"/>
  <c r="AE217" i="1"/>
  <c r="AF217" i="1"/>
  <c r="S218" i="1"/>
  <c r="X218" i="1" s="1"/>
  <c r="AA218" i="1" s="1"/>
  <c r="U218" i="1"/>
  <c r="Z218" i="1"/>
  <c r="AB218" i="1"/>
  <c r="AE218" i="1"/>
  <c r="AF218" i="1"/>
  <c r="S219" i="1"/>
  <c r="X219" i="1" s="1"/>
  <c r="AA219" i="1" s="1"/>
  <c r="U219" i="1"/>
  <c r="Z219" i="1"/>
  <c r="AE219" i="1"/>
  <c r="AF219" i="1"/>
  <c r="S220" i="1"/>
  <c r="X220" i="1" s="1"/>
  <c r="AA220" i="1" s="1"/>
  <c r="U220" i="1"/>
  <c r="Z220" i="1"/>
  <c r="AE220" i="1"/>
  <c r="AF220" i="1"/>
  <c r="S221" i="1"/>
  <c r="X221" i="1" s="1"/>
  <c r="AA221" i="1" s="1"/>
  <c r="U221" i="1"/>
  <c r="Z221" i="1"/>
  <c r="AE221" i="1"/>
  <c r="AF221" i="1"/>
  <c r="S222" i="1"/>
  <c r="X222" i="1" s="1"/>
  <c r="AA222" i="1" s="1"/>
  <c r="U222" i="1"/>
  <c r="Z222" i="1"/>
  <c r="AB222" i="1"/>
  <c r="AE222" i="1"/>
  <c r="AF222" i="1"/>
  <c r="S223" i="1"/>
  <c r="X223" i="1" s="1"/>
  <c r="AA223" i="1" s="1"/>
  <c r="U223" i="1"/>
  <c r="Z223" i="1"/>
  <c r="AE223" i="1"/>
  <c r="AF223" i="1"/>
  <c r="S224" i="1"/>
  <c r="X224" i="1" s="1"/>
  <c r="AA224" i="1" s="1"/>
  <c r="U224" i="1"/>
  <c r="Z224" i="1"/>
  <c r="AE224" i="1"/>
  <c r="AF224" i="1"/>
  <c r="S225" i="1"/>
  <c r="X225" i="1" s="1"/>
  <c r="AA225" i="1" s="1"/>
  <c r="U225" i="1"/>
  <c r="Z225" i="1"/>
  <c r="AE225" i="1"/>
  <c r="AF225" i="1"/>
  <c r="S226" i="1"/>
  <c r="X226" i="1" s="1"/>
  <c r="AA226" i="1" s="1"/>
  <c r="U226" i="1"/>
  <c r="Z226" i="1"/>
  <c r="AB226" i="1"/>
  <c r="AE226" i="1"/>
  <c r="AF226" i="1"/>
  <c r="S227" i="1"/>
  <c r="X227" i="1" s="1"/>
  <c r="AA227" i="1" s="1"/>
  <c r="U227" i="1"/>
  <c r="Z227" i="1"/>
  <c r="AE227" i="1"/>
  <c r="AF227" i="1"/>
  <c r="S228" i="1"/>
  <c r="X228" i="1" s="1"/>
  <c r="AA228" i="1" s="1"/>
  <c r="U228" i="1"/>
  <c r="Z228" i="1"/>
  <c r="AE228" i="1"/>
  <c r="AF228" i="1"/>
  <c r="S229" i="1"/>
  <c r="X229" i="1" s="1"/>
  <c r="AA229" i="1" s="1"/>
  <c r="U229" i="1"/>
  <c r="Z229" i="1"/>
  <c r="AE229" i="1"/>
  <c r="AF229" i="1"/>
  <c r="S230" i="1"/>
  <c r="X230" i="1" s="1"/>
  <c r="AA230" i="1" s="1"/>
  <c r="U230" i="1"/>
  <c r="Z230" i="1"/>
  <c r="AB230" i="1"/>
  <c r="AE230" i="1"/>
  <c r="AF230" i="1"/>
  <c r="S231" i="1"/>
  <c r="X231" i="1" s="1"/>
  <c r="AA231" i="1" s="1"/>
  <c r="U231" i="1"/>
  <c r="Z231" i="1"/>
  <c r="AE231" i="1"/>
  <c r="AF231" i="1"/>
  <c r="S232" i="1"/>
  <c r="X232" i="1" s="1"/>
  <c r="AA232" i="1" s="1"/>
  <c r="U232" i="1"/>
  <c r="Z232" i="1"/>
  <c r="AE232" i="1"/>
  <c r="AF232" i="1"/>
  <c r="S233" i="1"/>
  <c r="X233" i="1" s="1"/>
  <c r="AA233" i="1" s="1"/>
  <c r="U233" i="1"/>
  <c r="Z233" i="1"/>
  <c r="AE233" i="1"/>
  <c r="AF233" i="1"/>
  <c r="S234" i="1"/>
  <c r="X234" i="1" s="1"/>
  <c r="AA234" i="1" s="1"/>
  <c r="U234" i="1"/>
  <c r="Z234" i="1"/>
  <c r="AB234" i="1"/>
  <c r="AE234" i="1"/>
  <c r="AF234" i="1"/>
  <c r="S235" i="1"/>
  <c r="X235" i="1" s="1"/>
  <c r="AA235" i="1" s="1"/>
  <c r="U235" i="1"/>
  <c r="Z235" i="1"/>
  <c r="AE235" i="1"/>
  <c r="AF235" i="1"/>
  <c r="S236" i="1"/>
  <c r="X236" i="1" s="1"/>
  <c r="AA236" i="1" s="1"/>
  <c r="U236" i="1"/>
  <c r="Z236" i="1"/>
  <c r="AE236" i="1"/>
  <c r="AF236" i="1"/>
  <c r="S237" i="1"/>
  <c r="X237" i="1" s="1"/>
  <c r="AA237" i="1" s="1"/>
  <c r="U237" i="1"/>
  <c r="Z237" i="1"/>
  <c r="AE237" i="1"/>
  <c r="AF237" i="1"/>
  <c r="S238" i="1"/>
  <c r="X238" i="1" s="1"/>
  <c r="AA238" i="1" s="1"/>
  <c r="U238" i="1"/>
  <c r="Z238" i="1"/>
  <c r="AB238" i="1"/>
  <c r="AE238" i="1"/>
  <c r="AF238" i="1"/>
  <c r="S239" i="1"/>
  <c r="X239" i="1" s="1"/>
  <c r="AA239" i="1" s="1"/>
  <c r="U239" i="1"/>
  <c r="Z239" i="1"/>
  <c r="AE239" i="1"/>
  <c r="AF239" i="1"/>
  <c r="S240" i="1"/>
  <c r="X240" i="1" s="1"/>
  <c r="AA240" i="1" s="1"/>
  <c r="U240" i="1"/>
  <c r="Z240" i="1"/>
  <c r="AB240" i="1"/>
  <c r="AE240" i="1"/>
  <c r="AF240" i="1"/>
  <c r="S241" i="1"/>
  <c r="X241" i="1" s="1"/>
  <c r="AA241" i="1" s="1"/>
  <c r="U241" i="1"/>
  <c r="Z241" i="1"/>
  <c r="AE241" i="1"/>
  <c r="AF241" i="1"/>
  <c r="S242" i="1"/>
  <c r="X242" i="1" s="1"/>
  <c r="AA242" i="1" s="1"/>
  <c r="U242" i="1"/>
  <c r="Z242" i="1"/>
  <c r="AE242" i="1"/>
  <c r="AF242" i="1"/>
  <c r="S243" i="1"/>
  <c r="X243" i="1" s="1"/>
  <c r="AA243" i="1" s="1"/>
  <c r="U243" i="1"/>
  <c r="Z243" i="1"/>
  <c r="AE243" i="1"/>
  <c r="AF243" i="1"/>
  <c r="S244" i="1"/>
  <c r="X244" i="1" s="1"/>
  <c r="U244" i="1"/>
  <c r="Z244" i="1"/>
  <c r="AA244" i="1"/>
  <c r="AB244" i="1"/>
  <c r="AE244" i="1"/>
  <c r="AF244" i="1"/>
  <c r="S245" i="1"/>
  <c r="X245" i="1" s="1"/>
  <c r="AA245" i="1" s="1"/>
  <c r="U245" i="1"/>
  <c r="Z245" i="1"/>
  <c r="AE245" i="1"/>
  <c r="AF245" i="1"/>
  <c r="S246" i="1"/>
  <c r="X246" i="1" s="1"/>
  <c r="AA246" i="1" s="1"/>
  <c r="U246" i="1"/>
  <c r="Z246" i="1"/>
  <c r="AE246" i="1"/>
  <c r="AF246" i="1"/>
  <c r="S247" i="1"/>
  <c r="X247" i="1" s="1"/>
  <c r="AA247" i="1" s="1"/>
  <c r="U247" i="1"/>
  <c r="Z247" i="1"/>
  <c r="AE247" i="1"/>
  <c r="AF247" i="1"/>
  <c r="S248" i="1"/>
  <c r="X248" i="1" s="1"/>
  <c r="U248" i="1"/>
  <c r="Z248" i="1"/>
  <c r="AA248" i="1"/>
  <c r="AB248" i="1"/>
  <c r="AE248" i="1"/>
  <c r="AF248" i="1"/>
  <c r="S249" i="1"/>
  <c r="X249" i="1" s="1"/>
  <c r="AA249" i="1" s="1"/>
  <c r="U249" i="1"/>
  <c r="Z249" i="1"/>
  <c r="AE249" i="1"/>
  <c r="AF249" i="1"/>
  <c r="S250" i="1"/>
  <c r="X250" i="1" s="1"/>
  <c r="AA250" i="1" s="1"/>
  <c r="U250" i="1"/>
  <c r="Z250" i="1"/>
  <c r="AB250" i="1"/>
  <c r="AE250" i="1"/>
  <c r="AF250" i="1"/>
  <c r="S251" i="1"/>
  <c r="X251" i="1" s="1"/>
  <c r="AA251" i="1" s="1"/>
  <c r="U251" i="1"/>
  <c r="Z251" i="1"/>
  <c r="AE251" i="1"/>
  <c r="AF251" i="1"/>
  <c r="S252" i="1"/>
  <c r="X252" i="1" s="1"/>
  <c r="AA252" i="1" s="1"/>
  <c r="U252" i="1"/>
  <c r="Z252" i="1"/>
  <c r="AB252" i="1"/>
  <c r="AE252" i="1"/>
  <c r="AF252" i="1"/>
  <c r="S253" i="1"/>
  <c r="X253" i="1" s="1"/>
  <c r="AA253" i="1" s="1"/>
  <c r="U253" i="1"/>
  <c r="Z253" i="1"/>
  <c r="AE253" i="1"/>
  <c r="AF253" i="1"/>
  <c r="S254" i="1"/>
  <c r="X254" i="1" s="1"/>
  <c r="AA254" i="1" s="1"/>
  <c r="U254" i="1"/>
  <c r="Z254" i="1"/>
  <c r="AE254" i="1"/>
  <c r="AF254" i="1"/>
  <c r="S255" i="1"/>
  <c r="X255" i="1" s="1"/>
  <c r="AA255" i="1" s="1"/>
  <c r="U255" i="1"/>
  <c r="Z255" i="1"/>
  <c r="AB255" i="1"/>
  <c r="AE255" i="1"/>
  <c r="AF255" i="1"/>
  <c r="S256" i="1"/>
  <c r="X256" i="1" s="1"/>
  <c r="AA256" i="1" s="1"/>
  <c r="U256" i="1"/>
  <c r="Z256" i="1"/>
  <c r="AB256" i="1"/>
  <c r="AE256" i="1"/>
  <c r="AF256" i="1"/>
  <c r="S257" i="1"/>
  <c r="X257" i="1" s="1"/>
  <c r="AA257" i="1" s="1"/>
  <c r="U257" i="1"/>
  <c r="Z257" i="1"/>
  <c r="AE257" i="1"/>
  <c r="AF257" i="1"/>
  <c r="S258" i="1"/>
  <c r="X258" i="1" s="1"/>
  <c r="AA258" i="1" s="1"/>
  <c r="U258" i="1"/>
  <c r="Z258" i="1"/>
  <c r="AE258" i="1"/>
  <c r="AF258" i="1"/>
  <c r="S259" i="1"/>
  <c r="X259" i="1" s="1"/>
  <c r="AA259" i="1" s="1"/>
  <c r="U259" i="1"/>
  <c r="Z259" i="1"/>
  <c r="AB259" i="1"/>
  <c r="AE259" i="1"/>
  <c r="AF259" i="1"/>
  <c r="S260" i="1"/>
  <c r="X260" i="1" s="1"/>
  <c r="AA260" i="1" s="1"/>
  <c r="U260" i="1"/>
  <c r="Z260" i="1"/>
  <c r="AE260" i="1"/>
  <c r="AF260" i="1"/>
  <c r="S261" i="1"/>
  <c r="X261" i="1" s="1"/>
  <c r="AA261" i="1" s="1"/>
  <c r="U261" i="1"/>
  <c r="Z261" i="1"/>
  <c r="AE261" i="1"/>
  <c r="AF261" i="1"/>
  <c r="S262" i="1"/>
  <c r="X262" i="1" s="1"/>
  <c r="AA262" i="1" s="1"/>
  <c r="U262" i="1"/>
  <c r="Z262" i="1"/>
  <c r="AE262" i="1"/>
  <c r="AF262" i="1"/>
  <c r="S263" i="1"/>
  <c r="X263" i="1" s="1"/>
  <c r="AA263" i="1" s="1"/>
  <c r="U263" i="1"/>
  <c r="Z263" i="1"/>
  <c r="AE263" i="1"/>
  <c r="AF263" i="1"/>
  <c r="S264" i="1"/>
  <c r="X264" i="1" s="1"/>
  <c r="AA264" i="1" s="1"/>
  <c r="U264" i="1"/>
  <c r="Z264" i="1"/>
  <c r="AE264" i="1"/>
  <c r="AF264" i="1"/>
  <c r="S265" i="1"/>
  <c r="X265" i="1" s="1"/>
  <c r="AA265" i="1" s="1"/>
  <c r="U265" i="1"/>
  <c r="Z265" i="1"/>
  <c r="AE265" i="1"/>
  <c r="AF265" i="1"/>
  <c r="S266" i="1"/>
  <c r="X266" i="1" s="1"/>
  <c r="AA266" i="1" s="1"/>
  <c r="U266" i="1"/>
  <c r="Z266" i="1"/>
  <c r="AE266" i="1"/>
  <c r="AF266" i="1"/>
  <c r="S267" i="1"/>
  <c r="X267" i="1" s="1"/>
  <c r="AA267" i="1" s="1"/>
  <c r="U267" i="1"/>
  <c r="Z267" i="1"/>
  <c r="AE267" i="1"/>
  <c r="AF267" i="1"/>
  <c r="S268" i="1"/>
  <c r="X268" i="1" s="1"/>
  <c r="AA268" i="1" s="1"/>
  <c r="U268" i="1"/>
  <c r="Z268" i="1"/>
  <c r="AE268" i="1"/>
  <c r="AF268" i="1"/>
  <c r="S269" i="1"/>
  <c r="X269" i="1" s="1"/>
  <c r="AA269" i="1" s="1"/>
  <c r="U269" i="1"/>
  <c r="Z269" i="1"/>
  <c r="AE269" i="1"/>
  <c r="AF269" i="1"/>
  <c r="S270" i="1"/>
  <c r="X270" i="1" s="1"/>
  <c r="AA270" i="1" s="1"/>
  <c r="U270" i="1"/>
  <c r="Z270" i="1"/>
  <c r="AE270" i="1"/>
  <c r="AF270" i="1"/>
  <c r="S271" i="1"/>
  <c r="X271" i="1" s="1"/>
  <c r="AA271" i="1" s="1"/>
  <c r="U271" i="1"/>
  <c r="Z271" i="1"/>
  <c r="AE271" i="1"/>
  <c r="AF271" i="1"/>
  <c r="S272" i="1"/>
  <c r="X272" i="1" s="1"/>
  <c r="U272" i="1"/>
  <c r="Z272" i="1"/>
  <c r="AA272" i="1"/>
  <c r="AB272" i="1"/>
  <c r="AE272" i="1"/>
  <c r="AF272" i="1"/>
  <c r="S273" i="1"/>
  <c r="X273" i="1" s="1"/>
  <c r="AA273" i="1" s="1"/>
  <c r="U273" i="1"/>
  <c r="Z273" i="1"/>
  <c r="AE273" i="1"/>
  <c r="AF273" i="1"/>
  <c r="S274" i="1"/>
  <c r="X274" i="1" s="1"/>
  <c r="AA274" i="1" s="1"/>
  <c r="U274" i="1"/>
  <c r="Z274" i="1"/>
  <c r="AB274" i="1"/>
  <c r="AE274" i="1"/>
  <c r="AF274" i="1"/>
  <c r="S275" i="1"/>
  <c r="X275" i="1" s="1"/>
  <c r="AA275" i="1" s="1"/>
  <c r="U275" i="1"/>
  <c r="Z275" i="1"/>
  <c r="AE275" i="1"/>
  <c r="AF275" i="1"/>
  <c r="S276" i="1"/>
  <c r="X276" i="1" s="1"/>
  <c r="AA276" i="1" s="1"/>
  <c r="U276" i="1"/>
  <c r="Z276" i="1"/>
  <c r="AB276" i="1"/>
  <c r="AE276" i="1"/>
  <c r="AF276" i="1"/>
  <c r="S277" i="1"/>
  <c r="X277" i="1" s="1"/>
  <c r="AA277" i="1" s="1"/>
  <c r="U277" i="1"/>
  <c r="Z277" i="1"/>
  <c r="AE277" i="1"/>
  <c r="AF277" i="1"/>
  <c r="S278" i="1"/>
  <c r="X278" i="1" s="1"/>
  <c r="AA278" i="1" s="1"/>
  <c r="U278" i="1"/>
  <c r="Z278" i="1"/>
  <c r="AE278" i="1"/>
  <c r="AF278" i="1"/>
  <c r="S279" i="1"/>
  <c r="X279" i="1" s="1"/>
  <c r="AA279" i="1" s="1"/>
  <c r="U279" i="1"/>
  <c r="Z279" i="1"/>
  <c r="AE279" i="1"/>
  <c r="AF279" i="1"/>
  <c r="S280" i="1"/>
  <c r="X280" i="1" s="1"/>
  <c r="AA280" i="1" s="1"/>
  <c r="U280" i="1"/>
  <c r="Z280" i="1"/>
  <c r="AB280" i="1"/>
  <c r="AE280" i="1"/>
  <c r="AF280" i="1"/>
  <c r="S281" i="1"/>
  <c r="X281" i="1" s="1"/>
  <c r="AA281" i="1" s="1"/>
  <c r="U281" i="1"/>
  <c r="Z281" i="1"/>
  <c r="AE281" i="1"/>
  <c r="AF281" i="1"/>
  <c r="S282" i="1"/>
  <c r="X282" i="1" s="1"/>
  <c r="AA282" i="1" s="1"/>
  <c r="U282" i="1"/>
  <c r="Z282" i="1"/>
  <c r="AE282" i="1"/>
  <c r="AF282" i="1"/>
  <c r="S283" i="1"/>
  <c r="X283" i="1" s="1"/>
  <c r="AA283" i="1" s="1"/>
  <c r="U283" i="1"/>
  <c r="Z283" i="1"/>
  <c r="AE283" i="1"/>
  <c r="AF283" i="1"/>
  <c r="S284" i="1"/>
  <c r="X284" i="1" s="1"/>
  <c r="U284" i="1"/>
  <c r="Z284" i="1"/>
  <c r="AA284" i="1"/>
  <c r="AB284" i="1"/>
  <c r="AE284" i="1"/>
  <c r="AF284" i="1"/>
  <c r="S285" i="1"/>
  <c r="X285" i="1" s="1"/>
  <c r="AA285" i="1" s="1"/>
  <c r="U285" i="1"/>
  <c r="Z285" i="1"/>
  <c r="AE285" i="1"/>
  <c r="AF285" i="1"/>
  <c r="S286" i="1"/>
  <c r="X286" i="1" s="1"/>
  <c r="AA286" i="1" s="1"/>
  <c r="U286" i="1"/>
  <c r="Z286" i="1"/>
  <c r="AE286" i="1"/>
  <c r="AF286" i="1"/>
  <c r="S287" i="1"/>
  <c r="X287" i="1" s="1"/>
  <c r="AA287" i="1" s="1"/>
  <c r="U287" i="1"/>
  <c r="Z287" i="1"/>
  <c r="AE287" i="1"/>
  <c r="AF287" i="1"/>
  <c r="S288" i="1"/>
  <c r="X288" i="1" s="1"/>
  <c r="AA288" i="1" s="1"/>
  <c r="U288" i="1"/>
  <c r="Z288" i="1"/>
  <c r="AE288" i="1"/>
  <c r="AF288" i="1"/>
  <c r="S289" i="1"/>
  <c r="X289" i="1" s="1"/>
  <c r="AA289" i="1" s="1"/>
  <c r="U289" i="1"/>
  <c r="Z289" i="1"/>
  <c r="AE289" i="1"/>
  <c r="AF289" i="1"/>
  <c r="S290" i="1"/>
  <c r="X290" i="1" s="1"/>
  <c r="AA290" i="1" s="1"/>
  <c r="U290" i="1"/>
  <c r="Z290" i="1"/>
  <c r="AE290" i="1"/>
  <c r="AF290" i="1"/>
  <c r="S291" i="1"/>
  <c r="X291" i="1" s="1"/>
  <c r="AA291" i="1" s="1"/>
  <c r="U291" i="1"/>
  <c r="Z291" i="1"/>
  <c r="AB291" i="1"/>
  <c r="AE291" i="1"/>
  <c r="AF291" i="1"/>
  <c r="S292" i="1"/>
  <c r="X292" i="1" s="1"/>
  <c r="AA292" i="1" s="1"/>
  <c r="U292" i="1"/>
  <c r="Z292" i="1"/>
  <c r="AE292" i="1"/>
  <c r="AF292" i="1"/>
  <c r="S293" i="1"/>
  <c r="X293" i="1" s="1"/>
  <c r="AA293" i="1" s="1"/>
  <c r="U293" i="1"/>
  <c r="Z293" i="1"/>
  <c r="AE293" i="1"/>
  <c r="AF293" i="1"/>
  <c r="S294" i="1"/>
  <c r="X294" i="1" s="1"/>
  <c r="AA294" i="1" s="1"/>
  <c r="U294" i="1"/>
  <c r="Z294" i="1"/>
  <c r="AE294" i="1"/>
  <c r="AF294" i="1"/>
  <c r="S295" i="1"/>
  <c r="X295" i="1" s="1"/>
  <c r="AA295" i="1" s="1"/>
  <c r="U295" i="1"/>
  <c r="Z295" i="1"/>
  <c r="AE295" i="1"/>
  <c r="AF295" i="1"/>
  <c r="S296" i="1"/>
  <c r="X296" i="1" s="1"/>
  <c r="AA296" i="1" s="1"/>
  <c r="U296" i="1"/>
  <c r="Z296" i="1"/>
  <c r="AE296" i="1"/>
  <c r="AF296" i="1"/>
  <c r="S297" i="1"/>
  <c r="X297" i="1" s="1"/>
  <c r="AA297" i="1" s="1"/>
  <c r="U297" i="1"/>
  <c r="Z297" i="1"/>
  <c r="AE297" i="1"/>
  <c r="AF297" i="1"/>
  <c r="S298" i="1"/>
  <c r="X298" i="1" s="1"/>
  <c r="U298" i="1"/>
  <c r="Z298" i="1"/>
  <c r="AA298" i="1"/>
  <c r="AB298" i="1"/>
  <c r="AE298" i="1"/>
  <c r="AF298" i="1"/>
  <c r="S299" i="1"/>
  <c r="X299" i="1" s="1"/>
  <c r="AA299" i="1" s="1"/>
  <c r="U299" i="1"/>
  <c r="Z299" i="1"/>
  <c r="AE299" i="1"/>
  <c r="AF299" i="1"/>
  <c r="S300" i="1"/>
  <c r="X300" i="1" s="1"/>
  <c r="U300" i="1"/>
  <c r="Z300" i="1"/>
  <c r="AA300" i="1"/>
  <c r="AB300" i="1"/>
  <c r="AE300" i="1"/>
  <c r="AF300" i="1"/>
  <c r="S301" i="1"/>
  <c r="X301" i="1" s="1"/>
  <c r="AA301" i="1" s="1"/>
  <c r="U301" i="1"/>
  <c r="Z301" i="1"/>
  <c r="AE301" i="1"/>
  <c r="AF301" i="1"/>
  <c r="S302" i="1"/>
  <c r="X302" i="1" s="1"/>
  <c r="AA302" i="1" s="1"/>
  <c r="U302" i="1"/>
  <c r="Z302" i="1"/>
  <c r="AB302" i="1"/>
  <c r="AE302" i="1"/>
  <c r="AF302" i="1"/>
  <c r="S303" i="1"/>
  <c r="X303" i="1" s="1"/>
  <c r="AA303" i="1" s="1"/>
  <c r="U303" i="1"/>
  <c r="Z303" i="1"/>
  <c r="AE303" i="1"/>
  <c r="AF303" i="1"/>
  <c r="S304" i="1"/>
  <c r="X304" i="1" s="1"/>
  <c r="AA304" i="1" s="1"/>
  <c r="U304" i="1"/>
  <c r="Z304" i="1"/>
  <c r="AE304" i="1"/>
  <c r="AF304" i="1"/>
  <c r="S305" i="1"/>
  <c r="X305" i="1" s="1"/>
  <c r="AA305" i="1" s="1"/>
  <c r="U305" i="1"/>
  <c r="Z305" i="1"/>
  <c r="AB305" i="1"/>
  <c r="AE305" i="1"/>
  <c r="AF305" i="1"/>
  <c r="S306" i="1"/>
  <c r="X306" i="1" s="1"/>
  <c r="AA306" i="1" s="1"/>
  <c r="U306" i="1"/>
  <c r="Z306" i="1"/>
  <c r="AE306" i="1"/>
  <c r="AF306" i="1"/>
  <c r="S307" i="1"/>
  <c r="X307" i="1" s="1"/>
  <c r="AA307" i="1" s="1"/>
  <c r="U307" i="1"/>
  <c r="Z307" i="1"/>
  <c r="AE307" i="1"/>
  <c r="AF307" i="1"/>
  <c r="S308" i="1"/>
  <c r="X308" i="1" s="1"/>
  <c r="AA308" i="1" s="1"/>
  <c r="U308" i="1"/>
  <c r="Z308" i="1"/>
  <c r="AB308" i="1"/>
  <c r="AE308" i="1"/>
  <c r="AF308" i="1"/>
  <c r="S309" i="1"/>
  <c r="X309" i="1" s="1"/>
  <c r="AA309" i="1" s="1"/>
  <c r="U309" i="1"/>
  <c r="Z309" i="1"/>
  <c r="AE309" i="1"/>
  <c r="AF309" i="1"/>
  <c r="S310" i="1"/>
  <c r="X310" i="1" s="1"/>
  <c r="AA310" i="1" s="1"/>
  <c r="U310" i="1"/>
  <c r="Z310" i="1"/>
  <c r="AE310" i="1"/>
  <c r="AF310" i="1"/>
  <c r="S311" i="1"/>
  <c r="X311" i="1" s="1"/>
  <c r="AA311" i="1" s="1"/>
  <c r="U311" i="1"/>
  <c r="Z311" i="1"/>
  <c r="AE311" i="1"/>
  <c r="AF311" i="1"/>
  <c r="S312" i="1"/>
  <c r="X312" i="1" s="1"/>
  <c r="AA312" i="1" s="1"/>
  <c r="U312" i="1"/>
  <c r="Z312" i="1"/>
  <c r="AE312" i="1"/>
  <c r="AF312" i="1"/>
  <c r="S313" i="1"/>
  <c r="X313" i="1" s="1"/>
  <c r="AA313" i="1" s="1"/>
  <c r="U313" i="1"/>
  <c r="Z313" i="1"/>
  <c r="AE313" i="1"/>
  <c r="AF313" i="1"/>
  <c r="S314" i="1"/>
  <c r="X314" i="1" s="1"/>
  <c r="U314" i="1"/>
  <c r="Z314" i="1"/>
  <c r="AA314" i="1"/>
  <c r="AB314" i="1"/>
  <c r="AE314" i="1"/>
  <c r="AF314" i="1"/>
  <c r="S315" i="1"/>
  <c r="X315" i="1" s="1"/>
  <c r="AA315" i="1" s="1"/>
  <c r="U315" i="1"/>
  <c r="Z315" i="1"/>
  <c r="AE315" i="1"/>
  <c r="AF315" i="1"/>
  <c r="S316" i="1"/>
  <c r="X316" i="1" s="1"/>
  <c r="U316" i="1"/>
  <c r="Z316" i="1"/>
  <c r="AA316" i="1"/>
  <c r="AB316" i="1"/>
  <c r="AE316" i="1"/>
  <c r="AF316" i="1"/>
  <c r="S317" i="1"/>
  <c r="X317" i="1" s="1"/>
  <c r="AA317" i="1" s="1"/>
  <c r="U317" i="1"/>
  <c r="Z317" i="1"/>
  <c r="AE317" i="1"/>
  <c r="AF317" i="1"/>
  <c r="S318" i="1"/>
  <c r="X318" i="1" s="1"/>
  <c r="AA318" i="1" s="1"/>
  <c r="U318" i="1"/>
  <c r="Z318" i="1"/>
  <c r="AB318" i="1"/>
  <c r="AE318" i="1"/>
  <c r="AF318" i="1"/>
  <c r="S319" i="1"/>
  <c r="X319" i="1" s="1"/>
  <c r="AA319" i="1" s="1"/>
  <c r="U319" i="1"/>
  <c r="Z319" i="1"/>
  <c r="AE319" i="1"/>
  <c r="AF319" i="1"/>
  <c r="S320" i="1"/>
  <c r="X320" i="1" s="1"/>
  <c r="AA320" i="1" s="1"/>
  <c r="U320" i="1"/>
  <c r="Z320" i="1"/>
  <c r="AE320" i="1"/>
  <c r="AF320" i="1"/>
  <c r="S321" i="1"/>
  <c r="X321" i="1" s="1"/>
  <c r="AA321" i="1" s="1"/>
  <c r="U321" i="1"/>
  <c r="Z321" i="1"/>
  <c r="AE321" i="1"/>
  <c r="AF321" i="1"/>
  <c r="S322" i="1"/>
  <c r="X322" i="1" s="1"/>
  <c r="U322" i="1"/>
  <c r="Z322" i="1"/>
  <c r="AA322" i="1"/>
  <c r="AB322" i="1"/>
  <c r="AE322" i="1"/>
  <c r="AF322" i="1"/>
  <c r="S323" i="1"/>
  <c r="X323" i="1" s="1"/>
  <c r="AA323" i="1" s="1"/>
  <c r="U323" i="1"/>
  <c r="Z323" i="1"/>
  <c r="AE323" i="1"/>
  <c r="AF323" i="1"/>
  <c r="S324" i="1"/>
  <c r="X324" i="1" s="1"/>
  <c r="AA324" i="1" s="1"/>
  <c r="U324" i="1"/>
  <c r="Z324" i="1"/>
  <c r="AE324" i="1"/>
  <c r="AF324" i="1"/>
  <c r="S325" i="1"/>
  <c r="X325" i="1" s="1"/>
  <c r="AA325" i="1" s="1"/>
  <c r="U325" i="1"/>
  <c r="Z325" i="1"/>
  <c r="AE325" i="1"/>
  <c r="AF325" i="1"/>
  <c r="S326" i="1"/>
  <c r="X326" i="1" s="1"/>
  <c r="AA326" i="1" s="1"/>
  <c r="U326" i="1"/>
  <c r="Z326" i="1"/>
  <c r="AE326" i="1"/>
  <c r="AF326" i="1"/>
  <c r="S327" i="1"/>
  <c r="X327" i="1" s="1"/>
  <c r="AA327" i="1" s="1"/>
  <c r="U327" i="1"/>
  <c r="Z327" i="1"/>
  <c r="AE327" i="1"/>
  <c r="AF327" i="1"/>
  <c r="S328" i="1"/>
  <c r="X328" i="1" s="1"/>
  <c r="AA328" i="1" s="1"/>
  <c r="U328" i="1"/>
  <c r="Z328" i="1"/>
  <c r="AE328" i="1"/>
  <c r="AF328" i="1"/>
  <c r="S329" i="1"/>
  <c r="X329" i="1" s="1"/>
  <c r="AA329" i="1" s="1"/>
  <c r="U329" i="1"/>
  <c r="Z329" i="1"/>
  <c r="AE329" i="1"/>
  <c r="AF329" i="1"/>
  <c r="S330" i="1"/>
  <c r="X330" i="1" s="1"/>
  <c r="AA330" i="1" s="1"/>
  <c r="U330" i="1"/>
  <c r="Z330" i="1"/>
  <c r="AE330" i="1"/>
  <c r="AF330" i="1"/>
  <c r="S331" i="1"/>
  <c r="X331" i="1" s="1"/>
  <c r="AA331" i="1" s="1"/>
  <c r="U331" i="1"/>
  <c r="Z331" i="1"/>
  <c r="AE331" i="1"/>
  <c r="AF331" i="1"/>
  <c r="S332" i="1"/>
  <c r="X332" i="1" s="1"/>
  <c r="AA332" i="1" s="1"/>
  <c r="U332" i="1"/>
  <c r="Z332" i="1"/>
  <c r="AE332" i="1"/>
  <c r="AF332" i="1"/>
  <c r="S333" i="1"/>
  <c r="X333" i="1" s="1"/>
  <c r="AA333" i="1" s="1"/>
  <c r="U333" i="1"/>
  <c r="Z333" i="1"/>
  <c r="AB333" i="1"/>
  <c r="AE333" i="1"/>
  <c r="AF333" i="1"/>
  <c r="S334" i="1"/>
  <c r="X334" i="1" s="1"/>
  <c r="AA334" i="1" s="1"/>
  <c r="U334" i="1"/>
  <c r="Z334" i="1"/>
  <c r="AB334" i="1"/>
  <c r="AE334" i="1"/>
  <c r="AF334" i="1"/>
  <c r="S335" i="1"/>
  <c r="X335" i="1" s="1"/>
  <c r="AA335" i="1" s="1"/>
  <c r="U335" i="1"/>
  <c r="Z335" i="1"/>
  <c r="AE335" i="1"/>
  <c r="AF335" i="1"/>
  <c r="S336" i="1"/>
  <c r="X336" i="1" s="1"/>
  <c r="AA336" i="1" s="1"/>
  <c r="U336" i="1"/>
  <c r="Z336" i="1"/>
  <c r="AE336" i="1"/>
  <c r="AF336" i="1"/>
  <c r="S337" i="1"/>
  <c r="X337" i="1" s="1"/>
  <c r="AA337" i="1" s="1"/>
  <c r="U337" i="1"/>
  <c r="Z337" i="1"/>
  <c r="AE337" i="1"/>
  <c r="AF337" i="1"/>
  <c r="S338" i="1"/>
  <c r="X338" i="1" s="1"/>
  <c r="AA338" i="1" s="1"/>
  <c r="U338" i="1"/>
  <c r="Z338" i="1"/>
  <c r="AE338" i="1"/>
  <c r="AF338" i="1"/>
  <c r="S339" i="1"/>
  <c r="X339" i="1" s="1"/>
  <c r="AA339" i="1" s="1"/>
  <c r="U339" i="1"/>
  <c r="Z339" i="1"/>
  <c r="AE339" i="1"/>
  <c r="AF339" i="1"/>
  <c r="S340" i="1"/>
  <c r="X340" i="1" s="1"/>
  <c r="AA340" i="1" s="1"/>
  <c r="U340" i="1"/>
  <c r="Z340" i="1"/>
  <c r="AB340" i="1"/>
  <c r="AE340" i="1"/>
  <c r="AF340" i="1"/>
  <c r="S341" i="1"/>
  <c r="X341" i="1" s="1"/>
  <c r="AA341" i="1" s="1"/>
  <c r="U341" i="1"/>
  <c r="Z341" i="1"/>
  <c r="AB341" i="1"/>
  <c r="AE341" i="1"/>
  <c r="AF341" i="1"/>
  <c r="S342" i="1"/>
  <c r="X342" i="1" s="1"/>
  <c r="AA342" i="1" s="1"/>
  <c r="U342" i="1"/>
  <c r="Z342" i="1"/>
  <c r="AB342" i="1"/>
  <c r="AE342" i="1"/>
  <c r="AF342" i="1"/>
  <c r="S343" i="1"/>
  <c r="X343" i="1" s="1"/>
  <c r="AA343" i="1" s="1"/>
  <c r="U343" i="1"/>
  <c r="Z343" i="1"/>
  <c r="AE343" i="1"/>
  <c r="AF343" i="1"/>
  <c r="S344" i="1"/>
  <c r="X344" i="1" s="1"/>
  <c r="AA344" i="1" s="1"/>
  <c r="U344" i="1"/>
  <c r="Z344" i="1"/>
  <c r="AE344" i="1"/>
  <c r="AF344" i="1"/>
  <c r="S345" i="1"/>
  <c r="X345" i="1" s="1"/>
  <c r="AA345" i="1" s="1"/>
  <c r="U345" i="1"/>
  <c r="Z345" i="1"/>
  <c r="AE345" i="1"/>
  <c r="AF345" i="1"/>
  <c r="S346" i="1"/>
  <c r="X346" i="1" s="1"/>
  <c r="AA346" i="1" s="1"/>
  <c r="U346" i="1"/>
  <c r="Z346" i="1"/>
  <c r="AE346" i="1"/>
  <c r="AF346" i="1"/>
  <c r="S347" i="1"/>
  <c r="X347" i="1" s="1"/>
  <c r="AA347" i="1" s="1"/>
  <c r="U347" i="1"/>
  <c r="Z347" i="1"/>
  <c r="AE347" i="1"/>
  <c r="AF347" i="1"/>
  <c r="S348" i="1"/>
  <c r="X348" i="1" s="1"/>
  <c r="AA348" i="1" s="1"/>
  <c r="U348" i="1"/>
  <c r="Z348" i="1"/>
  <c r="AB348" i="1"/>
  <c r="AE348" i="1"/>
  <c r="AF348" i="1"/>
  <c r="S349" i="1"/>
  <c r="X349" i="1" s="1"/>
  <c r="AA349" i="1" s="1"/>
  <c r="U349" i="1"/>
  <c r="Z349" i="1"/>
  <c r="AB349" i="1"/>
  <c r="AE349" i="1"/>
  <c r="AF349" i="1"/>
  <c r="S350" i="1"/>
  <c r="X350" i="1" s="1"/>
  <c r="AA350" i="1" s="1"/>
  <c r="U350" i="1"/>
  <c r="Z350" i="1"/>
  <c r="AB350" i="1"/>
  <c r="AE350" i="1"/>
  <c r="AF350" i="1"/>
  <c r="S351" i="1"/>
  <c r="X351" i="1" s="1"/>
  <c r="AA351" i="1" s="1"/>
  <c r="U351" i="1"/>
  <c r="Z351" i="1"/>
  <c r="AE351" i="1"/>
  <c r="AF351" i="1"/>
  <c r="S352" i="1"/>
  <c r="X352" i="1" s="1"/>
  <c r="AA352" i="1" s="1"/>
  <c r="U352" i="1"/>
  <c r="Z352" i="1"/>
  <c r="AE352" i="1"/>
  <c r="AF352" i="1"/>
  <c r="S353" i="1"/>
  <c r="AB353" i="1" s="1"/>
  <c r="U353" i="1"/>
  <c r="Z353" i="1"/>
  <c r="AE353" i="1"/>
  <c r="AF353" i="1"/>
  <c r="S354" i="1"/>
  <c r="AB354" i="1" s="1"/>
  <c r="U354" i="1"/>
  <c r="Z354" i="1"/>
  <c r="AE354" i="1"/>
  <c r="AF354" i="1"/>
  <c r="S355" i="1"/>
  <c r="AB355" i="1" s="1"/>
  <c r="U355" i="1"/>
  <c r="Z355" i="1"/>
  <c r="AE355" i="1"/>
  <c r="AF355" i="1"/>
  <c r="S356" i="1"/>
  <c r="AB356" i="1" s="1"/>
  <c r="U356" i="1"/>
  <c r="Z356" i="1"/>
  <c r="AE356" i="1"/>
  <c r="AF356" i="1"/>
  <c r="S357" i="1"/>
  <c r="AB357" i="1" s="1"/>
  <c r="U357" i="1"/>
  <c r="Z357" i="1"/>
  <c r="AE357" i="1"/>
  <c r="AF357" i="1"/>
  <c r="S358" i="1"/>
  <c r="AB358" i="1" s="1"/>
  <c r="U358" i="1"/>
  <c r="Z358" i="1"/>
  <c r="AE358" i="1"/>
  <c r="AF358" i="1"/>
  <c r="S359" i="1"/>
  <c r="AB359" i="1" s="1"/>
  <c r="U359" i="1"/>
  <c r="Z359" i="1"/>
  <c r="AE359" i="1"/>
  <c r="AF359" i="1"/>
  <c r="S360" i="1"/>
  <c r="AB360" i="1" s="1"/>
  <c r="U360" i="1"/>
  <c r="X360" i="1"/>
  <c r="AA360" i="1" s="1"/>
  <c r="Z360" i="1"/>
  <c r="AE360" i="1"/>
  <c r="AF360" i="1"/>
  <c r="S361" i="1"/>
  <c r="AB361" i="1" s="1"/>
  <c r="U361" i="1"/>
  <c r="Z361" i="1"/>
  <c r="AE361" i="1"/>
  <c r="AF361" i="1"/>
  <c r="S362" i="1"/>
  <c r="AB362" i="1" s="1"/>
  <c r="U362" i="1"/>
  <c r="Z362" i="1"/>
  <c r="AE362" i="1"/>
  <c r="AF362" i="1"/>
  <c r="S363" i="1"/>
  <c r="AB363" i="1" s="1"/>
  <c r="U363" i="1"/>
  <c r="Z363" i="1"/>
  <c r="AE363" i="1"/>
  <c r="AF363" i="1"/>
  <c r="S364" i="1"/>
  <c r="AB364" i="1" s="1"/>
  <c r="U364" i="1"/>
  <c r="Z364" i="1"/>
  <c r="AE364" i="1"/>
  <c r="AF364" i="1"/>
  <c r="S365" i="1"/>
  <c r="AB365" i="1" s="1"/>
  <c r="U365" i="1"/>
  <c r="Z365" i="1"/>
  <c r="AE365" i="1"/>
  <c r="AF365" i="1"/>
  <c r="S366" i="1"/>
  <c r="AB366" i="1" s="1"/>
  <c r="U366" i="1"/>
  <c r="X366" i="1"/>
  <c r="AA366" i="1" s="1"/>
  <c r="Z366" i="1"/>
  <c r="AE366" i="1"/>
  <c r="AF366" i="1"/>
  <c r="S367" i="1"/>
  <c r="AB367" i="1" s="1"/>
  <c r="U367" i="1"/>
  <c r="Z367" i="1"/>
  <c r="AE367" i="1"/>
  <c r="AF367" i="1"/>
  <c r="S368" i="1"/>
  <c r="AB368" i="1" s="1"/>
  <c r="U368" i="1"/>
  <c r="Z368" i="1"/>
  <c r="AE368" i="1"/>
  <c r="AF368" i="1"/>
  <c r="S369" i="1"/>
  <c r="AB369" i="1" s="1"/>
  <c r="U369" i="1"/>
  <c r="Z369" i="1"/>
  <c r="AE369" i="1"/>
  <c r="AF369" i="1"/>
  <c r="S370" i="1"/>
  <c r="AB370" i="1" s="1"/>
  <c r="U370" i="1"/>
  <c r="Z370" i="1"/>
  <c r="AE370" i="1"/>
  <c r="AF370" i="1"/>
  <c r="S371" i="1"/>
  <c r="AB371" i="1" s="1"/>
  <c r="U371" i="1"/>
  <c r="Z371" i="1"/>
  <c r="AE371" i="1"/>
  <c r="AF371" i="1"/>
  <c r="S372" i="1"/>
  <c r="AB372" i="1" s="1"/>
  <c r="U372" i="1"/>
  <c r="Z372" i="1"/>
  <c r="AE372" i="1"/>
  <c r="AF372" i="1"/>
  <c r="S373" i="1"/>
  <c r="AB373" i="1" s="1"/>
  <c r="U373" i="1"/>
  <c r="Z373" i="1"/>
  <c r="AE373" i="1"/>
  <c r="AF373" i="1"/>
  <c r="S374" i="1"/>
  <c r="AB374" i="1" s="1"/>
  <c r="U374" i="1"/>
  <c r="Z374" i="1"/>
  <c r="AE374" i="1"/>
  <c r="AF374" i="1"/>
  <c r="S375" i="1"/>
  <c r="AB375" i="1" s="1"/>
  <c r="U375" i="1"/>
  <c r="Z375" i="1"/>
  <c r="AE375" i="1"/>
  <c r="AF375" i="1"/>
  <c r="S376" i="1"/>
  <c r="AB376" i="1" s="1"/>
  <c r="U376" i="1"/>
  <c r="X376" i="1"/>
  <c r="AA376" i="1" s="1"/>
  <c r="Z376" i="1"/>
  <c r="AE376" i="1"/>
  <c r="AF376" i="1"/>
  <c r="S377" i="1"/>
  <c r="AB377" i="1" s="1"/>
  <c r="U377" i="1"/>
  <c r="Z377" i="1"/>
  <c r="AE377" i="1"/>
  <c r="AF377" i="1"/>
  <c r="S378" i="1"/>
  <c r="AB378" i="1" s="1"/>
  <c r="U378" i="1"/>
  <c r="Z378" i="1"/>
  <c r="AE378" i="1"/>
  <c r="AF378" i="1"/>
  <c r="S379" i="1"/>
  <c r="AB379" i="1" s="1"/>
  <c r="U379" i="1"/>
  <c r="Z379" i="1"/>
  <c r="AE379" i="1"/>
  <c r="AF379" i="1"/>
  <c r="S380" i="1"/>
  <c r="AB380" i="1" s="1"/>
  <c r="U380" i="1"/>
  <c r="Z380" i="1"/>
  <c r="AE380" i="1"/>
  <c r="AF380" i="1"/>
  <c r="S381" i="1"/>
  <c r="AB381" i="1" s="1"/>
  <c r="U381" i="1"/>
  <c r="Z381" i="1"/>
  <c r="AE381" i="1"/>
  <c r="AF381" i="1"/>
  <c r="S382" i="1"/>
  <c r="AB382" i="1" s="1"/>
  <c r="U382" i="1"/>
  <c r="X382" i="1"/>
  <c r="AA382" i="1" s="1"/>
  <c r="Z382" i="1"/>
  <c r="AE382" i="1"/>
  <c r="AF382" i="1"/>
  <c r="S383" i="1"/>
  <c r="AB383" i="1" s="1"/>
  <c r="U383" i="1"/>
  <c r="Z383" i="1"/>
  <c r="AE383" i="1"/>
  <c r="AF383" i="1"/>
  <c r="S384" i="1"/>
  <c r="AB384" i="1" s="1"/>
  <c r="U384" i="1"/>
  <c r="Z384" i="1"/>
  <c r="AE384" i="1"/>
  <c r="AF384" i="1"/>
  <c r="S385" i="1"/>
  <c r="AB385" i="1" s="1"/>
  <c r="U385" i="1"/>
  <c r="Z385" i="1"/>
  <c r="AE385" i="1"/>
  <c r="AF385" i="1"/>
  <c r="S386" i="1"/>
  <c r="AB386" i="1" s="1"/>
  <c r="U386" i="1"/>
  <c r="Z386" i="1"/>
  <c r="AE386" i="1"/>
  <c r="AF386" i="1"/>
  <c r="S387" i="1"/>
  <c r="AB387" i="1" s="1"/>
  <c r="U387" i="1"/>
  <c r="Z387" i="1"/>
  <c r="AE387" i="1"/>
  <c r="AF387" i="1"/>
  <c r="S388" i="1"/>
  <c r="AB388" i="1" s="1"/>
  <c r="U388" i="1"/>
  <c r="Z388" i="1"/>
  <c r="AE388" i="1"/>
  <c r="AF388" i="1"/>
  <c r="S389" i="1"/>
  <c r="AB389" i="1" s="1"/>
  <c r="U389" i="1"/>
  <c r="Z389" i="1"/>
  <c r="AE389" i="1"/>
  <c r="AF389" i="1"/>
  <c r="S390" i="1"/>
  <c r="AB390" i="1" s="1"/>
  <c r="U390" i="1"/>
  <c r="Z390" i="1"/>
  <c r="AE390" i="1"/>
  <c r="AF390" i="1"/>
  <c r="S391" i="1"/>
  <c r="AB391" i="1" s="1"/>
  <c r="U391" i="1"/>
  <c r="Z391" i="1"/>
  <c r="AE391" i="1"/>
  <c r="AF391" i="1"/>
  <c r="S392" i="1"/>
  <c r="AB392" i="1" s="1"/>
  <c r="U392" i="1"/>
  <c r="X392" i="1"/>
  <c r="AA392" i="1" s="1"/>
  <c r="Z392" i="1"/>
  <c r="AE392" i="1"/>
  <c r="AF392" i="1"/>
  <c r="S393" i="1"/>
  <c r="AB393" i="1" s="1"/>
  <c r="U393" i="1"/>
  <c r="Z393" i="1"/>
  <c r="AE393" i="1"/>
  <c r="AF393" i="1"/>
  <c r="S394" i="1"/>
  <c r="AB394" i="1" s="1"/>
  <c r="U394" i="1"/>
  <c r="Z394" i="1"/>
  <c r="AE394" i="1"/>
  <c r="AF394" i="1"/>
  <c r="S395" i="1"/>
  <c r="AB395" i="1" s="1"/>
  <c r="U395" i="1"/>
  <c r="Z395" i="1"/>
  <c r="AE395" i="1"/>
  <c r="AF395" i="1"/>
  <c r="S396" i="1"/>
  <c r="AB396" i="1" s="1"/>
  <c r="U396" i="1"/>
  <c r="Z396" i="1"/>
  <c r="AE396" i="1"/>
  <c r="AF396" i="1"/>
  <c r="S397" i="1"/>
  <c r="AB397" i="1" s="1"/>
  <c r="U397" i="1"/>
  <c r="Z397" i="1"/>
  <c r="AE397" i="1"/>
  <c r="AF397" i="1"/>
  <c r="S398" i="1"/>
  <c r="AB398" i="1" s="1"/>
  <c r="U398" i="1"/>
  <c r="X398" i="1"/>
  <c r="AA398" i="1" s="1"/>
  <c r="Z398" i="1"/>
  <c r="AE398" i="1"/>
  <c r="AF398" i="1"/>
  <c r="S399" i="1"/>
  <c r="AB399" i="1" s="1"/>
  <c r="U399" i="1"/>
  <c r="Z399" i="1"/>
  <c r="AE399" i="1"/>
  <c r="AF399" i="1"/>
  <c r="S400" i="1"/>
  <c r="AB400" i="1" s="1"/>
  <c r="U400" i="1"/>
  <c r="Z400" i="1"/>
  <c r="AE400" i="1"/>
  <c r="AF400" i="1"/>
  <c r="S401" i="1"/>
  <c r="AB401" i="1" s="1"/>
  <c r="U401" i="1"/>
  <c r="Z401" i="1"/>
  <c r="AE401" i="1"/>
  <c r="AF401" i="1"/>
  <c r="S402" i="1"/>
  <c r="AB402" i="1" s="1"/>
  <c r="U402" i="1"/>
  <c r="Z402" i="1"/>
  <c r="AE402" i="1"/>
  <c r="AF402" i="1"/>
  <c r="S403" i="1"/>
  <c r="AB403" i="1" s="1"/>
  <c r="U403" i="1"/>
  <c r="Z403" i="1"/>
  <c r="AE403" i="1"/>
  <c r="AF403" i="1"/>
  <c r="S404" i="1"/>
  <c r="AB404" i="1" s="1"/>
  <c r="U404" i="1"/>
  <c r="Z404" i="1"/>
  <c r="AE404" i="1"/>
  <c r="AF404" i="1"/>
  <c r="S405" i="1"/>
  <c r="AB405" i="1" s="1"/>
  <c r="U405" i="1"/>
  <c r="Z405" i="1"/>
  <c r="AE405" i="1"/>
  <c r="AF405" i="1"/>
  <c r="S406" i="1"/>
  <c r="AB406" i="1" s="1"/>
  <c r="U406" i="1"/>
  <c r="Z406" i="1"/>
  <c r="AE406" i="1"/>
  <c r="AF406" i="1"/>
  <c r="S407" i="1"/>
  <c r="AB407" i="1" s="1"/>
  <c r="U407" i="1"/>
  <c r="Z407" i="1"/>
  <c r="AE407" i="1"/>
  <c r="AF407" i="1"/>
  <c r="S408" i="1"/>
  <c r="AB408" i="1" s="1"/>
  <c r="U408" i="1"/>
  <c r="X408" i="1"/>
  <c r="AA408" i="1" s="1"/>
  <c r="Z408" i="1"/>
  <c r="AE408" i="1"/>
  <c r="AF408" i="1"/>
  <c r="S409" i="1"/>
  <c r="AB409" i="1" s="1"/>
  <c r="U409" i="1"/>
  <c r="Z409" i="1"/>
  <c r="AE409" i="1"/>
  <c r="AF409" i="1"/>
  <c r="S410" i="1"/>
  <c r="AB410" i="1" s="1"/>
  <c r="U410" i="1"/>
  <c r="Z410" i="1"/>
  <c r="AE410" i="1"/>
  <c r="AF410" i="1"/>
  <c r="S411" i="1"/>
  <c r="AB411" i="1" s="1"/>
  <c r="U411" i="1"/>
  <c r="Z411" i="1"/>
  <c r="AE411" i="1"/>
  <c r="AF411" i="1"/>
  <c r="S412" i="1"/>
  <c r="AB412" i="1" s="1"/>
  <c r="U412" i="1"/>
  <c r="Z412" i="1"/>
  <c r="AE412" i="1"/>
  <c r="AF412" i="1"/>
  <c r="S413" i="1"/>
  <c r="AB413" i="1" s="1"/>
  <c r="U413" i="1"/>
  <c r="Z413" i="1"/>
  <c r="AE413" i="1"/>
  <c r="AF413" i="1"/>
  <c r="S414" i="1"/>
  <c r="AB414" i="1" s="1"/>
  <c r="U414" i="1"/>
  <c r="X414" i="1"/>
  <c r="AA414" i="1" s="1"/>
  <c r="Z414" i="1"/>
  <c r="AE414" i="1"/>
  <c r="AF414" i="1"/>
  <c r="S415" i="1"/>
  <c r="AB415" i="1" s="1"/>
  <c r="U415" i="1"/>
  <c r="Z415" i="1"/>
  <c r="AE415" i="1"/>
  <c r="AF415" i="1"/>
  <c r="S416" i="1"/>
  <c r="AB416" i="1" s="1"/>
  <c r="U416" i="1"/>
  <c r="Z416" i="1"/>
  <c r="AE416" i="1"/>
  <c r="AF416" i="1"/>
  <c r="S417" i="1"/>
  <c r="AB417" i="1" s="1"/>
  <c r="U417" i="1"/>
  <c r="Z417" i="1"/>
  <c r="AE417" i="1"/>
  <c r="AF417" i="1"/>
  <c r="S418" i="1"/>
  <c r="AB418" i="1" s="1"/>
  <c r="U418" i="1"/>
  <c r="Z418" i="1"/>
  <c r="AE418" i="1"/>
  <c r="AF418" i="1"/>
  <c r="S419" i="1"/>
  <c r="AB419" i="1" s="1"/>
  <c r="U419" i="1"/>
  <c r="Z419" i="1"/>
  <c r="AE419" i="1"/>
  <c r="AF419" i="1"/>
  <c r="S420" i="1"/>
  <c r="AB420" i="1" s="1"/>
  <c r="U420" i="1"/>
  <c r="Z420" i="1"/>
  <c r="AE420" i="1"/>
  <c r="AF420" i="1"/>
  <c r="S421" i="1"/>
  <c r="AB421" i="1" s="1"/>
  <c r="U421" i="1"/>
  <c r="Z421" i="1"/>
  <c r="AE421" i="1"/>
  <c r="AF421" i="1"/>
  <c r="S422" i="1"/>
  <c r="AB422" i="1" s="1"/>
  <c r="U422" i="1"/>
  <c r="Z422" i="1"/>
  <c r="AE422" i="1"/>
  <c r="AF422" i="1"/>
  <c r="S423" i="1"/>
  <c r="AB423" i="1" s="1"/>
  <c r="U423" i="1"/>
  <c r="Z423" i="1"/>
  <c r="AE423" i="1"/>
  <c r="AF423" i="1"/>
  <c r="S424" i="1"/>
  <c r="AB424" i="1" s="1"/>
  <c r="U424" i="1"/>
  <c r="X424" i="1"/>
  <c r="AA424" i="1" s="1"/>
  <c r="Z424" i="1"/>
  <c r="AE424" i="1"/>
  <c r="AF424" i="1"/>
  <c r="S425" i="1"/>
  <c r="AB425" i="1" s="1"/>
  <c r="U425" i="1"/>
  <c r="Z425" i="1"/>
  <c r="AE425" i="1"/>
  <c r="AF425" i="1"/>
  <c r="S426" i="1"/>
  <c r="AB426" i="1" s="1"/>
  <c r="U426" i="1"/>
  <c r="Z426" i="1"/>
  <c r="AE426" i="1"/>
  <c r="AF426" i="1"/>
  <c r="S427" i="1"/>
  <c r="AB427" i="1" s="1"/>
  <c r="U427" i="1"/>
  <c r="Z427" i="1"/>
  <c r="AE427" i="1"/>
  <c r="AF427" i="1"/>
  <c r="S428" i="1"/>
  <c r="AB428" i="1" s="1"/>
  <c r="U428" i="1"/>
  <c r="Z428" i="1"/>
  <c r="AE428" i="1"/>
  <c r="AF428" i="1"/>
  <c r="S429" i="1"/>
  <c r="AB429" i="1" s="1"/>
  <c r="U429" i="1"/>
  <c r="Z429" i="1"/>
  <c r="AE429" i="1"/>
  <c r="AF429" i="1"/>
  <c r="S430" i="1"/>
  <c r="AB430" i="1" s="1"/>
  <c r="U430" i="1"/>
  <c r="X430" i="1"/>
  <c r="AA430" i="1" s="1"/>
  <c r="Z430" i="1"/>
  <c r="AE430" i="1"/>
  <c r="AF430" i="1"/>
  <c r="S431" i="1"/>
  <c r="AB431" i="1" s="1"/>
  <c r="U431" i="1"/>
  <c r="Z431" i="1"/>
  <c r="AE431" i="1"/>
  <c r="AF431" i="1"/>
  <c r="S432" i="1"/>
  <c r="AB432" i="1" s="1"/>
  <c r="U432" i="1"/>
  <c r="Z432" i="1"/>
  <c r="AE432" i="1"/>
  <c r="AF432" i="1"/>
  <c r="S433" i="1"/>
  <c r="AB433" i="1" s="1"/>
  <c r="U433" i="1"/>
  <c r="Z433" i="1"/>
  <c r="AE433" i="1"/>
  <c r="AF433" i="1"/>
  <c r="S434" i="1"/>
  <c r="AB434" i="1" s="1"/>
  <c r="U434" i="1"/>
  <c r="Z434" i="1"/>
  <c r="AE434" i="1"/>
  <c r="AF434" i="1"/>
  <c r="S435" i="1"/>
  <c r="AB435" i="1" s="1"/>
  <c r="U435" i="1"/>
  <c r="Z435" i="1"/>
  <c r="AE435" i="1"/>
  <c r="AF435" i="1"/>
  <c r="S436" i="1"/>
  <c r="AB436" i="1" s="1"/>
  <c r="U436" i="1"/>
  <c r="Z436" i="1"/>
  <c r="AE436" i="1"/>
  <c r="AF436" i="1"/>
  <c r="S437" i="1"/>
  <c r="AB437" i="1" s="1"/>
  <c r="U437" i="1"/>
  <c r="Z437" i="1"/>
  <c r="AE437" i="1"/>
  <c r="AF437" i="1"/>
  <c r="S438" i="1"/>
  <c r="AB438" i="1" s="1"/>
  <c r="U438" i="1"/>
  <c r="Z438" i="1"/>
  <c r="AE438" i="1"/>
  <c r="AF438" i="1"/>
  <c r="S439" i="1"/>
  <c r="AB439" i="1" s="1"/>
  <c r="U439" i="1"/>
  <c r="Z439" i="1"/>
  <c r="AE439" i="1"/>
  <c r="AF439" i="1"/>
  <c r="S440" i="1"/>
  <c r="AB440" i="1" s="1"/>
  <c r="U440" i="1"/>
  <c r="X440" i="1"/>
  <c r="AA440" i="1" s="1"/>
  <c r="Z440" i="1"/>
  <c r="AE440" i="1"/>
  <c r="AF440" i="1"/>
  <c r="S441" i="1"/>
  <c r="AB441" i="1" s="1"/>
  <c r="U441" i="1"/>
  <c r="Z441" i="1"/>
  <c r="AE441" i="1"/>
  <c r="AF441" i="1"/>
  <c r="S442" i="1"/>
  <c r="AB442" i="1" s="1"/>
  <c r="U442" i="1"/>
  <c r="Z442" i="1"/>
  <c r="AE442" i="1"/>
  <c r="AF442" i="1"/>
  <c r="S443" i="1"/>
  <c r="AB443" i="1" s="1"/>
  <c r="U443" i="1"/>
  <c r="Z443" i="1"/>
  <c r="AE443" i="1"/>
  <c r="AF443" i="1"/>
  <c r="S444" i="1"/>
  <c r="AB444" i="1" s="1"/>
  <c r="U444" i="1"/>
  <c r="Z444" i="1"/>
  <c r="AE444" i="1"/>
  <c r="AF444" i="1"/>
  <c r="S445" i="1"/>
  <c r="AB445" i="1" s="1"/>
  <c r="U445" i="1"/>
  <c r="Z445" i="1"/>
  <c r="AE445" i="1"/>
  <c r="AF445" i="1"/>
  <c r="S446" i="1"/>
  <c r="AB446" i="1" s="1"/>
  <c r="U446" i="1"/>
  <c r="X446" i="1"/>
  <c r="AA446" i="1" s="1"/>
  <c r="Z446" i="1"/>
  <c r="AE446" i="1"/>
  <c r="AF446" i="1"/>
  <c r="S447" i="1"/>
  <c r="AB447" i="1" s="1"/>
  <c r="U447" i="1"/>
  <c r="Z447" i="1"/>
  <c r="AE447" i="1"/>
  <c r="AF447" i="1"/>
  <c r="S448" i="1"/>
  <c r="AB448" i="1" s="1"/>
  <c r="U448" i="1"/>
  <c r="Z448" i="1"/>
  <c r="AE448" i="1"/>
  <c r="AF448" i="1"/>
  <c r="S449" i="1"/>
  <c r="AB449" i="1" s="1"/>
  <c r="U449" i="1"/>
  <c r="Z449" i="1"/>
  <c r="AE449" i="1"/>
  <c r="AF449" i="1"/>
  <c r="S450" i="1"/>
  <c r="AB450" i="1" s="1"/>
  <c r="U450" i="1"/>
  <c r="Z450" i="1"/>
  <c r="AE450" i="1"/>
  <c r="AF450" i="1"/>
  <c r="AB790" i="1" l="1"/>
  <c r="X790" i="1"/>
  <c r="AA790" i="1" s="1"/>
  <c r="AB759" i="1"/>
  <c r="X759" i="1"/>
  <c r="AA759" i="1" s="1"/>
  <c r="AB751" i="1"/>
  <c r="X751" i="1"/>
  <c r="AA751" i="1" s="1"/>
  <c r="AB743" i="1"/>
  <c r="X743" i="1"/>
  <c r="AA743" i="1" s="1"/>
  <c r="AB735" i="1"/>
  <c r="X735" i="1"/>
  <c r="AA735" i="1" s="1"/>
  <c r="AB727" i="1"/>
  <c r="X727" i="1"/>
  <c r="AA727" i="1" s="1"/>
  <c r="AB719" i="1"/>
  <c r="X719" i="1"/>
  <c r="AA719" i="1" s="1"/>
  <c r="AB711" i="1"/>
  <c r="X711" i="1"/>
  <c r="AA711" i="1" s="1"/>
  <c r="AB703" i="1"/>
  <c r="X703" i="1"/>
  <c r="AA703" i="1" s="1"/>
  <c r="AB695" i="1"/>
  <c r="X695" i="1"/>
  <c r="AA695" i="1" s="1"/>
  <c r="AB687" i="1"/>
  <c r="X687" i="1"/>
  <c r="AA687" i="1" s="1"/>
  <c r="AB613" i="1"/>
  <c r="X613" i="1"/>
  <c r="AA613" i="1" s="1"/>
  <c r="AB597" i="1"/>
  <c r="X597" i="1"/>
  <c r="AA597" i="1" s="1"/>
  <c r="AB581" i="1"/>
  <c r="X581" i="1"/>
  <c r="AA581" i="1" s="1"/>
  <c r="X530" i="1"/>
  <c r="AA530" i="1" s="1"/>
  <c r="AB530" i="1"/>
  <c r="X519" i="1"/>
  <c r="AA519" i="1" s="1"/>
  <c r="AB519" i="1"/>
  <c r="G11" i="6"/>
  <c r="I11" i="6"/>
  <c r="J11" i="6" s="1"/>
  <c r="AB352" i="1"/>
  <c r="AB345" i="1"/>
  <c r="AB325" i="1"/>
  <c r="AB320" i="1"/>
  <c r="AB287" i="1"/>
  <c r="AB282" i="1"/>
  <c r="AB267" i="1"/>
  <c r="AB264" i="1"/>
  <c r="AB236" i="1"/>
  <c r="AB228" i="1"/>
  <c r="AB220" i="1"/>
  <c r="AB175" i="1"/>
  <c r="AB121" i="1"/>
  <c r="AB96" i="1"/>
  <c r="AB80" i="1"/>
  <c r="AB1151" i="1"/>
  <c r="AB1139" i="1"/>
  <c r="AB1127" i="1"/>
  <c r="AB1115" i="1"/>
  <c r="AB1103" i="1"/>
  <c r="AB1087" i="1"/>
  <c r="AB1077" i="1"/>
  <c r="AB1065" i="1"/>
  <c r="AB1063" i="1"/>
  <c r="AB1061" i="1"/>
  <c r="AB1059" i="1"/>
  <c r="AB1057" i="1"/>
  <c r="AB1055" i="1"/>
  <c r="AB1053" i="1"/>
  <c r="AB1051" i="1"/>
  <c r="AB1049" i="1"/>
  <c r="AB1047" i="1"/>
  <c r="AB1045" i="1"/>
  <c r="AB1043" i="1"/>
  <c r="AB1041" i="1"/>
  <c r="AB1039" i="1"/>
  <c r="AB1037" i="1"/>
  <c r="AB1035" i="1"/>
  <c r="AB1033" i="1"/>
  <c r="AB1031" i="1"/>
  <c r="AB1029" i="1"/>
  <c r="AB1027" i="1"/>
  <c r="AB944" i="1"/>
  <c r="AB928" i="1"/>
  <c r="AB912" i="1"/>
  <c r="AB896" i="1"/>
  <c r="AB880" i="1"/>
  <c r="AB864" i="1"/>
  <c r="AB848" i="1"/>
  <c r="AB832" i="1"/>
  <c r="AB816" i="1"/>
  <c r="AB814" i="1"/>
  <c r="AB812" i="1"/>
  <c r="AB810" i="1"/>
  <c r="AB808" i="1"/>
  <c r="AB799" i="1"/>
  <c r="X799" i="1"/>
  <c r="AA799" i="1" s="1"/>
  <c r="AB767" i="1"/>
  <c r="X767" i="1"/>
  <c r="AA767" i="1" s="1"/>
  <c r="AB753" i="1"/>
  <c r="X753" i="1"/>
  <c r="AA753" i="1" s="1"/>
  <c r="AB745" i="1"/>
  <c r="X745" i="1"/>
  <c r="AA745" i="1" s="1"/>
  <c r="AB737" i="1"/>
  <c r="X737" i="1"/>
  <c r="AA737" i="1" s="1"/>
  <c r="AB729" i="1"/>
  <c r="X729" i="1"/>
  <c r="AA729" i="1" s="1"/>
  <c r="AB721" i="1"/>
  <c r="X721" i="1"/>
  <c r="AA721" i="1" s="1"/>
  <c r="AB713" i="1"/>
  <c r="X713" i="1"/>
  <c r="AA713" i="1" s="1"/>
  <c r="AB705" i="1"/>
  <c r="X705" i="1"/>
  <c r="AA705" i="1" s="1"/>
  <c r="AB697" i="1"/>
  <c r="X697" i="1"/>
  <c r="AA697" i="1" s="1"/>
  <c r="AB689" i="1"/>
  <c r="X689" i="1"/>
  <c r="AA689" i="1" s="1"/>
  <c r="AB680" i="1"/>
  <c r="X672" i="1"/>
  <c r="AA672" i="1" s="1"/>
  <c r="AB672" i="1"/>
  <c r="AB669" i="1"/>
  <c r="AB660" i="1"/>
  <c r="X656" i="1"/>
  <c r="AA656" i="1" s="1"/>
  <c r="AB656" i="1"/>
  <c r="AB653" i="1"/>
  <c r="AB644" i="1"/>
  <c r="X640" i="1"/>
  <c r="AA640" i="1" s="1"/>
  <c r="AB640" i="1"/>
  <c r="AB637" i="1"/>
  <c r="AB629" i="1"/>
  <c r="X628" i="1"/>
  <c r="AA628" i="1" s="1"/>
  <c r="AB628" i="1"/>
  <c r="AB616" i="1"/>
  <c r="X616" i="1"/>
  <c r="AA616" i="1" s="1"/>
  <c r="AB600" i="1"/>
  <c r="X600" i="1"/>
  <c r="AA600" i="1" s="1"/>
  <c r="AB584" i="1"/>
  <c r="X584" i="1"/>
  <c r="AA584" i="1" s="1"/>
  <c r="AB540" i="1"/>
  <c r="AB534" i="1"/>
  <c r="AB523" i="1"/>
  <c r="X522" i="1"/>
  <c r="AA522" i="1" s="1"/>
  <c r="AB522" i="1"/>
  <c r="AB472" i="1"/>
  <c r="AB464" i="1"/>
  <c r="AB456" i="1"/>
  <c r="AB451" i="1"/>
  <c r="X448" i="1"/>
  <c r="AA448" i="1" s="1"/>
  <c r="X400" i="1"/>
  <c r="AA400" i="1" s="1"/>
  <c r="X368" i="1"/>
  <c r="AA368" i="1" s="1"/>
  <c r="AB806" i="1"/>
  <c r="X806" i="1"/>
  <c r="AA806" i="1" s="1"/>
  <c r="X794" i="1"/>
  <c r="AA794" i="1" s="1"/>
  <c r="AB774" i="1"/>
  <c r="X774" i="1"/>
  <c r="AA774" i="1" s="1"/>
  <c r="X762" i="1"/>
  <c r="AA762" i="1" s="1"/>
  <c r="AB755" i="1"/>
  <c r="X755" i="1"/>
  <c r="AA755" i="1" s="1"/>
  <c r="AB747" i="1"/>
  <c r="X747" i="1"/>
  <c r="AA747" i="1" s="1"/>
  <c r="AB739" i="1"/>
  <c r="X739" i="1"/>
  <c r="AA739" i="1" s="1"/>
  <c r="AB731" i="1"/>
  <c r="X731" i="1"/>
  <c r="AA731" i="1" s="1"/>
  <c r="AB723" i="1"/>
  <c r="X723" i="1"/>
  <c r="AA723" i="1" s="1"/>
  <c r="AB715" i="1"/>
  <c r="X715" i="1"/>
  <c r="AA715" i="1" s="1"/>
  <c r="AB707" i="1"/>
  <c r="X707" i="1"/>
  <c r="AA707" i="1" s="1"/>
  <c r="AB699" i="1"/>
  <c r="X699" i="1"/>
  <c r="AA699" i="1" s="1"/>
  <c r="AB691" i="1"/>
  <c r="X691" i="1"/>
  <c r="AA691" i="1" s="1"/>
  <c r="X630" i="1"/>
  <c r="AA630" i="1" s="1"/>
  <c r="AB630" i="1"/>
  <c r="AB621" i="1"/>
  <c r="X621" i="1"/>
  <c r="AA621" i="1" s="1"/>
  <c r="AB605" i="1"/>
  <c r="X605" i="1"/>
  <c r="AA605" i="1" s="1"/>
  <c r="AB589" i="1"/>
  <c r="X589" i="1"/>
  <c r="AA589" i="1" s="1"/>
  <c r="X535" i="1"/>
  <c r="AA535" i="1" s="1"/>
  <c r="AB535" i="1"/>
  <c r="X514" i="1"/>
  <c r="AA514" i="1" s="1"/>
  <c r="AB514" i="1"/>
  <c r="X432" i="1"/>
  <c r="AA432" i="1" s="1"/>
  <c r="X416" i="1"/>
  <c r="AA416" i="1" s="1"/>
  <c r="X384" i="1"/>
  <c r="AA384" i="1" s="1"/>
  <c r="X438" i="1"/>
  <c r="AA438" i="1" s="1"/>
  <c r="X422" i="1"/>
  <c r="AA422" i="1" s="1"/>
  <c r="X406" i="1"/>
  <c r="AA406" i="1" s="1"/>
  <c r="X390" i="1"/>
  <c r="AA390" i="1" s="1"/>
  <c r="X374" i="1"/>
  <c r="AA374" i="1" s="1"/>
  <c r="X358" i="1"/>
  <c r="AA358" i="1" s="1"/>
  <c r="AB346" i="1"/>
  <c r="AB344" i="1"/>
  <c r="AB336" i="1"/>
  <c r="AB312" i="1"/>
  <c r="AB268" i="1"/>
  <c r="AB263" i="1"/>
  <c r="AB242" i="1"/>
  <c r="AB232" i="1"/>
  <c r="AB224" i="1"/>
  <c r="AB216" i="1"/>
  <c r="AB194" i="1"/>
  <c r="AB189" i="1"/>
  <c r="AB174" i="1"/>
  <c r="AB104" i="1"/>
  <c r="AB88" i="1"/>
  <c r="AB1143" i="1"/>
  <c r="AB1133" i="1"/>
  <c r="AB1123" i="1"/>
  <c r="AB1111" i="1"/>
  <c r="AB1095" i="1"/>
  <c r="AB1081" i="1"/>
  <c r="AB1071" i="1"/>
  <c r="AB1064" i="1"/>
  <c r="AB1062" i="1"/>
  <c r="AB1060" i="1"/>
  <c r="AB1058" i="1"/>
  <c r="AB1056" i="1"/>
  <c r="AB1054" i="1"/>
  <c r="AB1052" i="1"/>
  <c r="AB1050" i="1"/>
  <c r="AB1048" i="1"/>
  <c r="AB1046" i="1"/>
  <c r="AB1044" i="1"/>
  <c r="AB1042" i="1"/>
  <c r="AB1040" i="1"/>
  <c r="AB1038" i="1"/>
  <c r="AB1036" i="1"/>
  <c r="AB1034" i="1"/>
  <c r="AB1032" i="1"/>
  <c r="AB1030" i="1"/>
  <c r="AB1028" i="1"/>
  <c r="AB952" i="1"/>
  <c r="AB936" i="1"/>
  <c r="AB920" i="1"/>
  <c r="AB904" i="1"/>
  <c r="AB888" i="1"/>
  <c r="AB872" i="1"/>
  <c r="AB856" i="1"/>
  <c r="AB840" i="1"/>
  <c r="AB824" i="1"/>
  <c r="AB815" i="1"/>
  <c r="AB813" i="1"/>
  <c r="AB811" i="1"/>
  <c r="AB809" i="1"/>
  <c r="X802" i="1"/>
  <c r="AA802" i="1" s="1"/>
  <c r="X787" i="1"/>
  <c r="AA787" i="1" s="1"/>
  <c r="X785" i="1"/>
  <c r="AA785" i="1" s="1"/>
  <c r="AB783" i="1"/>
  <c r="X783" i="1"/>
  <c r="AA783" i="1" s="1"/>
  <c r="X770" i="1"/>
  <c r="AA770" i="1" s="1"/>
  <c r="AB757" i="1"/>
  <c r="X757" i="1"/>
  <c r="AA757" i="1" s="1"/>
  <c r="AB749" i="1"/>
  <c r="X749" i="1"/>
  <c r="AA749" i="1" s="1"/>
  <c r="AB741" i="1"/>
  <c r="X741" i="1"/>
  <c r="AA741" i="1" s="1"/>
  <c r="AB733" i="1"/>
  <c r="X733" i="1"/>
  <c r="AA733" i="1" s="1"/>
  <c r="AB725" i="1"/>
  <c r="X725" i="1"/>
  <c r="AA725" i="1" s="1"/>
  <c r="AB717" i="1"/>
  <c r="X717" i="1"/>
  <c r="AA717" i="1" s="1"/>
  <c r="AB709" i="1"/>
  <c r="X709" i="1"/>
  <c r="AA709" i="1" s="1"/>
  <c r="AB701" i="1"/>
  <c r="X701" i="1"/>
  <c r="AA701" i="1" s="1"/>
  <c r="AB693" i="1"/>
  <c r="X693" i="1"/>
  <c r="AA693" i="1" s="1"/>
  <c r="AB685" i="1"/>
  <c r="X685" i="1"/>
  <c r="AA685" i="1" s="1"/>
  <c r="AB681" i="1"/>
  <c r="AB668" i="1"/>
  <c r="X664" i="1"/>
  <c r="AA664" i="1" s="1"/>
  <c r="AB664" i="1"/>
  <c r="AB661" i="1"/>
  <c r="AB652" i="1"/>
  <c r="X648" i="1"/>
  <c r="AA648" i="1" s="1"/>
  <c r="AB648" i="1"/>
  <c r="AB645" i="1"/>
  <c r="AB636" i="1"/>
  <c r="X632" i="1"/>
  <c r="AA632" i="1" s="1"/>
  <c r="AB632" i="1"/>
  <c r="AB624" i="1"/>
  <c r="X624" i="1"/>
  <c r="AA624" i="1" s="1"/>
  <c r="AB608" i="1"/>
  <c r="X608" i="1"/>
  <c r="AA608" i="1" s="1"/>
  <c r="AB592" i="1"/>
  <c r="X592" i="1"/>
  <c r="AA592" i="1" s="1"/>
  <c r="AB539" i="1"/>
  <c r="X538" i="1"/>
  <c r="AA538" i="1" s="1"/>
  <c r="AB538" i="1"/>
  <c r="X527" i="1"/>
  <c r="AA527" i="1" s="1"/>
  <c r="AB527" i="1"/>
  <c r="AB524" i="1"/>
  <c r="AB518" i="1"/>
  <c r="AB507" i="1"/>
  <c r="AB499" i="1"/>
  <c r="AB491" i="1"/>
  <c r="AB483" i="1"/>
  <c r="AB476" i="1"/>
  <c r="AB468" i="1"/>
  <c r="AB460" i="1"/>
  <c r="AB455" i="1"/>
  <c r="P896" i="3"/>
  <c r="P889" i="3"/>
  <c r="P875" i="3"/>
  <c r="P874" i="3"/>
  <c r="P871" i="3"/>
  <c r="P869" i="3"/>
  <c r="O866" i="3"/>
  <c r="P863" i="3"/>
  <c r="P861" i="3"/>
  <c r="O858" i="3"/>
  <c r="P855" i="3"/>
  <c r="P853" i="3"/>
  <c r="AB511" i="1"/>
  <c r="AB506" i="1"/>
  <c r="AB503" i="1"/>
  <c r="AB498" i="1"/>
  <c r="AB495" i="1"/>
  <c r="AB490" i="1"/>
  <c r="AB487" i="1"/>
  <c r="AB482" i="1"/>
  <c r="AB479" i="1"/>
  <c r="AB477" i="1"/>
  <c r="AB475" i="1"/>
  <c r="AB473" i="1"/>
  <c r="AB471" i="1"/>
  <c r="AB469" i="1"/>
  <c r="AB467" i="1"/>
  <c r="AB465" i="1"/>
  <c r="AB463" i="1"/>
  <c r="AB461" i="1"/>
  <c r="AB459" i="1"/>
  <c r="AB457" i="1"/>
  <c r="B9" i="6"/>
  <c r="B8" i="6"/>
  <c r="G8" i="6" s="1"/>
  <c r="B11" i="9"/>
  <c r="B10" i="9"/>
  <c r="B9" i="9"/>
  <c r="B8" i="9"/>
  <c r="P899" i="3"/>
  <c r="O899" i="3"/>
  <c r="O898" i="3"/>
  <c r="O897" i="3"/>
  <c r="P892" i="3"/>
  <c r="P887" i="3"/>
  <c r="O887" i="3"/>
  <c r="O886" i="3"/>
  <c r="P879" i="3"/>
  <c r="P878" i="3"/>
  <c r="P885" i="3"/>
  <c r="P882" i="3"/>
  <c r="O882" i="3"/>
  <c r="O880" i="3"/>
  <c r="O870" i="3"/>
  <c r="P867" i="3"/>
  <c r="P865" i="3"/>
  <c r="O862" i="3"/>
  <c r="B10" i="11"/>
  <c r="B9" i="11"/>
  <c r="B8" i="11"/>
  <c r="B11" i="7"/>
  <c r="B10" i="7"/>
  <c r="B9" i="7"/>
  <c r="B8" i="7"/>
  <c r="P891" i="3"/>
  <c r="O842" i="3"/>
  <c r="O841" i="3"/>
  <c r="P839" i="3"/>
  <c r="P837" i="3"/>
  <c r="O831" i="3"/>
  <c r="O829" i="3"/>
  <c r="P825" i="3"/>
  <c r="O824" i="3"/>
  <c r="P817" i="3"/>
  <c r="P815" i="3"/>
  <c r="O809" i="3"/>
  <c r="O806" i="3"/>
  <c r="P801" i="3"/>
  <c r="O782" i="3"/>
  <c r="P776" i="3"/>
  <c r="O775" i="3"/>
  <c r="P769" i="3"/>
  <c r="P764" i="3"/>
  <c r="P759" i="3"/>
  <c r="O758" i="3"/>
  <c r="P753" i="3"/>
  <c r="P748" i="3"/>
  <c r="P743" i="3"/>
  <c r="P738" i="3"/>
  <c r="P734" i="3"/>
  <c r="P723" i="3"/>
  <c r="O722" i="3"/>
  <c r="P713" i="3"/>
  <c r="P695" i="3"/>
  <c r="P679" i="3"/>
  <c r="P676" i="3"/>
  <c r="P669" i="3"/>
  <c r="P663" i="3"/>
  <c r="P656" i="3"/>
  <c r="O654" i="3"/>
  <c r="P651" i="3"/>
  <c r="P859" i="3"/>
  <c r="P857" i="3"/>
  <c r="O854" i="3"/>
  <c r="P851" i="3"/>
  <c r="P849" i="3"/>
  <c r="O846" i="3"/>
  <c r="P843" i="3"/>
  <c r="P841" i="3"/>
  <c r="P840" i="3"/>
  <c r="O835" i="3"/>
  <c r="P828" i="3"/>
  <c r="O825" i="3"/>
  <c r="O818" i="3"/>
  <c r="O813" i="3"/>
  <c r="P804" i="3"/>
  <c r="P802" i="3"/>
  <c r="O802" i="3"/>
  <c r="P796" i="3"/>
  <c r="O791" i="3"/>
  <c r="O789" i="3"/>
  <c r="O787" i="3"/>
  <c r="O784" i="3"/>
  <c r="O780" i="3"/>
  <c r="P777" i="3"/>
  <c r="O770" i="3"/>
  <c r="O767" i="3"/>
  <c r="P765" i="3"/>
  <c r="O761" i="3"/>
  <c r="P760" i="3"/>
  <c r="O760" i="3"/>
  <c r="P755" i="3"/>
  <c r="O754" i="3"/>
  <c r="O751" i="3"/>
  <c r="P749" i="3"/>
  <c r="O745" i="3"/>
  <c r="P744" i="3"/>
  <c r="O741" i="3"/>
  <c r="O739" i="3"/>
  <c r="O738" i="3"/>
  <c r="O735" i="3"/>
  <c r="P729" i="3"/>
  <c r="O724" i="3"/>
  <c r="P714" i="3"/>
  <c r="O712" i="3"/>
  <c r="P711" i="3"/>
  <c r="O710" i="3"/>
  <c r="P708" i="3"/>
  <c r="P701" i="3"/>
  <c r="O700" i="3"/>
  <c r="P696" i="3"/>
  <c r="P691" i="3"/>
  <c r="O690" i="3"/>
  <c r="P688" i="3"/>
  <c r="P685" i="3"/>
  <c r="O684" i="3"/>
  <c r="P682" i="3"/>
  <c r="P680" i="3"/>
  <c r="O677" i="3"/>
  <c r="P657" i="3"/>
  <c r="O657" i="3"/>
  <c r="P644" i="3"/>
  <c r="P636" i="3"/>
  <c r="O833" i="3"/>
  <c r="P831" i="3"/>
  <c r="P829" i="3"/>
  <c r="P823" i="3"/>
  <c r="O823" i="3"/>
  <c r="P821" i="3"/>
  <c r="P816" i="3"/>
  <c r="P806" i="3"/>
  <c r="O803" i="3"/>
  <c r="O800" i="3"/>
  <c r="P797" i="3"/>
  <c r="P794" i="3"/>
  <c r="P792" i="3"/>
  <c r="O772" i="3"/>
  <c r="P767" i="3"/>
  <c r="O766" i="3"/>
  <c r="O763" i="3"/>
  <c r="O757" i="3"/>
  <c r="O756" i="3"/>
  <c r="O750" i="3"/>
  <c r="O747" i="3"/>
  <c r="O742" i="3"/>
  <c r="P730" i="3"/>
  <c r="O728" i="3"/>
  <c r="O726" i="3"/>
  <c r="O716" i="3"/>
  <c r="O709" i="3"/>
  <c r="O692" i="3"/>
  <c r="O689" i="3"/>
  <c r="O683" i="3"/>
  <c r="O642" i="3"/>
  <c r="O621" i="3"/>
  <c r="O616" i="3"/>
  <c r="O605" i="3"/>
  <c r="O597" i="3"/>
  <c r="O594" i="3"/>
  <c r="O589" i="3"/>
  <c r="O586" i="3"/>
  <c r="O581" i="3"/>
  <c r="O578" i="3"/>
  <c r="P575" i="3"/>
  <c r="O557" i="3"/>
  <c r="O555" i="3"/>
  <c r="P554" i="3"/>
  <c r="P552" i="3"/>
  <c r="O552" i="3"/>
  <c r="O528" i="3"/>
  <c r="P526" i="3"/>
  <c r="O638" i="3"/>
  <c r="P635" i="3"/>
  <c r="O635" i="3"/>
  <c r="O628" i="3"/>
  <c r="P626" i="3"/>
  <c r="P622" i="3"/>
  <c r="P619" i="3"/>
  <c r="P610" i="3"/>
  <c r="P606" i="3"/>
  <c r="P603" i="3"/>
  <c r="O553" i="3"/>
  <c r="O551" i="3"/>
  <c r="O548" i="3"/>
  <c r="O544" i="3"/>
  <c r="O533" i="3"/>
  <c r="O530" i="3"/>
  <c r="O525" i="3"/>
  <c r="O535" i="3"/>
  <c r="O532" i="3"/>
  <c r="O527" i="3"/>
  <c r="P522" i="3"/>
  <c r="O515" i="3"/>
  <c r="P643" i="3"/>
  <c r="P638" i="3"/>
  <c r="P637" i="3"/>
  <c r="P631" i="3"/>
  <c r="O631" i="3"/>
  <c r="P628" i="3"/>
  <c r="P620" i="3"/>
  <c r="P604" i="3"/>
  <c r="P596" i="3"/>
  <c r="P595" i="3"/>
  <c r="P588" i="3"/>
  <c r="P587" i="3"/>
  <c r="P580" i="3"/>
  <c r="P579" i="3"/>
  <c r="O572" i="3"/>
  <c r="O568" i="3"/>
  <c r="O564" i="3"/>
  <c r="O561" i="3"/>
  <c r="O559" i="3"/>
  <c r="P558" i="3"/>
  <c r="P556" i="3"/>
  <c r="O556" i="3"/>
  <c r="O545" i="3"/>
  <c r="O543" i="3"/>
  <c r="O541" i="3"/>
  <c r="O539" i="3"/>
  <c r="O537" i="3"/>
  <c r="O521" i="3"/>
  <c r="O507" i="3"/>
  <c r="O376" i="3"/>
  <c r="O373" i="3"/>
  <c r="P513" i="3"/>
  <c r="O511" i="3"/>
  <c r="O509" i="3"/>
  <c r="P508" i="3"/>
  <c r="P506" i="3"/>
  <c r="P497" i="3"/>
  <c r="O495" i="3"/>
  <c r="O493" i="3"/>
  <c r="P492" i="3"/>
  <c r="P490" i="3"/>
  <c r="P474" i="3"/>
  <c r="O471" i="3"/>
  <c r="P466" i="3"/>
  <c r="O463" i="3"/>
  <c r="P458" i="3"/>
  <c r="P455" i="3"/>
  <c r="O455" i="3"/>
  <c r="P440" i="3"/>
  <c r="P435" i="3"/>
  <c r="P432" i="3"/>
  <c r="P427" i="3"/>
  <c r="P424" i="3"/>
  <c r="O417" i="3"/>
  <c r="P409" i="3"/>
  <c r="P405" i="3"/>
  <c r="P403" i="3"/>
  <c r="P401" i="3"/>
  <c r="O491" i="3"/>
  <c r="O489" i="3"/>
  <c r="O479" i="3"/>
  <c r="O469" i="3"/>
  <c r="O461" i="3"/>
  <c r="O453" i="3"/>
  <c r="O441" i="3"/>
  <c r="P438" i="3"/>
  <c r="O433" i="3"/>
  <c r="O428" i="3"/>
  <c r="O423" i="3"/>
  <c r="O421" i="3"/>
  <c r="O419" i="3"/>
  <c r="O409" i="3"/>
  <c r="O406" i="3"/>
  <c r="O404" i="3"/>
  <c r="P399" i="3"/>
  <c r="O399" i="3"/>
  <c r="O384" i="3"/>
  <c r="O383" i="3"/>
  <c r="O381" i="3"/>
  <c r="P371" i="3"/>
  <c r="O367" i="3"/>
  <c r="O342" i="3"/>
  <c r="P525" i="3"/>
  <c r="P521" i="3"/>
  <c r="O519" i="3"/>
  <c r="P516" i="3"/>
  <c r="P514" i="3"/>
  <c r="P505" i="3"/>
  <c r="O503" i="3"/>
  <c r="P500" i="3"/>
  <c r="P498" i="3"/>
  <c r="P489" i="3"/>
  <c r="O487" i="3"/>
  <c r="P484" i="3"/>
  <c r="P482" i="3"/>
  <c r="O482" i="3"/>
  <c r="P479" i="3"/>
  <c r="O475" i="3"/>
  <c r="P470" i="3"/>
  <c r="O467" i="3"/>
  <c r="P462" i="3"/>
  <c r="O459" i="3"/>
  <c r="P454" i="3"/>
  <c r="O446" i="3"/>
  <c r="P443" i="3"/>
  <c r="P439" i="3"/>
  <c r="P436" i="3"/>
  <c r="P431" i="3"/>
  <c r="O389" i="3"/>
  <c r="O387" i="3"/>
  <c r="O352" i="3"/>
  <c r="O265" i="3"/>
  <c r="O254" i="3"/>
  <c r="O251" i="3"/>
  <c r="O235" i="3"/>
  <c r="O370" i="3"/>
  <c r="O363" i="3"/>
  <c r="O350" i="3"/>
  <c r="P345" i="3"/>
  <c r="P343" i="3"/>
  <c r="O341" i="3"/>
  <c r="P334" i="3"/>
  <c r="P328" i="3"/>
  <c r="P325" i="3"/>
  <c r="O325" i="3"/>
  <c r="O324" i="3"/>
  <c r="P320" i="3"/>
  <c r="P314" i="3"/>
  <c r="P311" i="3"/>
  <c r="O311" i="3"/>
  <c r="O310" i="3"/>
  <c r="P305" i="3"/>
  <c r="O304" i="3"/>
  <c r="P292" i="3"/>
  <c r="P284" i="3"/>
  <c r="P275" i="3"/>
  <c r="O275" i="3"/>
  <c r="P269" i="3"/>
  <c r="O268" i="3"/>
  <c r="P266" i="3"/>
  <c r="O266" i="3"/>
  <c r="P240" i="3"/>
  <c r="P238" i="3"/>
  <c r="P232" i="3"/>
  <c r="P230" i="3"/>
  <c r="P224" i="3"/>
  <c r="P222" i="3"/>
  <c r="P216" i="3"/>
  <c r="P214" i="3"/>
  <c r="P208" i="3"/>
  <c r="P206" i="3"/>
  <c r="O199" i="3"/>
  <c r="O195" i="3"/>
  <c r="O194" i="3"/>
  <c r="O329" i="3"/>
  <c r="O328" i="3"/>
  <c r="O293" i="3"/>
  <c r="O292" i="3"/>
  <c r="O223" i="3"/>
  <c r="O215" i="3"/>
  <c r="O207" i="3"/>
  <c r="O359" i="3"/>
  <c r="O353" i="3"/>
  <c r="O349" i="3"/>
  <c r="O348" i="3"/>
  <c r="P346" i="3"/>
  <c r="O340" i="3"/>
  <c r="P333" i="3"/>
  <c r="O332" i="3"/>
  <c r="O330" i="3"/>
  <c r="P319" i="3"/>
  <c r="O318" i="3"/>
  <c r="P306" i="3"/>
  <c r="P297" i="3"/>
  <c r="O297" i="3"/>
  <c r="O296" i="3"/>
  <c r="P283" i="3"/>
  <c r="P280" i="3"/>
  <c r="O274" i="3"/>
  <c r="P268" i="3"/>
  <c r="O263" i="3"/>
  <c r="P261" i="3"/>
  <c r="O261" i="3"/>
  <c r="P251" i="3"/>
  <c r="O250" i="3"/>
  <c r="O247" i="3"/>
  <c r="P236" i="3"/>
  <c r="P234" i="3"/>
  <c r="P228" i="3"/>
  <c r="P226" i="3"/>
  <c r="P220" i="3"/>
  <c r="P212" i="3"/>
  <c r="P198" i="3"/>
  <c r="P193" i="3"/>
  <c r="P191" i="3"/>
  <c r="O182" i="3"/>
  <c r="O180" i="3"/>
  <c r="P179" i="3"/>
  <c r="O172" i="3"/>
  <c r="O170" i="3"/>
  <c r="O154" i="3"/>
  <c r="O138" i="3"/>
  <c r="O74" i="3"/>
  <c r="P196" i="3"/>
  <c r="O192" i="3"/>
  <c r="P189" i="3"/>
  <c r="P187" i="3"/>
  <c r="P185" i="3"/>
  <c r="P177" i="3"/>
  <c r="O175" i="3"/>
  <c r="P165" i="3"/>
  <c r="P163" i="3"/>
  <c r="P161" i="3"/>
  <c r="P149" i="3"/>
  <c r="O142" i="3"/>
  <c r="P139" i="3"/>
  <c r="P133" i="3"/>
  <c r="O128" i="3"/>
  <c r="P119" i="3"/>
  <c r="P111" i="3"/>
  <c r="P103" i="3"/>
  <c r="P95" i="3"/>
  <c r="P89" i="3"/>
  <c r="O78" i="3"/>
  <c r="P186" i="3"/>
  <c r="P181" i="3"/>
  <c r="P173" i="3"/>
  <c r="P171" i="3"/>
  <c r="P169" i="3"/>
  <c r="P157" i="3"/>
  <c r="P156" i="3"/>
  <c r="O150" i="3"/>
  <c r="P147" i="3"/>
  <c r="P141" i="3"/>
  <c r="P134" i="3"/>
  <c r="O134" i="3"/>
  <c r="O130" i="3"/>
  <c r="P115" i="3"/>
  <c r="P107" i="3"/>
  <c r="P99" i="3"/>
  <c r="O62" i="3"/>
  <c r="O54" i="3"/>
  <c r="O46" i="3"/>
  <c r="O41" i="3"/>
  <c r="O38" i="3"/>
  <c r="O30" i="3"/>
  <c r="O22" i="3"/>
  <c r="O17" i="3"/>
  <c r="O15" i="3"/>
  <c r="O13" i="3"/>
  <c r="O11" i="3"/>
  <c r="O9" i="3"/>
  <c r="P84" i="3"/>
  <c r="P81" i="3"/>
  <c r="P76" i="3"/>
  <c r="P73" i="3"/>
  <c r="P68" i="3"/>
  <c r="P65" i="3"/>
  <c r="P60" i="3"/>
  <c r="P57" i="3"/>
  <c r="P52" i="3"/>
  <c r="P49" i="3"/>
  <c r="P44" i="3"/>
  <c r="P41" i="3"/>
  <c r="P33" i="3"/>
  <c r="O33" i="3"/>
  <c r="P25" i="3"/>
  <c r="O25" i="3"/>
  <c r="O66" i="3"/>
  <c r="P80" i="3"/>
  <c r="P77" i="3"/>
  <c r="P72" i="3"/>
  <c r="P69" i="3"/>
  <c r="P64" i="3"/>
  <c r="P61" i="3"/>
  <c r="P56" i="3"/>
  <c r="P53" i="3"/>
  <c r="P48" i="3"/>
  <c r="O47" i="3"/>
  <c r="P45" i="3"/>
  <c r="P40" i="3"/>
  <c r="P37" i="3"/>
  <c r="O37" i="3"/>
  <c r="P29" i="3"/>
  <c r="O29" i="3"/>
  <c r="P21" i="3"/>
  <c r="O21" i="3"/>
  <c r="P902" i="3"/>
  <c r="P897" i="3"/>
  <c r="O896" i="3"/>
  <c r="P894" i="3"/>
  <c r="P888" i="3"/>
  <c r="P884" i="3"/>
  <c r="O808" i="3"/>
  <c r="P903" i="3"/>
  <c r="O902" i="3"/>
  <c r="O894" i="3"/>
  <c r="O889" i="3"/>
  <c r="O888" i="3"/>
  <c r="O885" i="3"/>
  <c r="O884" i="3"/>
  <c r="O879" i="3"/>
  <c r="O876" i="3"/>
  <c r="O875" i="3"/>
  <c r="O812" i="3"/>
  <c r="O805" i="3"/>
  <c r="O903" i="3"/>
  <c r="P900" i="3"/>
  <c r="O895" i="3"/>
  <c r="P901" i="3"/>
  <c r="O901" i="3"/>
  <c r="O900" i="3"/>
  <c r="P898" i="3"/>
  <c r="P893" i="3"/>
  <c r="O893" i="3"/>
  <c r="O892" i="3"/>
  <c r="O872" i="3"/>
  <c r="O868" i="3"/>
  <c r="O864" i="3"/>
  <c r="O860" i="3"/>
  <c r="O856" i="3"/>
  <c r="O852" i="3"/>
  <c r="O848" i="3"/>
  <c r="O844" i="3"/>
  <c r="P809" i="3"/>
  <c r="P890" i="3"/>
  <c r="P886" i="3"/>
  <c r="P881" i="3"/>
  <c r="O881" i="3"/>
  <c r="P880" i="3"/>
  <c r="P873" i="3"/>
  <c r="O873" i="3"/>
  <c r="P872" i="3"/>
  <c r="O871" i="3"/>
  <c r="P870" i="3"/>
  <c r="O869" i="3"/>
  <c r="P868" i="3"/>
  <c r="O867" i="3"/>
  <c r="P866" i="3"/>
  <c r="O865" i="3"/>
  <c r="P864" i="3"/>
  <c r="O863" i="3"/>
  <c r="P862" i="3"/>
  <c r="O861" i="3"/>
  <c r="P860" i="3"/>
  <c r="O859" i="3"/>
  <c r="P858" i="3"/>
  <c r="O857" i="3"/>
  <c r="P856" i="3"/>
  <c r="O855" i="3"/>
  <c r="P854" i="3"/>
  <c r="O853" i="3"/>
  <c r="P852" i="3"/>
  <c r="O851" i="3"/>
  <c r="P850" i="3"/>
  <c r="O849" i="3"/>
  <c r="P848" i="3"/>
  <c r="O847" i="3"/>
  <c r="P846" i="3"/>
  <c r="O845" i="3"/>
  <c r="P844" i="3"/>
  <c r="O843" i="3"/>
  <c r="P842" i="3"/>
  <c r="O838" i="3"/>
  <c r="O834" i="3"/>
  <c r="O830" i="3"/>
  <c r="O826" i="3"/>
  <c r="P824" i="3"/>
  <c r="O820" i="3"/>
  <c r="O817" i="3"/>
  <c r="O814" i="3"/>
  <c r="O811" i="3"/>
  <c r="P805" i="3"/>
  <c r="O797" i="3"/>
  <c r="O792" i="3"/>
  <c r="O790" i="3"/>
  <c r="O786" i="3"/>
  <c r="O776" i="3"/>
  <c r="O740" i="3"/>
  <c r="O729" i="3"/>
  <c r="O723" i="3"/>
  <c r="O713" i="3"/>
  <c r="O707" i="3"/>
  <c r="O697" i="3"/>
  <c r="O694" i="3"/>
  <c r="O691" i="3"/>
  <c r="O681" i="3"/>
  <c r="O678" i="3"/>
  <c r="O675" i="3"/>
  <c r="O672" i="3"/>
  <c r="O666" i="3"/>
  <c r="O661" i="3"/>
  <c r="O655" i="3"/>
  <c r="O652" i="3"/>
  <c r="O649" i="3"/>
  <c r="O646" i="3"/>
  <c r="O643" i="3"/>
  <c r="O637" i="3"/>
  <c r="O632" i="3"/>
  <c r="O625" i="3"/>
  <c r="O615" i="3"/>
  <c r="O571" i="3"/>
  <c r="O567" i="3"/>
  <c r="O563" i="3"/>
  <c r="P877" i="3"/>
  <c r="O877" i="3"/>
  <c r="P876" i="3"/>
  <c r="O840" i="3"/>
  <c r="O836" i="3"/>
  <c r="O832" i="3"/>
  <c r="O828" i="3"/>
  <c r="P822" i="3"/>
  <c r="O821" i="3"/>
  <c r="O816" i="3"/>
  <c r="O815" i="3"/>
  <c r="O810" i="3"/>
  <c r="P808" i="3"/>
  <c r="O798" i="3"/>
  <c r="P793" i="3"/>
  <c r="P788" i="3"/>
  <c r="P784" i="3"/>
  <c r="O778" i="3"/>
  <c r="O777" i="3"/>
  <c r="P773" i="3"/>
  <c r="P739" i="3"/>
  <c r="O737" i="3"/>
  <c r="P735" i="3"/>
  <c r="O734" i="3"/>
  <c r="O731" i="3"/>
  <c r="P725" i="3"/>
  <c r="O721" i="3"/>
  <c r="P719" i="3"/>
  <c r="O718" i="3"/>
  <c r="O715" i="3"/>
  <c r="P709" i="3"/>
  <c r="O705" i="3"/>
  <c r="P703" i="3"/>
  <c r="O702" i="3"/>
  <c r="O699" i="3"/>
  <c r="P693" i="3"/>
  <c r="P687" i="3"/>
  <c r="O686" i="3"/>
  <c r="P677" i="3"/>
  <c r="P671" i="3"/>
  <c r="O668" i="3"/>
  <c r="P665" i="3"/>
  <c r="O662" i="3"/>
  <c r="P659" i="3"/>
  <c r="O656" i="3"/>
  <c r="O650" i="3"/>
  <c r="P645" i="3"/>
  <c r="P612" i="3"/>
  <c r="O573" i="3"/>
  <c r="O569" i="3"/>
  <c r="O565" i="3"/>
  <c r="O801" i="3"/>
  <c r="P800" i="3"/>
  <c r="O796" i="3"/>
  <c r="O794" i="3"/>
  <c r="P789" i="3"/>
  <c r="P785" i="3"/>
  <c r="O781" i="3"/>
  <c r="P780" i="3"/>
  <c r="O774" i="3"/>
  <c r="O773" i="3"/>
  <c r="P740" i="3"/>
  <c r="P737" i="3"/>
  <c r="O733" i="3"/>
  <c r="P731" i="3"/>
  <c r="O730" i="3"/>
  <c r="O727" i="3"/>
  <c r="P721" i="3"/>
  <c r="O717" i="3"/>
  <c r="P715" i="3"/>
  <c r="O714" i="3"/>
  <c r="O711" i="3"/>
  <c r="P705" i="3"/>
  <c r="O701" i="3"/>
  <c r="P699" i="3"/>
  <c r="O698" i="3"/>
  <c r="O695" i="3"/>
  <c r="P689" i="3"/>
  <c r="O685" i="3"/>
  <c r="P683" i="3"/>
  <c r="O682" i="3"/>
  <c r="O679" i="3"/>
  <c r="O676" i="3"/>
  <c r="P673" i="3"/>
  <c r="O673" i="3"/>
  <c r="O670" i="3"/>
  <c r="P667" i="3"/>
  <c r="O667" i="3"/>
  <c r="O664" i="3"/>
  <c r="O658" i="3"/>
  <c r="P653" i="3"/>
  <c r="O653" i="3"/>
  <c r="P647" i="3"/>
  <c r="O647" i="3"/>
  <c r="O644" i="3"/>
  <c r="P641" i="3"/>
  <c r="O641" i="3"/>
  <c r="P632" i="3"/>
  <c r="O622" i="3"/>
  <c r="O619" i="3"/>
  <c r="O598" i="3"/>
  <c r="P592" i="3"/>
  <c r="O590" i="3"/>
  <c r="P584" i="3"/>
  <c r="O582" i="3"/>
  <c r="P576" i="3"/>
  <c r="O574" i="3"/>
  <c r="O570" i="3"/>
  <c r="O566" i="3"/>
  <c r="O640" i="3"/>
  <c r="O634" i="3"/>
  <c r="P629" i="3"/>
  <c r="O629" i="3"/>
  <c r="P623" i="3"/>
  <c r="O623" i="3"/>
  <c r="O620" i="3"/>
  <c r="P617" i="3"/>
  <c r="O617" i="3"/>
  <c r="O614" i="3"/>
  <c r="P611" i="3"/>
  <c r="O611" i="3"/>
  <c r="O608" i="3"/>
  <c r="O602" i="3"/>
  <c r="O599" i="3"/>
  <c r="P598" i="3"/>
  <c r="O596" i="3"/>
  <c r="O591" i="3"/>
  <c r="P590" i="3"/>
  <c r="O588" i="3"/>
  <c r="O583" i="3"/>
  <c r="P582" i="3"/>
  <c r="O580" i="3"/>
  <c r="O575" i="3"/>
  <c r="P574" i="3"/>
  <c r="P572" i="3"/>
  <c r="P571" i="3"/>
  <c r="P570" i="3"/>
  <c r="P569" i="3"/>
  <c r="P568" i="3"/>
  <c r="P567" i="3"/>
  <c r="P566" i="3"/>
  <c r="P565" i="3"/>
  <c r="P564" i="3"/>
  <c r="P563" i="3"/>
  <c r="P559" i="3"/>
  <c r="P555" i="3"/>
  <c r="P551" i="3"/>
  <c r="P547" i="3"/>
  <c r="P544" i="3"/>
  <c r="P542" i="3"/>
  <c r="P540" i="3"/>
  <c r="P538" i="3"/>
  <c r="P536" i="3"/>
  <c r="P534" i="3"/>
  <c r="P532" i="3"/>
  <c r="P530" i="3"/>
  <c r="P528" i="3"/>
  <c r="O481" i="3"/>
  <c r="P639" i="3"/>
  <c r="O639" i="3"/>
  <c r="O636" i="3"/>
  <c r="P633" i="3"/>
  <c r="O633" i="3"/>
  <c r="O630" i="3"/>
  <c r="P627" i="3"/>
  <c r="O627" i="3"/>
  <c r="O624" i="3"/>
  <c r="O618" i="3"/>
  <c r="P613" i="3"/>
  <c r="O613" i="3"/>
  <c r="P607" i="3"/>
  <c r="O607" i="3"/>
  <c r="O604" i="3"/>
  <c r="P601" i="3"/>
  <c r="O601" i="3"/>
  <c r="O595" i="3"/>
  <c r="P594" i="3"/>
  <c r="O587" i="3"/>
  <c r="P586" i="3"/>
  <c r="O579" i="3"/>
  <c r="P578" i="3"/>
  <c r="P561" i="3"/>
  <c r="P557" i="3"/>
  <c r="P553" i="3"/>
  <c r="P549" i="3"/>
  <c r="P545" i="3"/>
  <c r="P543" i="3"/>
  <c r="P541" i="3"/>
  <c r="P539" i="3"/>
  <c r="P537" i="3"/>
  <c r="P535" i="3"/>
  <c r="P533" i="3"/>
  <c r="P531" i="3"/>
  <c r="P529" i="3"/>
  <c r="P527" i="3"/>
  <c r="O517" i="3"/>
  <c r="O501" i="3"/>
  <c r="O485" i="3"/>
  <c r="O612" i="3"/>
  <c r="O609" i="3"/>
  <c r="O606" i="3"/>
  <c r="O603" i="3"/>
  <c r="O600" i="3"/>
  <c r="O513" i="3"/>
  <c r="O497" i="3"/>
  <c r="O522" i="3"/>
  <c r="O518" i="3"/>
  <c r="O514" i="3"/>
  <c r="O510" i="3"/>
  <c r="O506" i="3"/>
  <c r="O502" i="3"/>
  <c r="O498" i="3"/>
  <c r="O494" i="3"/>
  <c r="O490" i="3"/>
  <c r="O486" i="3"/>
  <c r="O480" i="3"/>
  <c r="P451" i="3"/>
  <c r="P449" i="3"/>
  <c r="P447" i="3"/>
  <c r="O440" i="3"/>
  <c r="O436" i="3"/>
  <c r="O385" i="3"/>
  <c r="O306" i="3"/>
  <c r="O282" i="3"/>
  <c r="P523" i="3"/>
  <c r="O520" i="3"/>
  <c r="P519" i="3"/>
  <c r="O516" i="3"/>
  <c r="P515" i="3"/>
  <c r="O512" i="3"/>
  <c r="P511" i="3"/>
  <c r="O508" i="3"/>
  <c r="P507" i="3"/>
  <c r="O504" i="3"/>
  <c r="P503" i="3"/>
  <c r="O500" i="3"/>
  <c r="P499" i="3"/>
  <c r="O496" i="3"/>
  <c r="P495" i="3"/>
  <c r="O492" i="3"/>
  <c r="P491" i="3"/>
  <c r="O488" i="3"/>
  <c r="P487" i="3"/>
  <c r="O484" i="3"/>
  <c r="P483" i="3"/>
  <c r="P476" i="3"/>
  <c r="O476" i="3"/>
  <c r="P475" i="3"/>
  <c r="O474" i="3"/>
  <c r="P473" i="3"/>
  <c r="O472" i="3"/>
  <c r="P471" i="3"/>
  <c r="O470" i="3"/>
  <c r="P469" i="3"/>
  <c r="O468" i="3"/>
  <c r="P467" i="3"/>
  <c r="O466" i="3"/>
  <c r="P465" i="3"/>
  <c r="O464" i="3"/>
  <c r="P463" i="3"/>
  <c r="O462" i="3"/>
  <c r="P461" i="3"/>
  <c r="O460" i="3"/>
  <c r="P459" i="3"/>
  <c r="O458" i="3"/>
  <c r="O456" i="3"/>
  <c r="O454" i="3"/>
  <c r="O452" i="3"/>
  <c r="O451" i="3"/>
  <c r="O450" i="3"/>
  <c r="O449" i="3"/>
  <c r="O448" i="3"/>
  <c r="O447" i="3"/>
  <c r="P446" i="3"/>
  <c r="O445" i="3"/>
  <c r="P444" i="3"/>
  <c r="O443" i="3"/>
  <c r="P442" i="3"/>
  <c r="O438" i="3"/>
  <c r="P437" i="3"/>
  <c r="O434" i="3"/>
  <c r="P428" i="3"/>
  <c r="P423" i="3"/>
  <c r="O391" i="3"/>
  <c r="O336" i="3"/>
  <c r="O255" i="3"/>
  <c r="O524" i="3"/>
  <c r="O523" i="3"/>
  <c r="O478" i="3"/>
  <c r="O439" i="3"/>
  <c r="O432" i="3"/>
  <c r="O314" i="3"/>
  <c r="P433" i="3"/>
  <c r="O430" i="3"/>
  <c r="P429" i="3"/>
  <c r="O426" i="3"/>
  <c r="P425" i="3"/>
  <c r="O424" i="3"/>
  <c r="P421" i="3"/>
  <c r="P419" i="3"/>
  <c r="P415" i="3"/>
  <c r="O413" i="3"/>
  <c r="O411" i="3"/>
  <c r="O401" i="3"/>
  <c r="O398" i="3"/>
  <c r="O396" i="3"/>
  <c r="P393" i="3"/>
  <c r="P389" i="3"/>
  <c r="P387" i="3"/>
  <c r="P381" i="3"/>
  <c r="P379" i="3"/>
  <c r="P373" i="3"/>
  <c r="O368" i="3"/>
  <c r="P367" i="3"/>
  <c r="O364" i="3"/>
  <c r="P363" i="3"/>
  <c r="O360" i="3"/>
  <c r="P359" i="3"/>
  <c r="O356" i="3"/>
  <c r="P355" i="3"/>
  <c r="O354" i="3"/>
  <c r="P351" i="3"/>
  <c r="P350" i="3"/>
  <c r="P349" i="3"/>
  <c r="O347" i="3"/>
  <c r="O346" i="3"/>
  <c r="P344" i="3"/>
  <c r="P341" i="3"/>
  <c r="P338" i="3"/>
  <c r="O335" i="3"/>
  <c r="O334" i="3"/>
  <c r="P331" i="3"/>
  <c r="O331" i="3"/>
  <c r="P330" i="3"/>
  <c r="P326" i="3"/>
  <c r="P321" i="3"/>
  <c r="O321" i="3"/>
  <c r="O320" i="3"/>
  <c r="P317" i="3"/>
  <c r="O317" i="3"/>
  <c r="O316" i="3"/>
  <c r="P312" i="3"/>
  <c r="P308" i="3"/>
  <c r="P303" i="3"/>
  <c r="O303" i="3"/>
  <c r="O302" i="3"/>
  <c r="P299" i="3"/>
  <c r="O299" i="3"/>
  <c r="P298" i="3"/>
  <c r="P294" i="3"/>
  <c r="P289" i="3"/>
  <c r="O289" i="3"/>
  <c r="O288" i="3"/>
  <c r="P285" i="3"/>
  <c r="O285" i="3"/>
  <c r="O284" i="3"/>
  <c r="P271" i="3"/>
  <c r="O271" i="3"/>
  <c r="O270" i="3"/>
  <c r="P267" i="3"/>
  <c r="O267" i="3"/>
  <c r="P262" i="3"/>
  <c r="P258" i="3"/>
  <c r="P253" i="3"/>
  <c r="O253" i="3"/>
  <c r="P249" i="3"/>
  <c r="O249" i="3"/>
  <c r="O190" i="3"/>
  <c r="O435" i="3"/>
  <c r="P434" i="3"/>
  <c r="O431" i="3"/>
  <c r="P430" i="3"/>
  <c r="O427" i="3"/>
  <c r="P426" i="3"/>
  <c r="O425" i="3"/>
  <c r="O422" i="3"/>
  <c r="O420" i="3"/>
  <c r="P417" i="3"/>
  <c r="P413" i="3"/>
  <c r="P411" i="3"/>
  <c r="P407" i="3"/>
  <c r="O405" i="3"/>
  <c r="O403" i="3"/>
  <c r="O393" i="3"/>
  <c r="O390" i="3"/>
  <c r="O388" i="3"/>
  <c r="O380" i="3"/>
  <c r="O379" i="3"/>
  <c r="O377" i="3"/>
  <c r="O372" i="3"/>
  <c r="O365" i="3"/>
  <c r="P364" i="3"/>
  <c r="O361" i="3"/>
  <c r="P360" i="3"/>
  <c r="O357" i="3"/>
  <c r="P356" i="3"/>
  <c r="O355" i="3"/>
  <c r="P352" i="3"/>
  <c r="O351" i="3"/>
  <c r="P347" i="3"/>
  <c r="O345" i="3"/>
  <c r="O344" i="3"/>
  <c r="P342" i="3"/>
  <c r="O339" i="3"/>
  <c r="O338" i="3"/>
  <c r="P335" i="3"/>
  <c r="P332" i="3"/>
  <c r="P327" i="3"/>
  <c r="O327" i="3"/>
  <c r="O326" i="3"/>
  <c r="P323" i="3"/>
  <c r="O323" i="3"/>
  <c r="P322" i="3"/>
  <c r="P318" i="3"/>
  <c r="P313" i="3"/>
  <c r="O313" i="3"/>
  <c r="O312" i="3"/>
  <c r="P309" i="3"/>
  <c r="O309" i="3"/>
  <c r="O308" i="3"/>
  <c r="P304" i="3"/>
  <c r="P300" i="3"/>
  <c r="P295" i="3"/>
  <c r="O295" i="3"/>
  <c r="O294" i="3"/>
  <c r="P291" i="3"/>
  <c r="O291" i="3"/>
  <c r="P290" i="3"/>
  <c r="P286" i="3"/>
  <c r="P281" i="3"/>
  <c r="O281" i="3"/>
  <c r="O280" i="3"/>
  <c r="P278" i="3"/>
  <c r="P277" i="3"/>
  <c r="O277" i="3"/>
  <c r="O276" i="3"/>
  <c r="O264" i="3"/>
  <c r="O262" i="3"/>
  <c r="O260" i="3"/>
  <c r="O258" i="3"/>
  <c r="O256" i="3"/>
  <c r="P254" i="3"/>
  <c r="P250" i="3"/>
  <c r="P246" i="3"/>
  <c r="P243" i="3"/>
  <c r="O242" i="3"/>
  <c r="O414" i="3"/>
  <c r="O412" i="3"/>
  <c r="O397" i="3"/>
  <c r="O395" i="3"/>
  <c r="O369" i="3"/>
  <c r="O366" i="3"/>
  <c r="O362" i="3"/>
  <c r="O358" i="3"/>
  <c r="O343" i="3"/>
  <c r="O337" i="3"/>
  <c r="O333" i="3"/>
  <c r="O319" i="3"/>
  <c r="O315" i="3"/>
  <c r="O305" i="3"/>
  <c r="O301" i="3"/>
  <c r="O287" i="3"/>
  <c r="O283" i="3"/>
  <c r="P274" i="3"/>
  <c r="O273" i="3"/>
  <c r="P270" i="3"/>
  <c r="O269" i="3"/>
  <c r="O252" i="3"/>
  <c r="O248" i="3"/>
  <c r="O244" i="3"/>
  <c r="O240" i="3"/>
  <c r="P239" i="3"/>
  <c r="O236" i="3"/>
  <c r="P235" i="3"/>
  <c r="O232" i="3"/>
  <c r="P231" i="3"/>
  <c r="O228" i="3"/>
  <c r="P227" i="3"/>
  <c r="O224" i="3"/>
  <c r="P223" i="3"/>
  <c r="O220" i="3"/>
  <c r="P219" i="3"/>
  <c r="O216" i="3"/>
  <c r="P215" i="3"/>
  <c r="O212" i="3"/>
  <c r="P211" i="3"/>
  <c r="O208" i="3"/>
  <c r="P207" i="3"/>
  <c r="O204" i="3"/>
  <c r="P203" i="3"/>
  <c r="O200" i="3"/>
  <c r="P199" i="3"/>
  <c r="O198" i="3"/>
  <c r="P195" i="3"/>
  <c r="O193" i="3"/>
  <c r="P192" i="3"/>
  <c r="O189" i="3"/>
  <c r="P188" i="3"/>
  <c r="O186" i="3"/>
  <c r="P182" i="3"/>
  <c r="O179" i="3"/>
  <c r="P175" i="3"/>
  <c r="O237" i="3"/>
  <c r="O233" i="3"/>
  <c r="O229" i="3"/>
  <c r="O225" i="3"/>
  <c r="O221" i="3"/>
  <c r="O217" i="3"/>
  <c r="O213" i="3"/>
  <c r="O209" i="3"/>
  <c r="O205" i="3"/>
  <c r="O201" i="3"/>
  <c r="O197" i="3"/>
  <c r="O174" i="3"/>
  <c r="O168" i="3"/>
  <c r="O160" i="3"/>
  <c r="O152" i="3"/>
  <c r="O148" i="3"/>
  <c r="O144" i="3"/>
  <c r="O140" i="3"/>
  <c r="O136" i="3"/>
  <c r="O132" i="3"/>
  <c r="P245" i="3"/>
  <c r="O245" i="3"/>
  <c r="P241" i="3"/>
  <c r="O238" i="3"/>
  <c r="P237" i="3"/>
  <c r="O234" i="3"/>
  <c r="P233" i="3"/>
  <c r="O230" i="3"/>
  <c r="P229" i="3"/>
  <c r="O226" i="3"/>
  <c r="P225" i="3"/>
  <c r="O222" i="3"/>
  <c r="P221" i="3"/>
  <c r="O218" i="3"/>
  <c r="P217" i="3"/>
  <c r="O214" i="3"/>
  <c r="P213" i="3"/>
  <c r="O210" i="3"/>
  <c r="P209" i="3"/>
  <c r="O206" i="3"/>
  <c r="P205" i="3"/>
  <c r="O202" i="3"/>
  <c r="P201" i="3"/>
  <c r="P197" i="3"/>
  <c r="P194" i="3"/>
  <c r="O191" i="3"/>
  <c r="P190" i="3"/>
  <c r="O187" i="3"/>
  <c r="P183" i="3"/>
  <c r="O178" i="3"/>
  <c r="P174" i="3"/>
  <c r="O171" i="3"/>
  <c r="O166" i="3"/>
  <c r="O158" i="3"/>
  <c r="O157" i="3"/>
  <c r="O185" i="3"/>
  <c r="P184" i="3"/>
  <c r="O181" i="3"/>
  <c r="P180" i="3"/>
  <c r="O177" i="3"/>
  <c r="P176" i="3"/>
  <c r="O173" i="3"/>
  <c r="P172" i="3"/>
  <c r="O169" i="3"/>
  <c r="P168" i="3"/>
  <c r="O165" i="3"/>
  <c r="P164" i="3"/>
  <c r="O161" i="3"/>
  <c r="P160" i="3"/>
  <c r="P155" i="3"/>
  <c r="O155" i="3"/>
  <c r="P154" i="3"/>
  <c r="O153" i="3"/>
  <c r="P152" i="3"/>
  <c r="O151" i="3"/>
  <c r="P150" i="3"/>
  <c r="O149" i="3"/>
  <c r="P148" i="3"/>
  <c r="O147" i="3"/>
  <c r="P146" i="3"/>
  <c r="O145" i="3"/>
  <c r="P144" i="3"/>
  <c r="O143" i="3"/>
  <c r="P142" i="3"/>
  <c r="O141" i="3"/>
  <c r="P140" i="3"/>
  <c r="O139" i="3"/>
  <c r="P138" i="3"/>
  <c r="O137" i="3"/>
  <c r="P136" i="3"/>
  <c r="O135" i="3"/>
  <c r="O133" i="3"/>
  <c r="P124" i="3"/>
  <c r="P123" i="3"/>
  <c r="O121" i="3"/>
  <c r="O120" i="3"/>
  <c r="O118" i="3"/>
  <c r="O116" i="3"/>
  <c r="O114" i="3"/>
  <c r="O112" i="3"/>
  <c r="O110" i="3"/>
  <c r="O108" i="3"/>
  <c r="O106" i="3"/>
  <c r="O104" i="3"/>
  <c r="O102" i="3"/>
  <c r="O100" i="3"/>
  <c r="O98" i="3"/>
  <c r="O96" i="3"/>
  <c r="O94" i="3"/>
  <c r="P90" i="3"/>
  <c r="O123" i="3"/>
  <c r="O88" i="3"/>
  <c r="P170" i="3"/>
  <c r="O167" i="3"/>
  <c r="P166" i="3"/>
  <c r="O163" i="3"/>
  <c r="P162" i="3"/>
  <c r="O159" i="3"/>
  <c r="P158" i="3"/>
  <c r="P131" i="3"/>
  <c r="P128" i="3"/>
  <c r="O127" i="3"/>
  <c r="P125" i="3"/>
  <c r="O124" i="3"/>
  <c r="P120" i="3"/>
  <c r="P118" i="3"/>
  <c r="P116" i="3"/>
  <c r="P114" i="3"/>
  <c r="P112" i="3"/>
  <c r="P110" i="3"/>
  <c r="P108" i="3"/>
  <c r="P106" i="3"/>
  <c r="P104" i="3"/>
  <c r="P102" i="3"/>
  <c r="P100" i="3"/>
  <c r="P98" i="3"/>
  <c r="P96" i="3"/>
  <c r="P94" i="3"/>
  <c r="P92" i="3"/>
  <c r="O92" i="3"/>
  <c r="O91" i="3"/>
  <c r="P88" i="3"/>
  <c r="P85" i="3"/>
  <c r="O77" i="3"/>
  <c r="O73" i="3"/>
  <c r="O69" i="3"/>
  <c r="O65" i="3"/>
  <c r="O61" i="3"/>
  <c r="O57" i="3"/>
  <c r="O53" i="3"/>
  <c r="O49" i="3"/>
  <c r="P36" i="3"/>
  <c r="P32" i="3"/>
  <c r="P28" i="3"/>
  <c r="P24" i="3"/>
  <c r="P20" i="3"/>
  <c r="P86" i="3"/>
  <c r="P82" i="3"/>
  <c r="O79" i="3"/>
  <c r="P78" i="3"/>
  <c r="O75" i="3"/>
  <c r="P74" i="3"/>
  <c r="O71" i="3"/>
  <c r="P70" i="3"/>
  <c r="O67" i="3"/>
  <c r="P66" i="3"/>
  <c r="O63" i="3"/>
  <c r="P62" i="3"/>
  <c r="O59" i="3"/>
  <c r="P58" i="3"/>
  <c r="O55" i="3"/>
  <c r="P54" i="3"/>
  <c r="O51" i="3"/>
  <c r="P50" i="3"/>
  <c r="P46" i="3"/>
  <c r="P42" i="3"/>
  <c r="P38" i="3"/>
  <c r="P34" i="3"/>
  <c r="P30" i="3"/>
  <c r="P26" i="3"/>
  <c r="P22" i="3"/>
  <c r="P18" i="3"/>
  <c r="P17" i="3"/>
  <c r="P16" i="3"/>
  <c r="P15" i="3"/>
  <c r="P14" i="3"/>
  <c r="P13" i="3"/>
  <c r="P12" i="3"/>
  <c r="P11" i="3"/>
  <c r="P10" i="3"/>
  <c r="P9" i="3"/>
  <c r="P8" i="3"/>
  <c r="O84" i="3"/>
  <c r="O80" i="3"/>
  <c r="O76" i="3"/>
  <c r="O72" i="3"/>
  <c r="O68" i="3"/>
  <c r="O64" i="3"/>
  <c r="O60" i="3"/>
  <c r="O56" i="3"/>
  <c r="O52" i="3"/>
  <c r="O48" i="3"/>
  <c r="O44" i="3"/>
  <c r="O40" i="3"/>
  <c r="O36" i="3"/>
  <c r="O32" i="3"/>
  <c r="O28" i="3"/>
  <c r="O24" i="3"/>
  <c r="O20" i="3"/>
  <c r="P838" i="3"/>
  <c r="P834" i="3"/>
  <c r="P830" i="3"/>
  <c r="P826" i="3"/>
  <c r="P818" i="3"/>
  <c r="P810" i="3"/>
  <c r="P820" i="3"/>
  <c r="P812" i="3"/>
  <c r="P807" i="3"/>
  <c r="P803" i="3"/>
  <c r="P799" i="3"/>
  <c r="P795" i="3"/>
  <c r="P791" i="3"/>
  <c r="P787" i="3"/>
  <c r="P783" i="3"/>
  <c r="P779" i="3"/>
  <c r="P775" i="3"/>
  <c r="P771" i="3"/>
  <c r="O592" i="3"/>
  <c r="O584" i="3"/>
  <c r="O576" i="3"/>
  <c r="P597" i="3"/>
  <c r="P593" i="3"/>
  <c r="P589" i="3"/>
  <c r="P585" i="3"/>
  <c r="P581" i="3"/>
  <c r="P577" i="3"/>
  <c r="P573" i="3"/>
  <c r="O374" i="3"/>
  <c r="O416" i="3"/>
  <c r="O408" i="3"/>
  <c r="O400" i="3"/>
  <c r="O392" i="3"/>
  <c r="O378" i="3"/>
  <c r="O418" i="3"/>
  <c r="O410" i="3"/>
  <c r="O402" i="3"/>
  <c r="O394" i="3"/>
  <c r="O386" i="3"/>
  <c r="O382" i="3"/>
  <c r="P422" i="3"/>
  <c r="P418" i="3"/>
  <c r="P414" i="3"/>
  <c r="P410" i="3"/>
  <c r="P406" i="3"/>
  <c r="P402" i="3"/>
  <c r="P398" i="3"/>
  <c r="P394" i="3"/>
  <c r="P390" i="3"/>
  <c r="P386" i="3"/>
  <c r="P382" i="3"/>
  <c r="P378" i="3"/>
  <c r="P374" i="3"/>
  <c r="P370" i="3"/>
  <c r="P420" i="3"/>
  <c r="P416" i="3"/>
  <c r="P412" i="3"/>
  <c r="P408" i="3"/>
  <c r="P404" i="3"/>
  <c r="P400" i="3"/>
  <c r="P396" i="3"/>
  <c r="P392" i="3"/>
  <c r="P388" i="3"/>
  <c r="P384" i="3"/>
  <c r="P380" i="3"/>
  <c r="P376" i="3"/>
  <c r="P372" i="3"/>
  <c r="P368" i="3"/>
  <c r="P264" i="3"/>
  <c r="P260" i="3"/>
  <c r="P256" i="3"/>
  <c r="P252" i="3"/>
  <c r="P248" i="3"/>
  <c r="P244" i="3"/>
  <c r="O131" i="3"/>
  <c r="O89" i="3"/>
  <c r="O85" i="3"/>
  <c r="O81" i="3"/>
  <c r="O119" i="3"/>
  <c r="O117" i="3"/>
  <c r="O115" i="3"/>
  <c r="O113" i="3"/>
  <c r="O111" i="3"/>
  <c r="O109" i="3"/>
  <c r="O107" i="3"/>
  <c r="O105" i="3"/>
  <c r="O103" i="3"/>
  <c r="O101" i="3"/>
  <c r="O99" i="3"/>
  <c r="O97" i="3"/>
  <c r="O95" i="3"/>
  <c r="O93" i="3"/>
  <c r="O90" i="3"/>
  <c r="O86" i="3"/>
  <c r="O82" i="3"/>
  <c r="O129" i="3"/>
  <c r="O125" i="3"/>
  <c r="O87" i="3"/>
  <c r="O83" i="3"/>
  <c r="G11" i="7"/>
  <c r="H11" i="7"/>
  <c r="I11" i="7"/>
  <c r="J11" i="7" s="1"/>
  <c r="H10" i="7"/>
  <c r="I10" i="7"/>
  <c r="J10" i="7"/>
  <c r="G10" i="7"/>
  <c r="I9" i="7"/>
  <c r="J9" i="7"/>
  <c r="G9" i="7"/>
  <c r="H9" i="7"/>
  <c r="G8" i="7"/>
  <c r="H8" i="7"/>
  <c r="I8" i="7"/>
  <c r="J8" i="7" s="1"/>
  <c r="H10" i="11"/>
  <c r="I10" i="11"/>
  <c r="J10" i="11"/>
  <c r="G10" i="11"/>
  <c r="I9" i="11"/>
  <c r="J9" i="11" s="1"/>
  <c r="G9" i="11"/>
  <c r="H9" i="11"/>
  <c r="G8" i="11"/>
  <c r="H8" i="11"/>
  <c r="I8" i="11"/>
  <c r="J8" i="11" s="1"/>
  <c r="H11" i="11"/>
  <c r="G11" i="9"/>
  <c r="H11" i="9"/>
  <c r="I11" i="9"/>
  <c r="J11" i="9"/>
  <c r="H10" i="9"/>
  <c r="I10" i="9"/>
  <c r="J10" i="9"/>
  <c r="G10" i="9"/>
  <c r="I9" i="9"/>
  <c r="J9" i="9" s="1"/>
  <c r="G9" i="9"/>
  <c r="H9" i="9"/>
  <c r="G8" i="9"/>
  <c r="H8" i="9"/>
  <c r="I8" i="9"/>
  <c r="J8" i="9" s="1"/>
  <c r="I9" i="6"/>
  <c r="J9" i="6" s="1"/>
  <c r="H9" i="6"/>
  <c r="G9" i="6"/>
  <c r="G10" i="6"/>
  <c r="H11" i="6"/>
  <c r="I10" i="6"/>
  <c r="J10" i="6" s="1"/>
  <c r="AB326" i="1"/>
  <c r="AB195" i="1"/>
  <c r="AB1153" i="1"/>
  <c r="AB1097" i="1"/>
  <c r="AB1085" i="1"/>
  <c r="AB793" i="1"/>
  <c r="X793" i="1"/>
  <c r="AA793" i="1" s="1"/>
  <c r="AB761" i="1"/>
  <c r="X761" i="1"/>
  <c r="AA761" i="1" s="1"/>
  <c r="AB328" i="1"/>
  <c r="AB292" i="1"/>
  <c r="AB288" i="1"/>
  <c r="AB1149" i="1"/>
  <c r="AB1145" i="1"/>
  <c r="AB1121" i="1"/>
  <c r="AB1117" i="1"/>
  <c r="AB1109" i="1"/>
  <c r="AB1101" i="1"/>
  <c r="AB1089" i="1"/>
  <c r="AB330" i="1"/>
  <c r="AB313" i="1"/>
  <c r="AB304" i="1"/>
  <c r="AB290" i="1"/>
  <c r="AB275" i="1"/>
  <c r="AB271" i="1"/>
  <c r="AB258" i="1"/>
  <c r="AB243" i="1"/>
  <c r="AB239" i="1"/>
  <c r="AB237" i="1"/>
  <c r="AB235" i="1"/>
  <c r="AB233" i="1"/>
  <c r="AB231" i="1"/>
  <c r="AB229" i="1"/>
  <c r="AB227" i="1"/>
  <c r="AB225" i="1"/>
  <c r="AB223" i="1"/>
  <c r="AB221" i="1"/>
  <c r="AB219" i="1"/>
  <c r="AB217" i="1"/>
  <c r="AB215" i="1"/>
  <c r="AB213" i="1"/>
  <c r="AB209" i="1"/>
  <c r="AB205" i="1"/>
  <c r="AB201" i="1"/>
  <c r="AB197" i="1"/>
  <c r="AB182" i="1"/>
  <c r="AB178" i="1"/>
  <c r="AB120" i="1"/>
  <c r="AB105" i="1"/>
  <c r="AB101" i="1"/>
  <c r="AB97" i="1"/>
  <c r="AB93" i="1"/>
  <c r="AB89" i="1"/>
  <c r="AB85" i="1"/>
  <c r="AB81" i="1"/>
  <c r="AB77" i="1"/>
  <c r="AB950" i="1"/>
  <c r="AB942" i="1"/>
  <c r="AB934" i="1"/>
  <c r="AB926" i="1"/>
  <c r="AB918" i="1"/>
  <c r="AB910" i="1"/>
  <c r="AB902" i="1"/>
  <c r="AB894" i="1"/>
  <c r="AB886" i="1"/>
  <c r="AB878" i="1"/>
  <c r="AB870" i="1"/>
  <c r="AB862" i="1"/>
  <c r="AB854" i="1"/>
  <c r="AB846" i="1"/>
  <c r="AB838" i="1"/>
  <c r="AB830" i="1"/>
  <c r="AB822" i="1"/>
  <c r="AB807" i="1"/>
  <c r="X807" i="1"/>
  <c r="AA807" i="1" s="1"/>
  <c r="AB775" i="1"/>
  <c r="X775" i="1"/>
  <c r="AA775" i="1" s="1"/>
  <c r="AB306" i="1"/>
  <c r="AB260" i="1"/>
  <c r="AB1137" i="1"/>
  <c r="AB1129" i="1"/>
  <c r="AB1105" i="1"/>
  <c r="AB1093" i="1"/>
  <c r="AB1073" i="1"/>
  <c r="AB1069" i="1"/>
  <c r="X450" i="1"/>
  <c r="AA450" i="1" s="1"/>
  <c r="X442" i="1"/>
  <c r="AA442" i="1" s="1"/>
  <c r="X434" i="1"/>
  <c r="AA434" i="1" s="1"/>
  <c r="X426" i="1"/>
  <c r="AA426" i="1" s="1"/>
  <c r="X418" i="1"/>
  <c r="AA418" i="1" s="1"/>
  <c r="X410" i="1"/>
  <c r="AA410" i="1" s="1"/>
  <c r="X402" i="1"/>
  <c r="AA402" i="1" s="1"/>
  <c r="X394" i="1"/>
  <c r="AA394" i="1" s="1"/>
  <c r="X386" i="1"/>
  <c r="AA386" i="1" s="1"/>
  <c r="X378" i="1"/>
  <c r="AA378" i="1" s="1"/>
  <c r="X370" i="1"/>
  <c r="AA370" i="1" s="1"/>
  <c r="X362" i="1"/>
  <c r="AA362" i="1" s="1"/>
  <c r="X354" i="1"/>
  <c r="AA354" i="1" s="1"/>
  <c r="AB332" i="1"/>
  <c r="AB321" i="1"/>
  <c r="AB297" i="1"/>
  <c r="AB283" i="1"/>
  <c r="AB279" i="1"/>
  <c r="AB266" i="1"/>
  <c r="AB251" i="1"/>
  <c r="AB247" i="1"/>
  <c r="AB190" i="1"/>
  <c r="AB186" i="1"/>
  <c r="AB128" i="1"/>
  <c r="AB113" i="1"/>
  <c r="AB109" i="1"/>
  <c r="X43" i="1"/>
  <c r="AA43" i="1" s="1"/>
  <c r="X1311" i="1"/>
  <c r="AA1311" i="1" s="1"/>
  <c r="X1310" i="1"/>
  <c r="AA1310" i="1" s="1"/>
  <c r="X1309" i="1"/>
  <c r="AA1309" i="1" s="1"/>
  <c r="X1308" i="1"/>
  <c r="AA1308" i="1" s="1"/>
  <c r="X1307" i="1"/>
  <c r="AA1307" i="1" s="1"/>
  <c r="X1306" i="1"/>
  <c r="AA1306" i="1" s="1"/>
  <c r="X1305" i="1"/>
  <c r="AA1305" i="1" s="1"/>
  <c r="X1304" i="1"/>
  <c r="AA1304" i="1" s="1"/>
  <c r="X1303" i="1"/>
  <c r="AA1303" i="1" s="1"/>
  <c r="X1302" i="1"/>
  <c r="AA1302" i="1" s="1"/>
  <c r="X1301" i="1"/>
  <c r="AA1301" i="1" s="1"/>
  <c r="X1300" i="1"/>
  <c r="AA1300" i="1" s="1"/>
  <c r="X1299" i="1"/>
  <c r="AA1299" i="1" s="1"/>
  <c r="X1298" i="1"/>
  <c r="AA1298" i="1" s="1"/>
  <c r="X1297" i="1"/>
  <c r="AA1297" i="1" s="1"/>
  <c r="X1296" i="1"/>
  <c r="AA1296" i="1" s="1"/>
  <c r="X1295" i="1"/>
  <c r="AA1295" i="1" s="1"/>
  <c r="X1294" i="1"/>
  <c r="AA1294" i="1" s="1"/>
  <c r="X1293" i="1"/>
  <c r="AA1293" i="1" s="1"/>
  <c r="X1292" i="1"/>
  <c r="AA1292" i="1" s="1"/>
  <c r="X1291" i="1"/>
  <c r="AA1291" i="1" s="1"/>
  <c r="X1290" i="1"/>
  <c r="AA1290" i="1" s="1"/>
  <c r="X1289" i="1"/>
  <c r="AA1289" i="1" s="1"/>
  <c r="X1288" i="1"/>
  <c r="AA1288" i="1" s="1"/>
  <c r="X1287" i="1"/>
  <c r="AA1287" i="1" s="1"/>
  <c r="X1286" i="1"/>
  <c r="AA1286" i="1" s="1"/>
  <c r="X1285" i="1"/>
  <c r="AA1285" i="1" s="1"/>
  <c r="X1284" i="1"/>
  <c r="AA1284" i="1" s="1"/>
  <c r="X1283" i="1"/>
  <c r="AA1283" i="1" s="1"/>
  <c r="X1282" i="1"/>
  <c r="AA1282" i="1" s="1"/>
  <c r="X1281" i="1"/>
  <c r="AA1281" i="1" s="1"/>
  <c r="X1280" i="1"/>
  <c r="AA1280" i="1" s="1"/>
  <c r="X1279" i="1"/>
  <c r="AA1279" i="1" s="1"/>
  <c r="X1278" i="1"/>
  <c r="AA1278" i="1" s="1"/>
  <c r="X1277" i="1"/>
  <c r="AA1277" i="1" s="1"/>
  <c r="X1276" i="1"/>
  <c r="AA1276" i="1" s="1"/>
  <c r="X1275" i="1"/>
  <c r="AA1275" i="1" s="1"/>
  <c r="X1274" i="1"/>
  <c r="AA1274" i="1" s="1"/>
  <c r="X1273" i="1"/>
  <c r="AA1273" i="1" s="1"/>
  <c r="X1272" i="1"/>
  <c r="AA1272" i="1" s="1"/>
  <c r="X1271" i="1"/>
  <c r="AA1271" i="1" s="1"/>
  <c r="X1270" i="1"/>
  <c r="AA1270" i="1" s="1"/>
  <c r="X1269" i="1"/>
  <c r="AA1269" i="1" s="1"/>
  <c r="X1268" i="1"/>
  <c r="AA1268" i="1" s="1"/>
  <c r="X1267" i="1"/>
  <c r="AA1267" i="1" s="1"/>
  <c r="X1266" i="1"/>
  <c r="AA1266" i="1" s="1"/>
  <c r="X1265" i="1"/>
  <c r="AA1265" i="1" s="1"/>
  <c r="X1264" i="1"/>
  <c r="AA1264" i="1" s="1"/>
  <c r="X1263" i="1"/>
  <c r="AA1263" i="1" s="1"/>
  <c r="X1262" i="1"/>
  <c r="AA1262" i="1" s="1"/>
  <c r="X1261" i="1"/>
  <c r="AA1261" i="1" s="1"/>
  <c r="X1260" i="1"/>
  <c r="AA1260" i="1" s="1"/>
  <c r="X1259" i="1"/>
  <c r="AA1259" i="1" s="1"/>
  <c r="X1258" i="1"/>
  <c r="AA1258" i="1" s="1"/>
  <c r="X1257" i="1"/>
  <c r="AA1257" i="1" s="1"/>
  <c r="X1256" i="1"/>
  <c r="AA1256" i="1" s="1"/>
  <c r="X1255" i="1"/>
  <c r="AA1255" i="1" s="1"/>
  <c r="X1254" i="1"/>
  <c r="AA1254" i="1" s="1"/>
  <c r="X1253" i="1"/>
  <c r="AA1253" i="1" s="1"/>
  <c r="X1252" i="1"/>
  <c r="AA1252" i="1" s="1"/>
  <c r="X1251" i="1"/>
  <c r="AA1251" i="1" s="1"/>
  <c r="X1250" i="1"/>
  <c r="AA1250" i="1" s="1"/>
  <c r="X1249" i="1"/>
  <c r="AA1249" i="1" s="1"/>
  <c r="X1248" i="1"/>
  <c r="AA1248" i="1" s="1"/>
  <c r="X1247" i="1"/>
  <c r="AA1247" i="1" s="1"/>
  <c r="X1246" i="1"/>
  <c r="AA1246" i="1" s="1"/>
  <c r="X1245" i="1"/>
  <c r="AA1245" i="1" s="1"/>
  <c r="X1244" i="1"/>
  <c r="AA1244" i="1" s="1"/>
  <c r="X1243" i="1"/>
  <c r="AA1243" i="1" s="1"/>
  <c r="X1242" i="1"/>
  <c r="AA1242" i="1" s="1"/>
  <c r="X1241" i="1"/>
  <c r="AA1241" i="1" s="1"/>
  <c r="X1240" i="1"/>
  <c r="AA1240" i="1" s="1"/>
  <c r="X1239" i="1"/>
  <c r="AA1239" i="1" s="1"/>
  <c r="X1238" i="1"/>
  <c r="AA1238" i="1" s="1"/>
  <c r="X1237" i="1"/>
  <c r="AA1237" i="1" s="1"/>
  <c r="X1236" i="1"/>
  <c r="AA1236" i="1" s="1"/>
  <c r="X1235" i="1"/>
  <c r="AA1235" i="1" s="1"/>
  <c r="X1234" i="1"/>
  <c r="AA1234" i="1" s="1"/>
  <c r="X1233" i="1"/>
  <c r="AA1233" i="1" s="1"/>
  <c r="X1232" i="1"/>
  <c r="AA1232" i="1" s="1"/>
  <c r="X1231" i="1"/>
  <c r="AA1231" i="1" s="1"/>
  <c r="X1230" i="1"/>
  <c r="AA1230" i="1" s="1"/>
  <c r="X1229" i="1"/>
  <c r="AA1229" i="1" s="1"/>
  <c r="X1228" i="1"/>
  <c r="AA1228" i="1" s="1"/>
  <c r="X1227" i="1"/>
  <c r="AA1227" i="1" s="1"/>
  <c r="X1226" i="1"/>
  <c r="AA1226" i="1" s="1"/>
  <c r="X1225" i="1"/>
  <c r="AA1225" i="1" s="1"/>
  <c r="X1224" i="1"/>
  <c r="AA1224" i="1" s="1"/>
  <c r="X1223" i="1"/>
  <c r="AA1223" i="1" s="1"/>
  <c r="X1222" i="1"/>
  <c r="AA1222" i="1" s="1"/>
  <c r="X1221" i="1"/>
  <c r="AA1221" i="1" s="1"/>
  <c r="X1220" i="1"/>
  <c r="AA1220" i="1" s="1"/>
  <c r="X1219" i="1"/>
  <c r="AA1219" i="1" s="1"/>
  <c r="X1218" i="1"/>
  <c r="AA1218" i="1" s="1"/>
  <c r="X1217" i="1"/>
  <c r="AA1217" i="1" s="1"/>
  <c r="X1216" i="1"/>
  <c r="AA1216" i="1" s="1"/>
  <c r="X1215" i="1"/>
  <c r="AA1215" i="1" s="1"/>
  <c r="X1214" i="1"/>
  <c r="AA1214" i="1" s="1"/>
  <c r="X1213" i="1"/>
  <c r="AA1213" i="1" s="1"/>
  <c r="X1212" i="1"/>
  <c r="AA1212" i="1" s="1"/>
  <c r="X1211" i="1"/>
  <c r="AA1211" i="1" s="1"/>
  <c r="X1210" i="1"/>
  <c r="AA1210" i="1" s="1"/>
  <c r="X1209" i="1"/>
  <c r="AA1209" i="1" s="1"/>
  <c r="X1208" i="1"/>
  <c r="AA1208" i="1" s="1"/>
  <c r="X1207" i="1"/>
  <c r="AA1207" i="1" s="1"/>
  <c r="X1206" i="1"/>
  <c r="AA1206" i="1" s="1"/>
  <c r="X1205" i="1"/>
  <c r="AA1205" i="1" s="1"/>
  <c r="X1204" i="1"/>
  <c r="AA1204" i="1" s="1"/>
  <c r="X1203" i="1"/>
  <c r="AA1203" i="1" s="1"/>
  <c r="X1202" i="1"/>
  <c r="AA1202" i="1" s="1"/>
  <c r="X1201" i="1"/>
  <c r="AA1201" i="1" s="1"/>
  <c r="X1200" i="1"/>
  <c r="AA1200" i="1" s="1"/>
  <c r="X1199" i="1"/>
  <c r="AA1199" i="1" s="1"/>
  <c r="X1198" i="1"/>
  <c r="AA1198" i="1" s="1"/>
  <c r="X1197" i="1"/>
  <c r="AA1197" i="1" s="1"/>
  <c r="X1196" i="1"/>
  <c r="AA1196" i="1" s="1"/>
  <c r="X1195" i="1"/>
  <c r="AA1195" i="1" s="1"/>
  <c r="X1194" i="1"/>
  <c r="AA1194" i="1" s="1"/>
  <c r="X1193" i="1"/>
  <c r="AA1193" i="1" s="1"/>
  <c r="X1192" i="1"/>
  <c r="AA1192" i="1" s="1"/>
  <c r="X1191" i="1"/>
  <c r="AA1191" i="1" s="1"/>
  <c r="X1190" i="1"/>
  <c r="AA1190" i="1" s="1"/>
  <c r="X1189" i="1"/>
  <c r="AA1189" i="1" s="1"/>
  <c r="X1188" i="1"/>
  <c r="AA1188" i="1" s="1"/>
  <c r="X1187" i="1"/>
  <c r="AA1187" i="1" s="1"/>
  <c r="X1186" i="1"/>
  <c r="AA1186" i="1" s="1"/>
  <c r="X1185" i="1"/>
  <c r="AA1185" i="1" s="1"/>
  <c r="X1184" i="1"/>
  <c r="AA1184" i="1" s="1"/>
  <c r="X1183" i="1"/>
  <c r="AA1183" i="1" s="1"/>
  <c r="X1182" i="1"/>
  <c r="AA1182" i="1" s="1"/>
  <c r="X1181" i="1"/>
  <c r="AA1181" i="1" s="1"/>
  <c r="X1180" i="1"/>
  <c r="AA1180" i="1" s="1"/>
  <c r="X1179" i="1"/>
  <c r="AA1179" i="1" s="1"/>
  <c r="X1178" i="1"/>
  <c r="AA1178" i="1" s="1"/>
  <c r="X1177" i="1"/>
  <c r="AA1177" i="1" s="1"/>
  <c r="X1176" i="1"/>
  <c r="AA1176" i="1" s="1"/>
  <c r="X1175" i="1"/>
  <c r="AA1175" i="1" s="1"/>
  <c r="X1174" i="1"/>
  <c r="AA1174" i="1" s="1"/>
  <c r="X1173" i="1"/>
  <c r="AA1173" i="1" s="1"/>
  <c r="X1172" i="1"/>
  <c r="AA1172" i="1" s="1"/>
  <c r="X1171" i="1"/>
  <c r="AA1171" i="1" s="1"/>
  <c r="X1170" i="1"/>
  <c r="AA1170" i="1" s="1"/>
  <c r="X1169" i="1"/>
  <c r="AA1169" i="1" s="1"/>
  <c r="X1168" i="1"/>
  <c r="AA1168" i="1" s="1"/>
  <c r="X1167" i="1"/>
  <c r="AA1167" i="1" s="1"/>
  <c r="X1166" i="1"/>
  <c r="AA1166" i="1" s="1"/>
  <c r="X1165" i="1"/>
  <c r="AA1165" i="1" s="1"/>
  <c r="X1164" i="1"/>
  <c r="AA1164" i="1" s="1"/>
  <c r="X1163" i="1"/>
  <c r="AA1163" i="1" s="1"/>
  <c r="X1162" i="1"/>
  <c r="AA1162" i="1" s="1"/>
  <c r="X1161" i="1"/>
  <c r="AA1161" i="1" s="1"/>
  <c r="X1160" i="1"/>
  <c r="AA1160" i="1" s="1"/>
  <c r="X1159" i="1"/>
  <c r="AA1159" i="1" s="1"/>
  <c r="X1158" i="1"/>
  <c r="AA1158" i="1" s="1"/>
  <c r="X1157" i="1"/>
  <c r="AA1157" i="1" s="1"/>
  <c r="AB777" i="1"/>
  <c r="X777" i="1"/>
  <c r="AA777" i="1" s="1"/>
  <c r="AB122" i="1"/>
  <c r="AB118" i="1"/>
  <c r="X444" i="1"/>
  <c r="AA444" i="1" s="1"/>
  <c r="X436" i="1"/>
  <c r="AA436" i="1" s="1"/>
  <c r="X428" i="1"/>
  <c r="AA428" i="1" s="1"/>
  <c r="X420" i="1"/>
  <c r="AA420" i="1" s="1"/>
  <c r="X412" i="1"/>
  <c r="AA412" i="1" s="1"/>
  <c r="X404" i="1"/>
  <c r="AA404" i="1" s="1"/>
  <c r="X396" i="1"/>
  <c r="AA396" i="1" s="1"/>
  <c r="X388" i="1"/>
  <c r="AA388" i="1" s="1"/>
  <c r="X380" i="1"/>
  <c r="AA380" i="1" s="1"/>
  <c r="X372" i="1"/>
  <c r="AA372" i="1" s="1"/>
  <c r="X364" i="1"/>
  <c r="AA364" i="1" s="1"/>
  <c r="X356" i="1"/>
  <c r="AA356" i="1" s="1"/>
  <c r="X45" i="1"/>
  <c r="AA45" i="1" s="1"/>
  <c r="AB954" i="1"/>
  <c r="AB946" i="1"/>
  <c r="AB938" i="1"/>
  <c r="AB930" i="1"/>
  <c r="AB922" i="1"/>
  <c r="AB914" i="1"/>
  <c r="AB906" i="1"/>
  <c r="AB898" i="1"/>
  <c r="AB890" i="1"/>
  <c r="AB882" i="1"/>
  <c r="AB874" i="1"/>
  <c r="AB866" i="1"/>
  <c r="AB858" i="1"/>
  <c r="AB850" i="1"/>
  <c r="AB842" i="1"/>
  <c r="AB834" i="1"/>
  <c r="AB826" i="1"/>
  <c r="AB818" i="1"/>
  <c r="AB791" i="1"/>
  <c r="X791" i="1"/>
  <c r="AA791" i="1" s="1"/>
  <c r="X797" i="1"/>
  <c r="AA797" i="1" s="1"/>
  <c r="X795" i="1"/>
  <c r="AA795" i="1" s="1"/>
  <c r="X781" i="1"/>
  <c r="AA781" i="1" s="1"/>
  <c r="X779" i="1"/>
  <c r="AA779" i="1" s="1"/>
  <c r="X765" i="1"/>
  <c r="AA765" i="1" s="1"/>
  <c r="X763" i="1"/>
  <c r="AA763" i="1" s="1"/>
  <c r="AB682" i="1"/>
  <c r="AB674" i="1"/>
  <c r="X804" i="1"/>
  <c r="AA804" i="1" s="1"/>
  <c r="X800" i="1"/>
  <c r="AA800" i="1" s="1"/>
  <c r="X796" i="1"/>
  <c r="AA796" i="1" s="1"/>
  <c r="X792" i="1"/>
  <c r="AA792" i="1" s="1"/>
  <c r="X788" i="1"/>
  <c r="AA788" i="1" s="1"/>
  <c r="X784" i="1"/>
  <c r="AA784" i="1" s="1"/>
  <c r="X780" i="1"/>
  <c r="AA780" i="1" s="1"/>
  <c r="X776" i="1"/>
  <c r="AA776" i="1" s="1"/>
  <c r="X772" i="1"/>
  <c r="AA772" i="1" s="1"/>
  <c r="X768" i="1"/>
  <c r="AA768" i="1" s="1"/>
  <c r="X764" i="1"/>
  <c r="AA764" i="1" s="1"/>
  <c r="AB678" i="1"/>
  <c r="AB622" i="1"/>
  <c r="X622" i="1"/>
  <c r="AA622" i="1" s="1"/>
  <c r="AB606" i="1"/>
  <c r="X606" i="1"/>
  <c r="AA606" i="1" s="1"/>
  <c r="AB590" i="1"/>
  <c r="X590" i="1"/>
  <c r="AA590" i="1" s="1"/>
  <c r="AB626" i="1"/>
  <c r="X626" i="1"/>
  <c r="AA626" i="1" s="1"/>
  <c r="AB610" i="1"/>
  <c r="X610" i="1"/>
  <c r="AA610" i="1" s="1"/>
  <c r="AB594" i="1"/>
  <c r="X594" i="1"/>
  <c r="AA594" i="1" s="1"/>
  <c r="AB614" i="1"/>
  <c r="X614" i="1"/>
  <c r="AA614" i="1" s="1"/>
  <c r="AB598" i="1"/>
  <c r="X598" i="1"/>
  <c r="AA598" i="1" s="1"/>
  <c r="AB582" i="1"/>
  <c r="X582" i="1"/>
  <c r="AA582" i="1" s="1"/>
  <c r="AB618" i="1"/>
  <c r="X618" i="1"/>
  <c r="AA618" i="1" s="1"/>
  <c r="AB602" i="1"/>
  <c r="X602" i="1"/>
  <c r="AA602" i="1" s="1"/>
  <c r="AB586" i="1"/>
  <c r="X586" i="1"/>
  <c r="AA586" i="1" s="1"/>
  <c r="X580" i="1"/>
  <c r="AA580" i="1" s="1"/>
  <c r="AB580" i="1"/>
  <c r="X578" i="1"/>
  <c r="AA578" i="1" s="1"/>
  <c r="AB578" i="1"/>
  <c r="X576" i="1"/>
  <c r="AA576" i="1" s="1"/>
  <c r="AB576" i="1"/>
  <c r="X574" i="1"/>
  <c r="AA574" i="1" s="1"/>
  <c r="AB574" i="1"/>
  <c r="X572" i="1"/>
  <c r="AA572" i="1" s="1"/>
  <c r="AB572" i="1"/>
  <c r="X570" i="1"/>
  <c r="AA570" i="1" s="1"/>
  <c r="AB570" i="1"/>
  <c r="X568" i="1"/>
  <c r="AA568" i="1" s="1"/>
  <c r="AB568" i="1"/>
  <c r="X566" i="1"/>
  <c r="AA566" i="1" s="1"/>
  <c r="AB566" i="1"/>
  <c r="X564" i="1"/>
  <c r="AA564" i="1" s="1"/>
  <c r="AB564" i="1"/>
  <c r="X562" i="1"/>
  <c r="AA562" i="1" s="1"/>
  <c r="AB562" i="1"/>
  <c r="X560" i="1"/>
  <c r="AA560" i="1" s="1"/>
  <c r="AB560" i="1"/>
  <c r="X558" i="1"/>
  <c r="AA558" i="1" s="1"/>
  <c r="AB558" i="1"/>
  <c r="X556" i="1"/>
  <c r="AA556" i="1" s="1"/>
  <c r="AB556" i="1"/>
  <c r="X554" i="1"/>
  <c r="AA554" i="1" s="1"/>
  <c r="AB554" i="1"/>
  <c r="X552" i="1"/>
  <c r="AA552" i="1" s="1"/>
  <c r="AB552" i="1"/>
  <c r="X550" i="1"/>
  <c r="AA550" i="1" s="1"/>
  <c r="AB550" i="1"/>
  <c r="X623" i="1"/>
  <c r="AA623" i="1" s="1"/>
  <c r="X619" i="1"/>
  <c r="AA619" i="1" s="1"/>
  <c r="X615" i="1"/>
  <c r="AA615" i="1" s="1"/>
  <c r="X611" i="1"/>
  <c r="AA611" i="1" s="1"/>
  <c r="X607" i="1"/>
  <c r="AA607" i="1" s="1"/>
  <c r="X603" i="1"/>
  <c r="AA603" i="1" s="1"/>
  <c r="X599" i="1"/>
  <c r="AA599" i="1" s="1"/>
  <c r="X595" i="1"/>
  <c r="AA595" i="1" s="1"/>
  <c r="X591" i="1"/>
  <c r="AA591" i="1" s="1"/>
  <c r="X587" i="1"/>
  <c r="AA587" i="1" s="1"/>
  <c r="X583" i="1"/>
  <c r="AA583" i="1" s="1"/>
  <c r="X579" i="1"/>
  <c r="AA579" i="1" s="1"/>
  <c r="AB579" i="1"/>
  <c r="X577" i="1"/>
  <c r="AA577" i="1" s="1"/>
  <c r="AB577" i="1"/>
  <c r="X575" i="1"/>
  <c r="AA575" i="1" s="1"/>
  <c r="AB575" i="1"/>
  <c r="X573" i="1"/>
  <c r="AA573" i="1" s="1"/>
  <c r="AB573" i="1"/>
  <c r="X571" i="1"/>
  <c r="AA571" i="1" s="1"/>
  <c r="AB571" i="1"/>
  <c r="X569" i="1"/>
  <c r="AA569" i="1" s="1"/>
  <c r="AB569" i="1"/>
  <c r="X567" i="1"/>
  <c r="AA567" i="1" s="1"/>
  <c r="AB567" i="1"/>
  <c r="X565" i="1"/>
  <c r="AA565" i="1" s="1"/>
  <c r="AB565" i="1"/>
  <c r="X563" i="1"/>
  <c r="AA563" i="1" s="1"/>
  <c r="AB563" i="1"/>
  <c r="X561" i="1"/>
  <c r="AA561" i="1" s="1"/>
  <c r="AB561" i="1"/>
  <c r="X559" i="1"/>
  <c r="AA559" i="1" s="1"/>
  <c r="AB559" i="1"/>
  <c r="X557" i="1"/>
  <c r="AA557" i="1" s="1"/>
  <c r="AB557" i="1"/>
  <c r="X555" i="1"/>
  <c r="AA555" i="1" s="1"/>
  <c r="AB555" i="1"/>
  <c r="X553" i="1"/>
  <c r="AA553" i="1" s="1"/>
  <c r="AB553" i="1"/>
  <c r="X551" i="1"/>
  <c r="AA551" i="1" s="1"/>
  <c r="AB551" i="1"/>
  <c r="X549" i="1"/>
  <c r="AA549" i="1" s="1"/>
  <c r="AB549" i="1"/>
  <c r="AB548" i="1"/>
  <c r="AB547" i="1"/>
  <c r="AB546" i="1"/>
  <c r="AB545" i="1"/>
  <c r="AB544" i="1"/>
  <c r="AB543" i="1"/>
  <c r="AB542" i="1"/>
  <c r="AB296" i="1"/>
  <c r="AB294" i="1"/>
  <c r="AB278" i="1"/>
  <c r="AB270" i="1"/>
  <c r="AB177" i="1"/>
  <c r="AB116" i="1"/>
  <c r="AB108" i="1"/>
  <c r="AB286" i="1"/>
  <c r="AB262" i="1"/>
  <c r="AB254" i="1"/>
  <c r="AB193" i="1"/>
  <c r="AB185" i="1"/>
  <c r="AB124" i="1"/>
  <c r="X449" i="1"/>
  <c r="AA449" i="1" s="1"/>
  <c r="X447" i="1"/>
  <c r="AA447" i="1" s="1"/>
  <c r="X445" i="1"/>
  <c r="AA445" i="1" s="1"/>
  <c r="X443" i="1"/>
  <c r="AA443" i="1" s="1"/>
  <c r="X441" i="1"/>
  <c r="AA441" i="1" s="1"/>
  <c r="X439" i="1"/>
  <c r="AA439" i="1" s="1"/>
  <c r="X437" i="1"/>
  <c r="AA437" i="1" s="1"/>
  <c r="X435" i="1"/>
  <c r="AA435" i="1" s="1"/>
  <c r="X433" i="1"/>
  <c r="AA433" i="1" s="1"/>
  <c r="X431" i="1"/>
  <c r="AA431" i="1" s="1"/>
  <c r="X429" i="1"/>
  <c r="AA429" i="1" s="1"/>
  <c r="X427" i="1"/>
  <c r="AA427" i="1" s="1"/>
  <c r="X425" i="1"/>
  <c r="AA425" i="1" s="1"/>
  <c r="X423" i="1"/>
  <c r="AA423" i="1" s="1"/>
  <c r="X421" i="1"/>
  <c r="AA421" i="1" s="1"/>
  <c r="X419" i="1"/>
  <c r="AA419" i="1" s="1"/>
  <c r="X417" i="1"/>
  <c r="AA417" i="1" s="1"/>
  <c r="X415" i="1"/>
  <c r="AA415" i="1" s="1"/>
  <c r="X413" i="1"/>
  <c r="AA413" i="1" s="1"/>
  <c r="X411" i="1"/>
  <c r="AA411" i="1" s="1"/>
  <c r="X409" i="1"/>
  <c r="AA409" i="1" s="1"/>
  <c r="X407" i="1"/>
  <c r="AA407" i="1" s="1"/>
  <c r="X405" i="1"/>
  <c r="AA405" i="1" s="1"/>
  <c r="X403" i="1"/>
  <c r="AA403" i="1" s="1"/>
  <c r="X401" i="1"/>
  <c r="AA401" i="1" s="1"/>
  <c r="X399" i="1"/>
  <c r="AA399" i="1" s="1"/>
  <c r="X397" i="1"/>
  <c r="AA397" i="1" s="1"/>
  <c r="X395" i="1"/>
  <c r="AA395" i="1" s="1"/>
  <c r="X393" i="1"/>
  <c r="AA393" i="1" s="1"/>
  <c r="X391" i="1"/>
  <c r="AA391" i="1" s="1"/>
  <c r="X389" i="1"/>
  <c r="AA389" i="1" s="1"/>
  <c r="X387" i="1"/>
  <c r="AA387" i="1" s="1"/>
  <c r="X385" i="1"/>
  <c r="AA385" i="1" s="1"/>
  <c r="X383" i="1"/>
  <c r="AA383" i="1" s="1"/>
  <c r="X381" i="1"/>
  <c r="AA381" i="1" s="1"/>
  <c r="X379" i="1"/>
  <c r="AA379" i="1" s="1"/>
  <c r="X377" i="1"/>
  <c r="AA377" i="1" s="1"/>
  <c r="X375" i="1"/>
  <c r="AA375" i="1" s="1"/>
  <c r="X373" i="1"/>
  <c r="AA373" i="1" s="1"/>
  <c r="X371" i="1"/>
  <c r="AA371" i="1" s="1"/>
  <c r="X369" i="1"/>
  <c r="AA369" i="1" s="1"/>
  <c r="X367" i="1"/>
  <c r="AA367" i="1" s="1"/>
  <c r="X365" i="1"/>
  <c r="AA365" i="1" s="1"/>
  <c r="X363" i="1"/>
  <c r="AA363" i="1" s="1"/>
  <c r="X361" i="1"/>
  <c r="AA361" i="1" s="1"/>
  <c r="X359" i="1"/>
  <c r="AA359" i="1" s="1"/>
  <c r="X357" i="1"/>
  <c r="AA357" i="1" s="1"/>
  <c r="X355" i="1"/>
  <c r="AA355" i="1" s="1"/>
  <c r="X353" i="1"/>
  <c r="AA353" i="1" s="1"/>
  <c r="AB329" i="1"/>
  <c r="AB317" i="1"/>
  <c r="AB301" i="1"/>
  <c r="AB289" i="1"/>
  <c r="AB281" i="1"/>
  <c r="AB273" i="1"/>
  <c r="AB265" i="1"/>
  <c r="AB257" i="1"/>
  <c r="AB249" i="1"/>
  <c r="AB241" i="1"/>
  <c r="AB212" i="1"/>
  <c r="AB204" i="1"/>
  <c r="AB196" i="1"/>
  <c r="AB188" i="1"/>
  <c r="AB180" i="1"/>
  <c r="AB127" i="1"/>
  <c r="AB119" i="1"/>
  <c r="AB111" i="1"/>
  <c r="AB103" i="1"/>
  <c r="AB95" i="1"/>
  <c r="AB87" i="1"/>
  <c r="AB79" i="1"/>
  <c r="X44" i="1"/>
  <c r="AA44" i="1" s="1"/>
  <c r="X42" i="1"/>
  <c r="AA42" i="1" s="1"/>
  <c r="X40" i="1"/>
  <c r="AA40" i="1" s="1"/>
  <c r="AB338" i="1"/>
  <c r="AB324" i="1"/>
  <c r="AB310" i="1"/>
  <c r="AB246" i="1"/>
  <c r="AB337" i="1"/>
  <c r="AB323" i="1"/>
  <c r="AB309" i="1"/>
  <c r="AB293" i="1"/>
  <c r="AB285" i="1"/>
  <c r="AB277" i="1"/>
  <c r="AB269" i="1"/>
  <c r="AB261" i="1"/>
  <c r="AB253" i="1"/>
  <c r="AB245" i="1"/>
  <c r="AB208" i="1"/>
  <c r="AB200" i="1"/>
  <c r="AB192" i="1"/>
  <c r="AB184" i="1"/>
  <c r="AB176" i="1"/>
  <c r="AB123" i="1"/>
  <c r="AB115" i="1"/>
  <c r="AB107" i="1"/>
  <c r="AB99" i="1"/>
  <c r="AB91" i="1"/>
  <c r="AB83" i="1"/>
  <c r="AB351" i="1"/>
  <c r="AB335" i="1"/>
  <c r="AB319" i="1"/>
  <c r="AB315" i="1"/>
  <c r="AB311" i="1"/>
  <c r="AB307" i="1"/>
  <c r="AB303" i="1"/>
  <c r="AB299" i="1"/>
  <c r="AB295" i="1"/>
  <c r="AB347" i="1"/>
  <c r="AB343" i="1"/>
  <c r="AB339" i="1"/>
  <c r="AB331" i="1"/>
  <c r="AB327" i="1"/>
  <c r="AB173" i="1"/>
  <c r="X173" i="1"/>
  <c r="AA173" i="1" s="1"/>
  <c r="AB171" i="1"/>
  <c r="X171" i="1"/>
  <c r="AA171" i="1" s="1"/>
  <c r="AB169" i="1"/>
  <c r="X169" i="1"/>
  <c r="AA169" i="1" s="1"/>
  <c r="AB167" i="1"/>
  <c r="X167" i="1"/>
  <c r="AA167" i="1" s="1"/>
  <c r="AB165" i="1"/>
  <c r="X165" i="1"/>
  <c r="AA165" i="1" s="1"/>
  <c r="AB163" i="1"/>
  <c r="X163" i="1"/>
  <c r="AA163" i="1" s="1"/>
  <c r="AB161" i="1"/>
  <c r="X161" i="1"/>
  <c r="AA161" i="1" s="1"/>
  <c r="AB159" i="1"/>
  <c r="X159" i="1"/>
  <c r="AA159" i="1" s="1"/>
  <c r="AB157" i="1"/>
  <c r="X157" i="1"/>
  <c r="AA157" i="1" s="1"/>
  <c r="AB155" i="1"/>
  <c r="X155" i="1"/>
  <c r="AA155" i="1" s="1"/>
  <c r="AB153" i="1"/>
  <c r="X153" i="1"/>
  <c r="AA153" i="1" s="1"/>
  <c r="AB151" i="1"/>
  <c r="X151" i="1"/>
  <c r="AA151" i="1" s="1"/>
  <c r="AB149" i="1"/>
  <c r="X149" i="1"/>
  <c r="AA149" i="1" s="1"/>
  <c r="AB147" i="1"/>
  <c r="X147" i="1"/>
  <c r="AA147" i="1" s="1"/>
  <c r="AB145" i="1"/>
  <c r="X145" i="1"/>
  <c r="AA145" i="1" s="1"/>
  <c r="AB143" i="1"/>
  <c r="X143" i="1"/>
  <c r="AA143" i="1" s="1"/>
  <c r="AB141" i="1"/>
  <c r="X141" i="1"/>
  <c r="AA141" i="1" s="1"/>
  <c r="AB139" i="1"/>
  <c r="X139" i="1"/>
  <c r="AA139" i="1" s="1"/>
  <c r="AB137" i="1"/>
  <c r="X137" i="1"/>
  <c r="AA137" i="1" s="1"/>
  <c r="AB135" i="1"/>
  <c r="X135" i="1"/>
  <c r="AA135" i="1" s="1"/>
  <c r="AB133" i="1"/>
  <c r="X133" i="1"/>
  <c r="AA133" i="1" s="1"/>
  <c r="AB131" i="1"/>
  <c r="X131" i="1"/>
  <c r="AA131" i="1" s="1"/>
  <c r="AB172" i="1"/>
  <c r="X172" i="1"/>
  <c r="AA172" i="1" s="1"/>
  <c r="AB170" i="1"/>
  <c r="X170" i="1"/>
  <c r="AA170" i="1" s="1"/>
  <c r="AB168" i="1"/>
  <c r="X168" i="1"/>
  <c r="AA168" i="1" s="1"/>
  <c r="AB166" i="1"/>
  <c r="X166" i="1"/>
  <c r="AA166" i="1" s="1"/>
  <c r="AB164" i="1"/>
  <c r="X164" i="1"/>
  <c r="AA164" i="1" s="1"/>
  <c r="AB162" i="1"/>
  <c r="X162" i="1"/>
  <c r="AA162" i="1" s="1"/>
  <c r="AB160" i="1"/>
  <c r="X160" i="1"/>
  <c r="AA160" i="1" s="1"/>
  <c r="AB158" i="1"/>
  <c r="X158" i="1"/>
  <c r="AA158" i="1" s="1"/>
  <c r="AB156" i="1"/>
  <c r="X156" i="1"/>
  <c r="AA156" i="1" s="1"/>
  <c r="AB154" i="1"/>
  <c r="X154" i="1"/>
  <c r="AA154" i="1" s="1"/>
  <c r="AB152" i="1"/>
  <c r="X152" i="1"/>
  <c r="AA152" i="1" s="1"/>
  <c r="AB150" i="1"/>
  <c r="X150" i="1"/>
  <c r="AA150" i="1" s="1"/>
  <c r="AB148" i="1"/>
  <c r="X148" i="1"/>
  <c r="AA148" i="1" s="1"/>
  <c r="AB146" i="1"/>
  <c r="X146" i="1"/>
  <c r="AA146" i="1" s="1"/>
  <c r="AB144" i="1"/>
  <c r="X144" i="1"/>
  <c r="AA144" i="1" s="1"/>
  <c r="AB142" i="1"/>
  <c r="X142" i="1"/>
  <c r="AA142" i="1" s="1"/>
  <c r="AB140" i="1"/>
  <c r="X140" i="1"/>
  <c r="AA140" i="1" s="1"/>
  <c r="AB138" i="1"/>
  <c r="X138" i="1"/>
  <c r="AA138" i="1" s="1"/>
  <c r="AB136" i="1"/>
  <c r="X136" i="1"/>
  <c r="AA136" i="1" s="1"/>
  <c r="AB134" i="1"/>
  <c r="X134" i="1"/>
  <c r="AA134" i="1" s="1"/>
  <c r="AB132" i="1"/>
  <c r="X132" i="1"/>
  <c r="AA132" i="1" s="1"/>
  <c r="AB76" i="1"/>
  <c r="X76" i="1"/>
  <c r="AA76" i="1" s="1"/>
  <c r="AB74" i="1"/>
  <c r="X74" i="1"/>
  <c r="AA74" i="1" s="1"/>
  <c r="AB72" i="1"/>
  <c r="X72" i="1"/>
  <c r="AA72" i="1" s="1"/>
  <c r="AB70" i="1"/>
  <c r="X70" i="1"/>
  <c r="AA70" i="1" s="1"/>
  <c r="AB68" i="1"/>
  <c r="X68" i="1"/>
  <c r="AA68" i="1" s="1"/>
  <c r="AB75" i="1"/>
  <c r="X75" i="1"/>
  <c r="AA75" i="1" s="1"/>
  <c r="AB73" i="1"/>
  <c r="X73" i="1"/>
  <c r="AA73" i="1" s="1"/>
  <c r="AB71" i="1"/>
  <c r="X71" i="1"/>
  <c r="AA71" i="1" s="1"/>
  <c r="AB69" i="1"/>
  <c r="X69" i="1"/>
  <c r="AA69" i="1" s="1"/>
  <c r="X67" i="1"/>
  <c r="AA67" i="1" s="1"/>
  <c r="X66" i="1"/>
  <c r="AA66" i="1" s="1"/>
  <c r="X65" i="1"/>
  <c r="AA65" i="1" s="1"/>
  <c r="X64" i="1"/>
  <c r="AA64" i="1" s="1"/>
  <c r="X63" i="1"/>
  <c r="AA63" i="1" s="1"/>
  <c r="X62" i="1"/>
  <c r="AA62" i="1" s="1"/>
  <c r="X61" i="1"/>
  <c r="AA61" i="1" s="1"/>
  <c r="X60" i="1"/>
  <c r="AA60" i="1" s="1"/>
  <c r="X59" i="1"/>
  <c r="AA59" i="1" s="1"/>
  <c r="X58" i="1"/>
  <c r="AA58" i="1" s="1"/>
  <c r="X57" i="1"/>
  <c r="AA57" i="1" s="1"/>
  <c r="X56" i="1"/>
  <c r="AA56" i="1" s="1"/>
  <c r="X55" i="1"/>
  <c r="AA55" i="1" s="1"/>
  <c r="X54" i="1"/>
  <c r="AA54" i="1" s="1"/>
  <c r="X53" i="1"/>
  <c r="AA53" i="1" s="1"/>
  <c r="X52" i="1"/>
  <c r="AA52" i="1" s="1"/>
  <c r="X51" i="1"/>
  <c r="AA51" i="1" s="1"/>
  <c r="X50" i="1"/>
  <c r="AA50" i="1" s="1"/>
  <c r="X49" i="1"/>
  <c r="AA49" i="1" s="1"/>
  <c r="X48" i="1"/>
  <c r="AA48" i="1" s="1"/>
  <c r="X47" i="1"/>
  <c r="AA47" i="1" s="1"/>
  <c r="X46" i="1"/>
  <c r="AA46" i="1" s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E31" i="1"/>
  <c r="AE32" i="1"/>
  <c r="AE33" i="1"/>
  <c r="AE34" i="1"/>
  <c r="AE35" i="1"/>
  <c r="AE36" i="1"/>
  <c r="AE37" i="1"/>
  <c r="AE38" i="1"/>
  <c r="AE39" i="1"/>
  <c r="H8" i="6" l="1"/>
  <c r="I8" i="6"/>
  <c r="J8" i="6" s="1"/>
  <c r="D7" i="3"/>
  <c r="E7" i="3"/>
  <c r="F7" i="3"/>
  <c r="H7" i="3"/>
  <c r="I7" i="3"/>
  <c r="J7" i="3"/>
  <c r="K7" i="3"/>
  <c r="M7" i="3"/>
  <c r="N7" i="3"/>
  <c r="D6" i="3"/>
  <c r="E6" i="3"/>
  <c r="F6" i="3"/>
  <c r="H6" i="3"/>
  <c r="I6" i="3"/>
  <c r="J6" i="3"/>
  <c r="K6" i="3"/>
  <c r="M6" i="3"/>
  <c r="N6" i="3"/>
  <c r="R2" i="3"/>
  <c r="K2" i="4"/>
  <c r="K3" i="4"/>
  <c r="K4" i="4"/>
  <c r="K5" i="4"/>
  <c r="K6" i="4"/>
  <c r="K7" i="4"/>
  <c r="K8" i="4"/>
  <c r="K9" i="4"/>
  <c r="K10" i="4"/>
  <c r="K11" i="4"/>
  <c r="K12" i="4"/>
  <c r="K13" i="4"/>
  <c r="K14" i="4"/>
  <c r="K15" i="4"/>
  <c r="K16" i="4"/>
  <c r="K17" i="4"/>
  <c r="K18" i="4"/>
  <c r="K19" i="4"/>
  <c r="K20" i="4"/>
  <c r="K21" i="4"/>
  <c r="F3" i="11"/>
  <c r="F4" i="11"/>
  <c r="F5" i="11"/>
  <c r="F6" i="11"/>
  <c r="F7" i="11"/>
  <c r="F2" i="11"/>
  <c r="E3" i="11"/>
  <c r="E4" i="11"/>
  <c r="E5" i="11"/>
  <c r="E6" i="11"/>
  <c r="E7" i="11"/>
  <c r="E2" i="11"/>
  <c r="D3" i="11"/>
  <c r="D4" i="11"/>
  <c r="D5" i="11"/>
  <c r="D6" i="11"/>
  <c r="D7" i="11"/>
  <c r="D2" i="11"/>
  <c r="D12" i="11"/>
  <c r="C12" i="11"/>
  <c r="C3" i="11"/>
  <c r="B3" i="11" s="1"/>
  <c r="C4" i="11"/>
  <c r="B4" i="11" s="1"/>
  <c r="C5" i="11"/>
  <c r="C6" i="11"/>
  <c r="C7" i="11"/>
  <c r="C2" i="11"/>
  <c r="C2" i="7"/>
  <c r="O7" i="3" l="1"/>
  <c r="P7" i="3"/>
  <c r="P6" i="3"/>
  <c r="O6" i="3"/>
  <c r="B5" i="11"/>
  <c r="I5" i="11" s="1"/>
  <c r="J5" i="11" s="1"/>
  <c r="B6" i="11"/>
  <c r="H6" i="11" s="1"/>
  <c r="B7" i="11"/>
  <c r="G7" i="11" s="1"/>
  <c r="B2" i="11"/>
  <c r="H2" i="11" s="1"/>
  <c r="B12" i="11"/>
  <c r="H12" i="11" s="1"/>
  <c r="G3" i="11"/>
  <c r="H3" i="11"/>
  <c r="H4" i="11"/>
  <c r="G4" i="11"/>
  <c r="G5" i="11"/>
  <c r="H5" i="11"/>
  <c r="B3" i="1"/>
  <c r="B4" i="1" s="1"/>
  <c r="B5" i="1" s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  <c r="B170" i="1" s="1"/>
  <c r="B171" i="1" s="1"/>
  <c r="B172" i="1" s="1"/>
  <c r="B173" i="1" s="1"/>
  <c r="B174" i="1" s="1"/>
  <c r="B175" i="1" s="1"/>
  <c r="B176" i="1" s="1"/>
  <c r="B177" i="1" s="1"/>
  <c r="B178" i="1" s="1"/>
  <c r="B179" i="1" s="1"/>
  <c r="B180" i="1" s="1"/>
  <c r="B181" i="1" s="1"/>
  <c r="B182" i="1" s="1"/>
  <c r="B183" i="1" s="1"/>
  <c r="B184" i="1" s="1"/>
  <c r="B185" i="1" s="1"/>
  <c r="B186" i="1" s="1"/>
  <c r="B187" i="1" s="1"/>
  <c r="B188" i="1" s="1"/>
  <c r="B189" i="1" s="1"/>
  <c r="B190" i="1" s="1"/>
  <c r="B191" i="1" s="1"/>
  <c r="B192" i="1" s="1"/>
  <c r="B193" i="1" s="1"/>
  <c r="B194" i="1" s="1"/>
  <c r="B195" i="1" s="1"/>
  <c r="B196" i="1" s="1"/>
  <c r="B197" i="1" s="1"/>
  <c r="B198" i="1" s="1"/>
  <c r="B199" i="1" s="1"/>
  <c r="B200" i="1" s="1"/>
  <c r="B201" i="1" s="1"/>
  <c r="B202" i="1" s="1"/>
  <c r="B203" i="1" s="1"/>
  <c r="B204" i="1" s="1"/>
  <c r="B205" i="1" s="1"/>
  <c r="B206" i="1" s="1"/>
  <c r="B207" i="1" s="1"/>
  <c r="B208" i="1" s="1"/>
  <c r="B209" i="1" s="1"/>
  <c r="B210" i="1" s="1"/>
  <c r="B211" i="1" s="1"/>
  <c r="B212" i="1" s="1"/>
  <c r="B213" i="1" s="1"/>
  <c r="B214" i="1" s="1"/>
  <c r="B215" i="1" s="1"/>
  <c r="B216" i="1" s="1"/>
  <c r="B217" i="1" s="1"/>
  <c r="B218" i="1" s="1"/>
  <c r="B219" i="1" s="1"/>
  <c r="B220" i="1" s="1"/>
  <c r="B221" i="1" s="1"/>
  <c r="B222" i="1" s="1"/>
  <c r="B223" i="1" s="1"/>
  <c r="B224" i="1" s="1"/>
  <c r="B225" i="1" s="1"/>
  <c r="B226" i="1" s="1"/>
  <c r="B227" i="1" s="1"/>
  <c r="B228" i="1" s="1"/>
  <c r="B229" i="1" s="1"/>
  <c r="B230" i="1" s="1"/>
  <c r="B231" i="1" s="1"/>
  <c r="B232" i="1" s="1"/>
  <c r="B233" i="1" s="1"/>
  <c r="B234" i="1" s="1"/>
  <c r="B235" i="1" s="1"/>
  <c r="B236" i="1" s="1"/>
  <c r="B237" i="1" s="1"/>
  <c r="B238" i="1" s="1"/>
  <c r="B239" i="1" s="1"/>
  <c r="B240" i="1" s="1"/>
  <c r="B241" i="1" s="1"/>
  <c r="B242" i="1" s="1"/>
  <c r="B243" i="1" s="1"/>
  <c r="B244" i="1" s="1"/>
  <c r="B245" i="1" s="1"/>
  <c r="B246" i="1" s="1"/>
  <c r="B247" i="1" s="1"/>
  <c r="B248" i="1" s="1"/>
  <c r="B249" i="1" s="1"/>
  <c r="B250" i="1" s="1"/>
  <c r="B251" i="1" s="1"/>
  <c r="B252" i="1" s="1"/>
  <c r="B253" i="1" s="1"/>
  <c r="B254" i="1" s="1"/>
  <c r="B255" i="1" s="1"/>
  <c r="B256" i="1" s="1"/>
  <c r="B257" i="1" s="1"/>
  <c r="B258" i="1" s="1"/>
  <c r="B259" i="1" s="1"/>
  <c r="B260" i="1" s="1"/>
  <c r="B261" i="1" s="1"/>
  <c r="B262" i="1" s="1"/>
  <c r="B263" i="1" s="1"/>
  <c r="B264" i="1" s="1"/>
  <c r="B265" i="1" s="1"/>
  <c r="B266" i="1" s="1"/>
  <c r="B267" i="1" s="1"/>
  <c r="B268" i="1" s="1"/>
  <c r="B269" i="1" s="1"/>
  <c r="B270" i="1" s="1"/>
  <c r="B271" i="1" s="1"/>
  <c r="B272" i="1" s="1"/>
  <c r="B273" i="1" s="1"/>
  <c r="B274" i="1" s="1"/>
  <c r="B275" i="1" s="1"/>
  <c r="B276" i="1" s="1"/>
  <c r="B277" i="1" s="1"/>
  <c r="B278" i="1" s="1"/>
  <c r="B279" i="1" s="1"/>
  <c r="B280" i="1" s="1"/>
  <c r="B281" i="1" s="1"/>
  <c r="B282" i="1" s="1"/>
  <c r="B283" i="1" s="1"/>
  <c r="B284" i="1" s="1"/>
  <c r="B285" i="1" s="1"/>
  <c r="B286" i="1" s="1"/>
  <c r="B287" i="1" s="1"/>
  <c r="B288" i="1" s="1"/>
  <c r="B289" i="1" s="1"/>
  <c r="B290" i="1" s="1"/>
  <c r="B291" i="1" s="1"/>
  <c r="B292" i="1" s="1"/>
  <c r="B293" i="1" s="1"/>
  <c r="B294" i="1" s="1"/>
  <c r="B295" i="1" s="1"/>
  <c r="B296" i="1" s="1"/>
  <c r="B297" i="1" s="1"/>
  <c r="B298" i="1" s="1"/>
  <c r="B299" i="1" s="1"/>
  <c r="B300" i="1" s="1"/>
  <c r="B301" i="1" s="1"/>
  <c r="B302" i="1" s="1"/>
  <c r="B303" i="1" s="1"/>
  <c r="B304" i="1" s="1"/>
  <c r="B305" i="1" s="1"/>
  <c r="B306" i="1" s="1"/>
  <c r="B307" i="1" s="1"/>
  <c r="B308" i="1" s="1"/>
  <c r="B309" i="1" s="1"/>
  <c r="B310" i="1" s="1"/>
  <c r="B311" i="1" s="1"/>
  <c r="B312" i="1" s="1"/>
  <c r="B313" i="1" s="1"/>
  <c r="B314" i="1" s="1"/>
  <c r="B315" i="1" s="1"/>
  <c r="B316" i="1" s="1"/>
  <c r="B317" i="1" s="1"/>
  <c r="B318" i="1" s="1"/>
  <c r="B319" i="1" s="1"/>
  <c r="B320" i="1" s="1"/>
  <c r="B321" i="1" s="1"/>
  <c r="B322" i="1" s="1"/>
  <c r="B323" i="1" s="1"/>
  <c r="B324" i="1" s="1"/>
  <c r="B325" i="1" s="1"/>
  <c r="B326" i="1" s="1"/>
  <c r="B327" i="1" s="1"/>
  <c r="B328" i="1" s="1"/>
  <c r="B329" i="1" s="1"/>
  <c r="B330" i="1" s="1"/>
  <c r="B331" i="1" s="1"/>
  <c r="B332" i="1" s="1"/>
  <c r="B333" i="1" s="1"/>
  <c r="B334" i="1" s="1"/>
  <c r="B335" i="1" s="1"/>
  <c r="B336" i="1" s="1"/>
  <c r="B337" i="1" s="1"/>
  <c r="B338" i="1" s="1"/>
  <c r="B339" i="1" s="1"/>
  <c r="B340" i="1" s="1"/>
  <c r="B341" i="1" s="1"/>
  <c r="B342" i="1" s="1"/>
  <c r="B343" i="1" s="1"/>
  <c r="B344" i="1" s="1"/>
  <c r="B345" i="1" s="1"/>
  <c r="B346" i="1" s="1"/>
  <c r="B347" i="1" s="1"/>
  <c r="B348" i="1" s="1"/>
  <c r="B349" i="1" s="1"/>
  <c r="B350" i="1" s="1"/>
  <c r="B351" i="1" s="1"/>
  <c r="B352" i="1" s="1"/>
  <c r="B353" i="1" s="1"/>
  <c r="B354" i="1" s="1"/>
  <c r="B355" i="1" s="1"/>
  <c r="B356" i="1" s="1"/>
  <c r="B357" i="1" s="1"/>
  <c r="B358" i="1" s="1"/>
  <c r="B359" i="1" s="1"/>
  <c r="B360" i="1" s="1"/>
  <c r="B361" i="1" s="1"/>
  <c r="B362" i="1" s="1"/>
  <c r="B363" i="1" s="1"/>
  <c r="B364" i="1" s="1"/>
  <c r="B365" i="1" s="1"/>
  <c r="B366" i="1" s="1"/>
  <c r="B367" i="1" s="1"/>
  <c r="B368" i="1" s="1"/>
  <c r="B369" i="1" s="1"/>
  <c r="B370" i="1" s="1"/>
  <c r="B371" i="1" s="1"/>
  <c r="B372" i="1" s="1"/>
  <c r="B373" i="1" s="1"/>
  <c r="B374" i="1" s="1"/>
  <c r="B375" i="1" s="1"/>
  <c r="B376" i="1" s="1"/>
  <c r="B377" i="1" s="1"/>
  <c r="B378" i="1" s="1"/>
  <c r="B379" i="1" s="1"/>
  <c r="B380" i="1" s="1"/>
  <c r="B381" i="1" s="1"/>
  <c r="B382" i="1" s="1"/>
  <c r="B383" i="1" s="1"/>
  <c r="B384" i="1" s="1"/>
  <c r="B385" i="1" s="1"/>
  <c r="B386" i="1" s="1"/>
  <c r="B387" i="1" s="1"/>
  <c r="B388" i="1" s="1"/>
  <c r="B389" i="1" s="1"/>
  <c r="B390" i="1" s="1"/>
  <c r="B391" i="1" s="1"/>
  <c r="B392" i="1" s="1"/>
  <c r="B393" i="1" s="1"/>
  <c r="B394" i="1" s="1"/>
  <c r="B395" i="1" s="1"/>
  <c r="B396" i="1" s="1"/>
  <c r="B397" i="1" s="1"/>
  <c r="B398" i="1" s="1"/>
  <c r="B399" i="1" s="1"/>
  <c r="B400" i="1" s="1"/>
  <c r="B401" i="1" s="1"/>
  <c r="B402" i="1" s="1"/>
  <c r="B403" i="1" s="1"/>
  <c r="B404" i="1" s="1"/>
  <c r="B405" i="1" s="1"/>
  <c r="B406" i="1" s="1"/>
  <c r="B407" i="1" s="1"/>
  <c r="B408" i="1" s="1"/>
  <c r="B409" i="1" s="1"/>
  <c r="B410" i="1" s="1"/>
  <c r="B411" i="1" s="1"/>
  <c r="B412" i="1" s="1"/>
  <c r="B413" i="1" s="1"/>
  <c r="B414" i="1" s="1"/>
  <c r="B415" i="1" s="1"/>
  <c r="B416" i="1" s="1"/>
  <c r="B417" i="1" s="1"/>
  <c r="B418" i="1" s="1"/>
  <c r="B419" i="1" s="1"/>
  <c r="B420" i="1" s="1"/>
  <c r="B421" i="1" s="1"/>
  <c r="B422" i="1" s="1"/>
  <c r="B423" i="1" s="1"/>
  <c r="B424" i="1" s="1"/>
  <c r="B425" i="1" s="1"/>
  <c r="B426" i="1" s="1"/>
  <c r="B427" i="1" s="1"/>
  <c r="B428" i="1" s="1"/>
  <c r="B429" i="1" s="1"/>
  <c r="B430" i="1" s="1"/>
  <c r="B431" i="1" s="1"/>
  <c r="B432" i="1" s="1"/>
  <c r="B433" i="1" s="1"/>
  <c r="B434" i="1" s="1"/>
  <c r="B435" i="1" s="1"/>
  <c r="B436" i="1" s="1"/>
  <c r="B437" i="1" s="1"/>
  <c r="B438" i="1" s="1"/>
  <c r="B439" i="1" s="1"/>
  <c r="B440" i="1" s="1"/>
  <c r="B441" i="1" s="1"/>
  <c r="B442" i="1" s="1"/>
  <c r="B443" i="1" s="1"/>
  <c r="B444" i="1" s="1"/>
  <c r="B445" i="1" s="1"/>
  <c r="B446" i="1" s="1"/>
  <c r="B447" i="1" s="1"/>
  <c r="B448" i="1" s="1"/>
  <c r="B449" i="1" s="1"/>
  <c r="B450" i="1" s="1"/>
  <c r="B451" i="1" s="1"/>
  <c r="B452" i="1" s="1"/>
  <c r="B453" i="1" s="1"/>
  <c r="B454" i="1" s="1"/>
  <c r="B455" i="1" s="1"/>
  <c r="B456" i="1" s="1"/>
  <c r="B457" i="1" s="1"/>
  <c r="B458" i="1" s="1"/>
  <c r="B459" i="1" s="1"/>
  <c r="B460" i="1" s="1"/>
  <c r="B461" i="1" s="1"/>
  <c r="B462" i="1" s="1"/>
  <c r="B463" i="1" s="1"/>
  <c r="B464" i="1" s="1"/>
  <c r="B465" i="1" s="1"/>
  <c r="B466" i="1" s="1"/>
  <c r="B467" i="1" s="1"/>
  <c r="B468" i="1" s="1"/>
  <c r="B469" i="1" s="1"/>
  <c r="B470" i="1" s="1"/>
  <c r="B471" i="1" s="1"/>
  <c r="B472" i="1" s="1"/>
  <c r="B473" i="1" s="1"/>
  <c r="B474" i="1" s="1"/>
  <c r="B475" i="1" s="1"/>
  <c r="B476" i="1" s="1"/>
  <c r="B477" i="1" s="1"/>
  <c r="B478" i="1" s="1"/>
  <c r="B479" i="1" s="1"/>
  <c r="B480" i="1" s="1"/>
  <c r="B481" i="1" s="1"/>
  <c r="B482" i="1" s="1"/>
  <c r="B483" i="1" s="1"/>
  <c r="B484" i="1" s="1"/>
  <c r="B485" i="1" s="1"/>
  <c r="B486" i="1" s="1"/>
  <c r="B487" i="1" s="1"/>
  <c r="B488" i="1" s="1"/>
  <c r="B489" i="1" s="1"/>
  <c r="B490" i="1" s="1"/>
  <c r="B491" i="1" s="1"/>
  <c r="B492" i="1" s="1"/>
  <c r="B493" i="1" s="1"/>
  <c r="B494" i="1" s="1"/>
  <c r="B495" i="1" s="1"/>
  <c r="B496" i="1" s="1"/>
  <c r="B497" i="1" s="1"/>
  <c r="B498" i="1" s="1"/>
  <c r="B499" i="1" s="1"/>
  <c r="B500" i="1" s="1"/>
  <c r="B501" i="1" s="1"/>
  <c r="B502" i="1" s="1"/>
  <c r="B503" i="1" s="1"/>
  <c r="B504" i="1" s="1"/>
  <c r="B505" i="1" s="1"/>
  <c r="B506" i="1" s="1"/>
  <c r="B507" i="1" s="1"/>
  <c r="B508" i="1" s="1"/>
  <c r="B509" i="1" s="1"/>
  <c r="B510" i="1" s="1"/>
  <c r="B511" i="1" s="1"/>
  <c r="B512" i="1" s="1"/>
  <c r="B513" i="1" s="1"/>
  <c r="B514" i="1" s="1"/>
  <c r="B515" i="1" s="1"/>
  <c r="B516" i="1" s="1"/>
  <c r="B517" i="1" s="1"/>
  <c r="B518" i="1" s="1"/>
  <c r="B519" i="1" s="1"/>
  <c r="B520" i="1" s="1"/>
  <c r="B521" i="1" s="1"/>
  <c r="B522" i="1" s="1"/>
  <c r="B523" i="1" s="1"/>
  <c r="B524" i="1" s="1"/>
  <c r="B525" i="1" s="1"/>
  <c r="B526" i="1" s="1"/>
  <c r="B527" i="1" s="1"/>
  <c r="B528" i="1" s="1"/>
  <c r="B529" i="1" s="1"/>
  <c r="B530" i="1" s="1"/>
  <c r="B531" i="1" s="1"/>
  <c r="B532" i="1" s="1"/>
  <c r="B533" i="1" s="1"/>
  <c r="B534" i="1" s="1"/>
  <c r="B535" i="1" s="1"/>
  <c r="B536" i="1" s="1"/>
  <c r="B537" i="1" s="1"/>
  <c r="B538" i="1" s="1"/>
  <c r="B539" i="1" s="1"/>
  <c r="B540" i="1" s="1"/>
  <c r="B541" i="1" s="1"/>
  <c r="B542" i="1" s="1"/>
  <c r="B543" i="1" s="1"/>
  <c r="B544" i="1" s="1"/>
  <c r="B545" i="1" s="1"/>
  <c r="B546" i="1" s="1"/>
  <c r="B547" i="1" s="1"/>
  <c r="B548" i="1" s="1"/>
  <c r="B549" i="1" s="1"/>
  <c r="B550" i="1" s="1"/>
  <c r="B551" i="1" s="1"/>
  <c r="B552" i="1" s="1"/>
  <c r="B553" i="1" s="1"/>
  <c r="B554" i="1" s="1"/>
  <c r="B555" i="1" s="1"/>
  <c r="B556" i="1" s="1"/>
  <c r="B557" i="1" s="1"/>
  <c r="B558" i="1" s="1"/>
  <c r="B559" i="1" s="1"/>
  <c r="B560" i="1" s="1"/>
  <c r="B561" i="1" s="1"/>
  <c r="B562" i="1" s="1"/>
  <c r="B563" i="1" s="1"/>
  <c r="B564" i="1" s="1"/>
  <c r="B565" i="1" s="1"/>
  <c r="B566" i="1" s="1"/>
  <c r="B567" i="1" s="1"/>
  <c r="B568" i="1" s="1"/>
  <c r="B569" i="1" s="1"/>
  <c r="B570" i="1" s="1"/>
  <c r="B571" i="1" s="1"/>
  <c r="B572" i="1" s="1"/>
  <c r="B573" i="1" s="1"/>
  <c r="B574" i="1" s="1"/>
  <c r="B575" i="1" s="1"/>
  <c r="B576" i="1" s="1"/>
  <c r="B577" i="1" s="1"/>
  <c r="B578" i="1" s="1"/>
  <c r="B579" i="1" s="1"/>
  <c r="B580" i="1" s="1"/>
  <c r="B581" i="1" s="1"/>
  <c r="B582" i="1" s="1"/>
  <c r="B583" i="1" s="1"/>
  <c r="B584" i="1" s="1"/>
  <c r="B585" i="1" s="1"/>
  <c r="B586" i="1" s="1"/>
  <c r="B587" i="1" s="1"/>
  <c r="B588" i="1" s="1"/>
  <c r="B589" i="1" s="1"/>
  <c r="B590" i="1" s="1"/>
  <c r="B591" i="1" s="1"/>
  <c r="B592" i="1" s="1"/>
  <c r="B593" i="1" s="1"/>
  <c r="B594" i="1" s="1"/>
  <c r="B595" i="1" s="1"/>
  <c r="B596" i="1" s="1"/>
  <c r="B597" i="1" s="1"/>
  <c r="B598" i="1" s="1"/>
  <c r="B599" i="1" s="1"/>
  <c r="B600" i="1" s="1"/>
  <c r="B601" i="1" s="1"/>
  <c r="B602" i="1" s="1"/>
  <c r="B603" i="1" s="1"/>
  <c r="B604" i="1" s="1"/>
  <c r="B605" i="1" s="1"/>
  <c r="B606" i="1" s="1"/>
  <c r="B607" i="1" s="1"/>
  <c r="B608" i="1" s="1"/>
  <c r="B609" i="1" s="1"/>
  <c r="B610" i="1" s="1"/>
  <c r="B611" i="1" s="1"/>
  <c r="B612" i="1" s="1"/>
  <c r="B613" i="1" s="1"/>
  <c r="B614" i="1" s="1"/>
  <c r="B615" i="1" s="1"/>
  <c r="B616" i="1" s="1"/>
  <c r="B617" i="1" s="1"/>
  <c r="B618" i="1" s="1"/>
  <c r="B619" i="1" s="1"/>
  <c r="B620" i="1" s="1"/>
  <c r="B621" i="1" s="1"/>
  <c r="B622" i="1" s="1"/>
  <c r="B623" i="1" s="1"/>
  <c r="B624" i="1" s="1"/>
  <c r="B625" i="1" s="1"/>
  <c r="B626" i="1" s="1"/>
  <c r="B627" i="1" s="1"/>
  <c r="B628" i="1" s="1"/>
  <c r="B629" i="1" s="1"/>
  <c r="B630" i="1" s="1"/>
  <c r="B631" i="1" s="1"/>
  <c r="B632" i="1" s="1"/>
  <c r="B633" i="1" s="1"/>
  <c r="B634" i="1" s="1"/>
  <c r="B635" i="1" s="1"/>
  <c r="B636" i="1" s="1"/>
  <c r="B637" i="1" s="1"/>
  <c r="B638" i="1" s="1"/>
  <c r="B639" i="1" s="1"/>
  <c r="B640" i="1" s="1"/>
  <c r="B641" i="1" s="1"/>
  <c r="B642" i="1" s="1"/>
  <c r="B643" i="1" s="1"/>
  <c r="B644" i="1" s="1"/>
  <c r="B645" i="1" s="1"/>
  <c r="B646" i="1" s="1"/>
  <c r="B647" i="1" s="1"/>
  <c r="B648" i="1" s="1"/>
  <c r="B649" i="1" s="1"/>
  <c r="B650" i="1" s="1"/>
  <c r="B651" i="1" s="1"/>
  <c r="B652" i="1" s="1"/>
  <c r="B653" i="1" s="1"/>
  <c r="B654" i="1" s="1"/>
  <c r="B655" i="1" s="1"/>
  <c r="B656" i="1" s="1"/>
  <c r="B657" i="1" s="1"/>
  <c r="B658" i="1" s="1"/>
  <c r="B659" i="1" s="1"/>
  <c r="B660" i="1" s="1"/>
  <c r="B661" i="1" s="1"/>
  <c r="B662" i="1" s="1"/>
  <c r="B663" i="1" s="1"/>
  <c r="B664" i="1" s="1"/>
  <c r="B665" i="1" s="1"/>
  <c r="B666" i="1" s="1"/>
  <c r="B667" i="1" s="1"/>
  <c r="B668" i="1" s="1"/>
  <c r="B669" i="1" s="1"/>
  <c r="B670" i="1" s="1"/>
  <c r="B671" i="1" s="1"/>
  <c r="B672" i="1" s="1"/>
  <c r="B673" i="1" s="1"/>
  <c r="B674" i="1" s="1"/>
  <c r="B675" i="1" s="1"/>
  <c r="B676" i="1" s="1"/>
  <c r="B677" i="1" s="1"/>
  <c r="B678" i="1" s="1"/>
  <c r="B679" i="1" s="1"/>
  <c r="B680" i="1" s="1"/>
  <c r="B681" i="1" s="1"/>
  <c r="B682" i="1" s="1"/>
  <c r="B683" i="1" s="1"/>
  <c r="B684" i="1" s="1"/>
  <c r="B685" i="1" s="1"/>
  <c r="B686" i="1" s="1"/>
  <c r="B687" i="1" s="1"/>
  <c r="B688" i="1" s="1"/>
  <c r="B689" i="1" s="1"/>
  <c r="B690" i="1" s="1"/>
  <c r="B691" i="1" s="1"/>
  <c r="B692" i="1" s="1"/>
  <c r="B693" i="1" s="1"/>
  <c r="B694" i="1" s="1"/>
  <c r="B695" i="1" s="1"/>
  <c r="B696" i="1" s="1"/>
  <c r="B697" i="1" s="1"/>
  <c r="B698" i="1" s="1"/>
  <c r="B699" i="1" s="1"/>
  <c r="B700" i="1" s="1"/>
  <c r="B701" i="1" s="1"/>
  <c r="B702" i="1" s="1"/>
  <c r="B703" i="1" s="1"/>
  <c r="B704" i="1" s="1"/>
  <c r="B705" i="1" s="1"/>
  <c r="B706" i="1" s="1"/>
  <c r="B707" i="1" s="1"/>
  <c r="B708" i="1" s="1"/>
  <c r="B709" i="1" s="1"/>
  <c r="B710" i="1" s="1"/>
  <c r="B711" i="1" s="1"/>
  <c r="B712" i="1" s="1"/>
  <c r="B713" i="1" s="1"/>
  <c r="B714" i="1" s="1"/>
  <c r="B715" i="1" s="1"/>
  <c r="B716" i="1" s="1"/>
  <c r="B717" i="1" s="1"/>
  <c r="B718" i="1" s="1"/>
  <c r="B719" i="1" s="1"/>
  <c r="B720" i="1" s="1"/>
  <c r="B721" i="1" s="1"/>
  <c r="B722" i="1" s="1"/>
  <c r="B723" i="1" s="1"/>
  <c r="B724" i="1" s="1"/>
  <c r="B725" i="1" s="1"/>
  <c r="B726" i="1" s="1"/>
  <c r="B727" i="1" s="1"/>
  <c r="B728" i="1" s="1"/>
  <c r="B729" i="1" s="1"/>
  <c r="B730" i="1" s="1"/>
  <c r="B731" i="1" s="1"/>
  <c r="B732" i="1" s="1"/>
  <c r="B733" i="1" s="1"/>
  <c r="B734" i="1" s="1"/>
  <c r="B735" i="1" s="1"/>
  <c r="B736" i="1" s="1"/>
  <c r="B737" i="1" s="1"/>
  <c r="B738" i="1" s="1"/>
  <c r="B739" i="1" s="1"/>
  <c r="B740" i="1" s="1"/>
  <c r="B741" i="1" s="1"/>
  <c r="B742" i="1" s="1"/>
  <c r="B743" i="1" s="1"/>
  <c r="B744" i="1" s="1"/>
  <c r="B745" i="1" s="1"/>
  <c r="B746" i="1" s="1"/>
  <c r="B747" i="1" s="1"/>
  <c r="B748" i="1" s="1"/>
  <c r="B749" i="1" s="1"/>
  <c r="B750" i="1" s="1"/>
  <c r="B751" i="1" s="1"/>
  <c r="B752" i="1" s="1"/>
  <c r="B753" i="1" s="1"/>
  <c r="B754" i="1" s="1"/>
  <c r="B755" i="1" s="1"/>
  <c r="B756" i="1" s="1"/>
  <c r="B757" i="1" s="1"/>
  <c r="B758" i="1" s="1"/>
  <c r="B759" i="1" s="1"/>
  <c r="B760" i="1" s="1"/>
  <c r="B761" i="1" s="1"/>
  <c r="B762" i="1" s="1"/>
  <c r="B763" i="1" s="1"/>
  <c r="B764" i="1" s="1"/>
  <c r="B765" i="1" s="1"/>
  <c r="B766" i="1" s="1"/>
  <c r="B767" i="1" s="1"/>
  <c r="B768" i="1" s="1"/>
  <c r="B769" i="1" s="1"/>
  <c r="B770" i="1" s="1"/>
  <c r="B771" i="1" s="1"/>
  <c r="B772" i="1" s="1"/>
  <c r="B773" i="1" s="1"/>
  <c r="B774" i="1" s="1"/>
  <c r="B775" i="1" s="1"/>
  <c r="B776" i="1" s="1"/>
  <c r="B777" i="1" s="1"/>
  <c r="B778" i="1" s="1"/>
  <c r="B779" i="1" s="1"/>
  <c r="B780" i="1" s="1"/>
  <c r="B781" i="1" s="1"/>
  <c r="B782" i="1" s="1"/>
  <c r="B783" i="1" s="1"/>
  <c r="B784" i="1" s="1"/>
  <c r="B785" i="1" s="1"/>
  <c r="B786" i="1" s="1"/>
  <c r="B787" i="1" s="1"/>
  <c r="B788" i="1" s="1"/>
  <c r="B789" i="1" s="1"/>
  <c r="B790" i="1" s="1"/>
  <c r="B791" i="1" s="1"/>
  <c r="B792" i="1" s="1"/>
  <c r="B793" i="1" s="1"/>
  <c r="B794" i="1" s="1"/>
  <c r="B795" i="1" s="1"/>
  <c r="B796" i="1" s="1"/>
  <c r="B797" i="1" s="1"/>
  <c r="B798" i="1" s="1"/>
  <c r="B799" i="1" s="1"/>
  <c r="B800" i="1" s="1"/>
  <c r="B801" i="1" s="1"/>
  <c r="B802" i="1" s="1"/>
  <c r="B803" i="1" s="1"/>
  <c r="B804" i="1" s="1"/>
  <c r="B805" i="1" s="1"/>
  <c r="B806" i="1" s="1"/>
  <c r="B807" i="1" s="1"/>
  <c r="B808" i="1" s="1"/>
  <c r="B809" i="1" s="1"/>
  <c r="B810" i="1" s="1"/>
  <c r="B811" i="1" s="1"/>
  <c r="B812" i="1" s="1"/>
  <c r="B813" i="1" s="1"/>
  <c r="B814" i="1" s="1"/>
  <c r="B815" i="1" s="1"/>
  <c r="B816" i="1" s="1"/>
  <c r="B817" i="1" s="1"/>
  <c r="B818" i="1" s="1"/>
  <c r="B819" i="1" s="1"/>
  <c r="B820" i="1" s="1"/>
  <c r="B821" i="1" s="1"/>
  <c r="B822" i="1" s="1"/>
  <c r="B823" i="1" s="1"/>
  <c r="B824" i="1" s="1"/>
  <c r="B825" i="1" s="1"/>
  <c r="B826" i="1" s="1"/>
  <c r="B827" i="1" s="1"/>
  <c r="B828" i="1" s="1"/>
  <c r="B829" i="1" s="1"/>
  <c r="B830" i="1" s="1"/>
  <c r="B831" i="1" s="1"/>
  <c r="B832" i="1" s="1"/>
  <c r="B833" i="1" s="1"/>
  <c r="B834" i="1" s="1"/>
  <c r="B835" i="1" s="1"/>
  <c r="B836" i="1" s="1"/>
  <c r="B837" i="1" s="1"/>
  <c r="B838" i="1" s="1"/>
  <c r="B839" i="1" s="1"/>
  <c r="B840" i="1" s="1"/>
  <c r="B841" i="1" s="1"/>
  <c r="B842" i="1" s="1"/>
  <c r="B843" i="1" s="1"/>
  <c r="B844" i="1" s="1"/>
  <c r="B845" i="1" s="1"/>
  <c r="B846" i="1" s="1"/>
  <c r="B847" i="1" s="1"/>
  <c r="B848" i="1" s="1"/>
  <c r="B849" i="1" s="1"/>
  <c r="B850" i="1" s="1"/>
  <c r="B851" i="1" s="1"/>
  <c r="B852" i="1" s="1"/>
  <c r="B853" i="1" s="1"/>
  <c r="B854" i="1" s="1"/>
  <c r="B855" i="1" s="1"/>
  <c r="B856" i="1" s="1"/>
  <c r="B857" i="1" s="1"/>
  <c r="B858" i="1" s="1"/>
  <c r="B859" i="1" s="1"/>
  <c r="B860" i="1" s="1"/>
  <c r="B861" i="1" s="1"/>
  <c r="B862" i="1" s="1"/>
  <c r="B863" i="1" s="1"/>
  <c r="B864" i="1" s="1"/>
  <c r="B865" i="1" s="1"/>
  <c r="B866" i="1" s="1"/>
  <c r="B867" i="1" s="1"/>
  <c r="B868" i="1" s="1"/>
  <c r="B869" i="1" s="1"/>
  <c r="B870" i="1" s="1"/>
  <c r="B871" i="1" s="1"/>
  <c r="B872" i="1" s="1"/>
  <c r="B873" i="1" s="1"/>
  <c r="B874" i="1" s="1"/>
  <c r="B875" i="1" s="1"/>
  <c r="B876" i="1" s="1"/>
  <c r="B877" i="1" s="1"/>
  <c r="B878" i="1" s="1"/>
  <c r="B879" i="1" s="1"/>
  <c r="B880" i="1" s="1"/>
  <c r="B881" i="1" s="1"/>
  <c r="B882" i="1" s="1"/>
  <c r="B883" i="1" s="1"/>
  <c r="B884" i="1" s="1"/>
  <c r="B885" i="1" s="1"/>
  <c r="B886" i="1" s="1"/>
  <c r="B887" i="1" s="1"/>
  <c r="B888" i="1" s="1"/>
  <c r="B889" i="1" s="1"/>
  <c r="B890" i="1" s="1"/>
  <c r="B891" i="1" s="1"/>
  <c r="B892" i="1" s="1"/>
  <c r="B893" i="1" s="1"/>
  <c r="B894" i="1" s="1"/>
  <c r="B895" i="1" s="1"/>
  <c r="B896" i="1" s="1"/>
  <c r="B897" i="1" s="1"/>
  <c r="B898" i="1" s="1"/>
  <c r="B899" i="1" s="1"/>
  <c r="B900" i="1" s="1"/>
  <c r="B901" i="1" s="1"/>
  <c r="B902" i="1" s="1"/>
  <c r="B903" i="1" s="1"/>
  <c r="B904" i="1" s="1"/>
  <c r="B905" i="1" s="1"/>
  <c r="B906" i="1" s="1"/>
  <c r="B907" i="1" s="1"/>
  <c r="B908" i="1" s="1"/>
  <c r="B909" i="1" s="1"/>
  <c r="B910" i="1" s="1"/>
  <c r="B911" i="1" s="1"/>
  <c r="B912" i="1" s="1"/>
  <c r="B913" i="1" s="1"/>
  <c r="B914" i="1" s="1"/>
  <c r="B915" i="1" s="1"/>
  <c r="B916" i="1" s="1"/>
  <c r="B917" i="1" s="1"/>
  <c r="B918" i="1" s="1"/>
  <c r="B919" i="1" s="1"/>
  <c r="B920" i="1" s="1"/>
  <c r="B921" i="1" s="1"/>
  <c r="B922" i="1" s="1"/>
  <c r="B923" i="1" s="1"/>
  <c r="B924" i="1" s="1"/>
  <c r="B925" i="1" s="1"/>
  <c r="B926" i="1" s="1"/>
  <c r="B927" i="1" s="1"/>
  <c r="B928" i="1" s="1"/>
  <c r="B929" i="1" s="1"/>
  <c r="B930" i="1" s="1"/>
  <c r="B931" i="1" s="1"/>
  <c r="B932" i="1" s="1"/>
  <c r="B933" i="1" s="1"/>
  <c r="B934" i="1" s="1"/>
  <c r="B935" i="1" s="1"/>
  <c r="B936" i="1" s="1"/>
  <c r="B937" i="1" s="1"/>
  <c r="B938" i="1" s="1"/>
  <c r="B939" i="1" s="1"/>
  <c r="B940" i="1" s="1"/>
  <c r="B941" i="1" s="1"/>
  <c r="B942" i="1" s="1"/>
  <c r="B943" i="1" s="1"/>
  <c r="B944" i="1" s="1"/>
  <c r="B945" i="1" s="1"/>
  <c r="B946" i="1" s="1"/>
  <c r="B947" i="1" s="1"/>
  <c r="B948" i="1" s="1"/>
  <c r="B949" i="1" s="1"/>
  <c r="B950" i="1" s="1"/>
  <c r="B951" i="1" s="1"/>
  <c r="B952" i="1" s="1"/>
  <c r="B953" i="1" s="1"/>
  <c r="B954" i="1" s="1"/>
  <c r="B955" i="1" s="1"/>
  <c r="B956" i="1" s="1"/>
  <c r="B957" i="1" s="1"/>
  <c r="B958" i="1" s="1"/>
  <c r="B959" i="1" s="1"/>
  <c r="B960" i="1" s="1"/>
  <c r="B961" i="1" s="1"/>
  <c r="B962" i="1" s="1"/>
  <c r="B963" i="1" s="1"/>
  <c r="B964" i="1" s="1"/>
  <c r="B965" i="1" s="1"/>
  <c r="B966" i="1" s="1"/>
  <c r="B967" i="1" s="1"/>
  <c r="B968" i="1" s="1"/>
  <c r="B969" i="1" s="1"/>
  <c r="B970" i="1" s="1"/>
  <c r="B971" i="1" s="1"/>
  <c r="B972" i="1" s="1"/>
  <c r="B973" i="1" s="1"/>
  <c r="B974" i="1" s="1"/>
  <c r="B975" i="1" s="1"/>
  <c r="B976" i="1" s="1"/>
  <c r="B977" i="1" s="1"/>
  <c r="B978" i="1" s="1"/>
  <c r="B979" i="1" s="1"/>
  <c r="B980" i="1" s="1"/>
  <c r="B981" i="1" s="1"/>
  <c r="B982" i="1" s="1"/>
  <c r="B983" i="1" s="1"/>
  <c r="B984" i="1" s="1"/>
  <c r="B985" i="1" s="1"/>
  <c r="B986" i="1" s="1"/>
  <c r="B987" i="1" s="1"/>
  <c r="B988" i="1" s="1"/>
  <c r="B989" i="1" s="1"/>
  <c r="B990" i="1" s="1"/>
  <c r="B991" i="1" s="1"/>
  <c r="B992" i="1" s="1"/>
  <c r="B993" i="1" s="1"/>
  <c r="B994" i="1" s="1"/>
  <c r="B995" i="1" s="1"/>
  <c r="B996" i="1" s="1"/>
  <c r="B997" i="1" s="1"/>
  <c r="B998" i="1" s="1"/>
  <c r="B999" i="1" s="1"/>
  <c r="B1000" i="1" s="1"/>
  <c r="B1001" i="1" s="1"/>
  <c r="B1002" i="1" s="1"/>
  <c r="B1003" i="1" s="1"/>
  <c r="B1004" i="1" s="1"/>
  <c r="B1005" i="1" s="1"/>
  <c r="B1006" i="1" s="1"/>
  <c r="B1007" i="1" s="1"/>
  <c r="B1008" i="1" s="1"/>
  <c r="B1009" i="1" s="1"/>
  <c r="B1010" i="1" s="1"/>
  <c r="B1011" i="1" s="1"/>
  <c r="B1012" i="1" s="1"/>
  <c r="B1013" i="1" s="1"/>
  <c r="B1014" i="1" s="1"/>
  <c r="B1015" i="1" s="1"/>
  <c r="B1016" i="1" s="1"/>
  <c r="B1017" i="1" s="1"/>
  <c r="B1018" i="1" s="1"/>
  <c r="B1019" i="1" s="1"/>
  <c r="B1020" i="1" s="1"/>
  <c r="B1021" i="1" s="1"/>
  <c r="B1022" i="1" s="1"/>
  <c r="B1023" i="1" s="1"/>
  <c r="B1024" i="1" s="1"/>
  <c r="B1025" i="1" s="1"/>
  <c r="B1026" i="1" s="1"/>
  <c r="B1027" i="1" s="1"/>
  <c r="B1028" i="1" s="1"/>
  <c r="B1029" i="1" s="1"/>
  <c r="B1030" i="1" s="1"/>
  <c r="B1031" i="1" s="1"/>
  <c r="B1032" i="1" s="1"/>
  <c r="B1033" i="1" s="1"/>
  <c r="B1034" i="1" s="1"/>
  <c r="B1035" i="1" s="1"/>
  <c r="B1036" i="1" s="1"/>
  <c r="B1037" i="1" s="1"/>
  <c r="B1038" i="1" s="1"/>
  <c r="B1039" i="1" s="1"/>
  <c r="B1040" i="1" s="1"/>
  <c r="B1041" i="1" s="1"/>
  <c r="B1042" i="1" s="1"/>
  <c r="B1043" i="1" s="1"/>
  <c r="B1044" i="1" s="1"/>
  <c r="B1045" i="1" s="1"/>
  <c r="B1046" i="1" s="1"/>
  <c r="B1047" i="1" s="1"/>
  <c r="B1048" i="1" s="1"/>
  <c r="B1049" i="1" s="1"/>
  <c r="B1050" i="1" s="1"/>
  <c r="B1051" i="1" s="1"/>
  <c r="B1052" i="1" s="1"/>
  <c r="B1053" i="1" s="1"/>
  <c r="B1054" i="1" s="1"/>
  <c r="B1055" i="1" s="1"/>
  <c r="B1056" i="1" s="1"/>
  <c r="B1057" i="1" s="1"/>
  <c r="B1058" i="1" s="1"/>
  <c r="B1059" i="1" s="1"/>
  <c r="B1060" i="1" s="1"/>
  <c r="B1061" i="1" s="1"/>
  <c r="B1062" i="1" s="1"/>
  <c r="B1063" i="1" s="1"/>
  <c r="B1064" i="1" s="1"/>
  <c r="B1065" i="1" s="1"/>
  <c r="B1066" i="1" s="1"/>
  <c r="B1067" i="1" s="1"/>
  <c r="B1068" i="1" s="1"/>
  <c r="B1069" i="1" s="1"/>
  <c r="B1070" i="1" s="1"/>
  <c r="B1071" i="1" s="1"/>
  <c r="B1072" i="1" s="1"/>
  <c r="B1073" i="1" s="1"/>
  <c r="B1074" i="1" s="1"/>
  <c r="B1075" i="1" s="1"/>
  <c r="B1076" i="1" s="1"/>
  <c r="B1077" i="1" s="1"/>
  <c r="B1078" i="1" s="1"/>
  <c r="B1079" i="1" s="1"/>
  <c r="B1080" i="1" s="1"/>
  <c r="B1081" i="1" s="1"/>
  <c r="B1082" i="1" s="1"/>
  <c r="B1083" i="1" s="1"/>
  <c r="B1084" i="1" s="1"/>
  <c r="B1085" i="1" s="1"/>
  <c r="B1086" i="1" s="1"/>
  <c r="B1087" i="1" s="1"/>
  <c r="B1088" i="1" s="1"/>
  <c r="B1089" i="1" s="1"/>
  <c r="B1090" i="1" s="1"/>
  <c r="B1091" i="1" s="1"/>
  <c r="B1092" i="1" s="1"/>
  <c r="B1093" i="1" s="1"/>
  <c r="B1094" i="1" s="1"/>
  <c r="B1095" i="1" s="1"/>
  <c r="B1096" i="1" s="1"/>
  <c r="B1097" i="1" s="1"/>
  <c r="B1098" i="1" s="1"/>
  <c r="B1099" i="1" s="1"/>
  <c r="B1100" i="1" s="1"/>
  <c r="B1101" i="1" s="1"/>
  <c r="B1102" i="1" s="1"/>
  <c r="B1103" i="1" s="1"/>
  <c r="B1104" i="1" s="1"/>
  <c r="B1105" i="1" s="1"/>
  <c r="B1106" i="1" s="1"/>
  <c r="B1107" i="1" s="1"/>
  <c r="B1108" i="1" s="1"/>
  <c r="B1109" i="1" s="1"/>
  <c r="B1110" i="1" s="1"/>
  <c r="B1111" i="1" s="1"/>
  <c r="B1112" i="1" s="1"/>
  <c r="B1113" i="1" s="1"/>
  <c r="B1114" i="1" s="1"/>
  <c r="B1115" i="1" s="1"/>
  <c r="B1116" i="1" s="1"/>
  <c r="B1117" i="1" s="1"/>
  <c r="B1118" i="1" s="1"/>
  <c r="B1119" i="1" s="1"/>
  <c r="B1120" i="1" s="1"/>
  <c r="B1121" i="1" s="1"/>
  <c r="B1122" i="1" s="1"/>
  <c r="B1123" i="1" s="1"/>
  <c r="B1124" i="1" s="1"/>
  <c r="B1125" i="1" s="1"/>
  <c r="B1126" i="1" s="1"/>
  <c r="B1127" i="1" s="1"/>
  <c r="B1128" i="1" s="1"/>
  <c r="B1129" i="1" s="1"/>
  <c r="B1130" i="1" s="1"/>
  <c r="B1131" i="1" s="1"/>
  <c r="B1132" i="1" s="1"/>
  <c r="B1133" i="1" s="1"/>
  <c r="B1134" i="1" s="1"/>
  <c r="B1135" i="1" s="1"/>
  <c r="B1136" i="1" s="1"/>
  <c r="B1137" i="1" s="1"/>
  <c r="B1138" i="1" s="1"/>
  <c r="B1139" i="1" s="1"/>
  <c r="B1140" i="1" s="1"/>
  <c r="B1141" i="1" s="1"/>
  <c r="B1142" i="1" s="1"/>
  <c r="B1143" i="1" s="1"/>
  <c r="B1144" i="1" s="1"/>
  <c r="B1145" i="1" s="1"/>
  <c r="B1146" i="1" s="1"/>
  <c r="B1147" i="1" s="1"/>
  <c r="B1148" i="1" s="1"/>
  <c r="B1149" i="1" s="1"/>
  <c r="B1150" i="1" s="1"/>
  <c r="B1151" i="1" s="1"/>
  <c r="B1152" i="1" s="1"/>
  <c r="B1153" i="1" s="1"/>
  <c r="B1154" i="1" s="1"/>
  <c r="B1155" i="1" s="1"/>
  <c r="B1156" i="1" s="1"/>
  <c r="B1157" i="1" s="1"/>
  <c r="B1158" i="1" s="1"/>
  <c r="B1159" i="1" s="1"/>
  <c r="B1160" i="1" s="1"/>
  <c r="B1161" i="1" s="1"/>
  <c r="B1162" i="1" s="1"/>
  <c r="B1163" i="1" s="1"/>
  <c r="B1164" i="1" s="1"/>
  <c r="B1165" i="1" s="1"/>
  <c r="B1166" i="1" s="1"/>
  <c r="B1167" i="1" s="1"/>
  <c r="B1168" i="1" s="1"/>
  <c r="B1169" i="1" s="1"/>
  <c r="B1170" i="1" s="1"/>
  <c r="B1171" i="1" s="1"/>
  <c r="B1172" i="1" s="1"/>
  <c r="B1173" i="1" s="1"/>
  <c r="B1174" i="1" s="1"/>
  <c r="B1175" i="1" s="1"/>
  <c r="B1176" i="1" s="1"/>
  <c r="B1177" i="1" s="1"/>
  <c r="B1178" i="1" s="1"/>
  <c r="B1179" i="1" s="1"/>
  <c r="B1180" i="1" s="1"/>
  <c r="B1181" i="1" s="1"/>
  <c r="B1182" i="1" s="1"/>
  <c r="B1183" i="1" s="1"/>
  <c r="B1184" i="1" s="1"/>
  <c r="B1185" i="1" s="1"/>
  <c r="B1186" i="1" s="1"/>
  <c r="B1187" i="1" s="1"/>
  <c r="B1188" i="1" s="1"/>
  <c r="B1189" i="1" s="1"/>
  <c r="B1190" i="1" s="1"/>
  <c r="B1191" i="1" s="1"/>
  <c r="B1192" i="1" s="1"/>
  <c r="B1193" i="1" s="1"/>
  <c r="B1194" i="1" s="1"/>
  <c r="B1195" i="1" s="1"/>
  <c r="B1196" i="1" s="1"/>
  <c r="B1197" i="1" s="1"/>
  <c r="B1198" i="1" s="1"/>
  <c r="B1199" i="1" s="1"/>
  <c r="B1200" i="1" s="1"/>
  <c r="B1201" i="1" s="1"/>
  <c r="B1202" i="1" s="1"/>
  <c r="B1203" i="1" s="1"/>
  <c r="B1204" i="1" s="1"/>
  <c r="B1205" i="1" s="1"/>
  <c r="B1206" i="1" s="1"/>
  <c r="B1207" i="1" s="1"/>
  <c r="B1208" i="1" s="1"/>
  <c r="B1209" i="1" s="1"/>
  <c r="B1210" i="1" s="1"/>
  <c r="B1211" i="1" s="1"/>
  <c r="B1212" i="1" s="1"/>
  <c r="B1213" i="1" s="1"/>
  <c r="B1214" i="1" s="1"/>
  <c r="B1215" i="1" s="1"/>
  <c r="B1216" i="1" s="1"/>
  <c r="B1217" i="1" s="1"/>
  <c r="B1218" i="1" s="1"/>
  <c r="B1219" i="1" s="1"/>
  <c r="B1220" i="1" s="1"/>
  <c r="B1221" i="1" s="1"/>
  <c r="B1222" i="1" s="1"/>
  <c r="B1223" i="1" s="1"/>
  <c r="B1224" i="1" s="1"/>
  <c r="B1225" i="1" s="1"/>
  <c r="B1226" i="1" s="1"/>
  <c r="B1227" i="1" s="1"/>
  <c r="B1228" i="1" s="1"/>
  <c r="B1229" i="1" s="1"/>
  <c r="B1230" i="1" s="1"/>
  <c r="B1231" i="1" s="1"/>
  <c r="B1232" i="1" s="1"/>
  <c r="B1233" i="1" s="1"/>
  <c r="B1234" i="1" s="1"/>
  <c r="B1235" i="1" s="1"/>
  <c r="B1236" i="1" s="1"/>
  <c r="B1237" i="1" s="1"/>
  <c r="B1238" i="1" s="1"/>
  <c r="B1239" i="1" s="1"/>
  <c r="B1240" i="1" s="1"/>
  <c r="B1241" i="1" s="1"/>
  <c r="B1242" i="1" s="1"/>
  <c r="B1243" i="1" s="1"/>
  <c r="B1244" i="1" s="1"/>
  <c r="B1245" i="1" s="1"/>
  <c r="B1246" i="1" s="1"/>
  <c r="B1247" i="1" s="1"/>
  <c r="B1248" i="1" s="1"/>
  <c r="B1249" i="1" s="1"/>
  <c r="B1250" i="1" s="1"/>
  <c r="B1251" i="1" s="1"/>
  <c r="B1252" i="1" s="1"/>
  <c r="B1253" i="1" s="1"/>
  <c r="B1254" i="1" s="1"/>
  <c r="B1255" i="1" s="1"/>
  <c r="B1256" i="1" s="1"/>
  <c r="B1257" i="1" s="1"/>
  <c r="B1258" i="1" s="1"/>
  <c r="B1259" i="1" s="1"/>
  <c r="B1260" i="1" s="1"/>
  <c r="B1261" i="1" s="1"/>
  <c r="B1262" i="1" s="1"/>
  <c r="B1263" i="1" s="1"/>
  <c r="B1264" i="1" s="1"/>
  <c r="B1265" i="1" s="1"/>
  <c r="B1266" i="1" s="1"/>
  <c r="B1267" i="1" s="1"/>
  <c r="B1268" i="1" s="1"/>
  <c r="B1269" i="1" s="1"/>
  <c r="B1270" i="1" s="1"/>
  <c r="B1271" i="1" s="1"/>
  <c r="B1272" i="1" s="1"/>
  <c r="B1273" i="1" s="1"/>
  <c r="B1274" i="1" s="1"/>
  <c r="B1275" i="1" s="1"/>
  <c r="B1276" i="1" s="1"/>
  <c r="B1277" i="1" s="1"/>
  <c r="B1278" i="1" s="1"/>
  <c r="B1279" i="1" s="1"/>
  <c r="B1280" i="1" s="1"/>
  <c r="B1281" i="1" s="1"/>
  <c r="B1282" i="1" s="1"/>
  <c r="B1283" i="1" s="1"/>
  <c r="B1284" i="1" s="1"/>
  <c r="B1285" i="1" s="1"/>
  <c r="B1286" i="1" s="1"/>
  <c r="B1287" i="1" s="1"/>
  <c r="B1288" i="1" s="1"/>
  <c r="B1289" i="1" s="1"/>
  <c r="B1290" i="1" s="1"/>
  <c r="B1291" i="1" s="1"/>
  <c r="B1292" i="1" s="1"/>
  <c r="B1293" i="1" s="1"/>
  <c r="B1294" i="1" s="1"/>
  <c r="B1295" i="1" s="1"/>
  <c r="B1296" i="1" s="1"/>
  <c r="B1297" i="1" s="1"/>
  <c r="B1298" i="1" s="1"/>
  <c r="B1299" i="1" s="1"/>
  <c r="B1300" i="1" s="1"/>
  <c r="B1301" i="1" s="1"/>
  <c r="B1302" i="1" s="1"/>
  <c r="B1303" i="1" s="1"/>
  <c r="B1304" i="1" s="1"/>
  <c r="B1305" i="1" s="1"/>
  <c r="B1306" i="1" s="1"/>
  <c r="B1307" i="1" s="1"/>
  <c r="B1308" i="1" s="1"/>
  <c r="B1309" i="1" s="1"/>
  <c r="B1310" i="1" s="1"/>
  <c r="B1311" i="1" s="1"/>
  <c r="G6" i="11" l="1"/>
  <c r="H7" i="11"/>
  <c r="I6" i="11"/>
  <c r="J6" i="11" s="1"/>
  <c r="G2" i="11"/>
  <c r="F5" i="9"/>
  <c r="F6" i="9"/>
  <c r="E5" i="9"/>
  <c r="E6" i="9"/>
  <c r="D3" i="9"/>
  <c r="D4" i="9"/>
  <c r="D5" i="9"/>
  <c r="D6" i="9"/>
  <c r="D7" i="9"/>
  <c r="D2" i="9"/>
  <c r="C3" i="9"/>
  <c r="C4" i="9"/>
  <c r="C5" i="9"/>
  <c r="C6" i="9"/>
  <c r="C7" i="9"/>
  <c r="C2" i="9"/>
  <c r="F9" i="8"/>
  <c r="N9" i="8"/>
  <c r="B4" i="9" l="1"/>
  <c r="H4" i="9" s="1"/>
  <c r="B7" i="9"/>
  <c r="H7" i="9" s="1"/>
  <c r="B2" i="9"/>
  <c r="H2" i="9" s="1"/>
  <c r="B3" i="9"/>
  <c r="B5" i="9"/>
  <c r="I5" i="9" s="1"/>
  <c r="J5" i="9" s="1"/>
  <c r="B6" i="9"/>
  <c r="I6" i="9" s="1"/>
  <c r="J6" i="9" s="1"/>
  <c r="S39" i="1"/>
  <c r="U39" i="1"/>
  <c r="AF39" i="1"/>
  <c r="S38" i="1"/>
  <c r="X38" i="1" s="1"/>
  <c r="AA38" i="1" s="1"/>
  <c r="U38" i="1"/>
  <c r="AF38" i="1"/>
  <c r="S37" i="1"/>
  <c r="U37" i="1"/>
  <c r="AF37" i="1"/>
  <c r="X37" i="1" l="1"/>
  <c r="AA37" i="1" s="1"/>
  <c r="X39" i="1"/>
  <c r="AA39" i="1" s="1"/>
  <c r="AB39" i="1"/>
  <c r="H3" i="9"/>
  <c r="G5" i="9"/>
  <c r="H5" i="9"/>
  <c r="G6" i="9"/>
  <c r="H6" i="9"/>
  <c r="Z37" i="1"/>
  <c r="Z39" i="1"/>
  <c r="G21" i="4"/>
  <c r="Z38" i="1"/>
  <c r="F5" i="6"/>
  <c r="F6" i="6"/>
  <c r="E5" i="6"/>
  <c r="E6" i="6"/>
  <c r="D3" i="6"/>
  <c r="D4" i="6"/>
  <c r="D5" i="6"/>
  <c r="D6" i="6"/>
  <c r="D7" i="6"/>
  <c r="D2" i="6"/>
  <c r="C3" i="6"/>
  <c r="C4" i="6"/>
  <c r="C5" i="6"/>
  <c r="C6" i="6"/>
  <c r="C7" i="6"/>
  <c r="C2" i="6"/>
  <c r="F5" i="7"/>
  <c r="F6" i="7"/>
  <c r="E5" i="7"/>
  <c r="E6" i="7"/>
  <c r="D3" i="7"/>
  <c r="D4" i="7"/>
  <c r="D5" i="7"/>
  <c r="D6" i="7"/>
  <c r="D7" i="7"/>
  <c r="D2" i="7"/>
  <c r="C6" i="7"/>
  <c r="C7" i="7"/>
  <c r="C5" i="7"/>
  <c r="C4" i="7"/>
  <c r="C3" i="7"/>
  <c r="AF2" i="1"/>
  <c r="AF3" i="1"/>
  <c r="AF4" i="1"/>
  <c r="AF5" i="1"/>
  <c r="AF6" i="1"/>
  <c r="AF7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F31" i="1"/>
  <c r="AF32" i="1"/>
  <c r="AF33" i="1"/>
  <c r="AF34" i="1"/>
  <c r="AF35" i="1"/>
  <c r="AF36" i="1"/>
  <c r="O4" i="4"/>
  <c r="S36" i="1" l="1"/>
  <c r="X36" i="1" s="1"/>
  <c r="AA36" i="1" s="1"/>
  <c r="U36" i="1"/>
  <c r="S35" i="1"/>
  <c r="X35" i="1" s="1"/>
  <c r="AA35" i="1" s="1"/>
  <c r="U35" i="1"/>
  <c r="S34" i="1"/>
  <c r="X34" i="1" s="1"/>
  <c r="AA34" i="1" s="1"/>
  <c r="U34" i="1"/>
  <c r="S33" i="1"/>
  <c r="X33" i="1" s="1"/>
  <c r="AA33" i="1" s="1"/>
  <c r="U33" i="1"/>
  <c r="S32" i="1"/>
  <c r="X32" i="1" s="1"/>
  <c r="AA32" i="1" s="1"/>
  <c r="U32" i="1"/>
  <c r="S31" i="1"/>
  <c r="X31" i="1" s="1"/>
  <c r="AA31" i="1" s="1"/>
  <c r="U31" i="1"/>
  <c r="Z32" i="1" l="1"/>
  <c r="Z36" i="1"/>
  <c r="AB35" i="1"/>
  <c r="AB36" i="1" s="1"/>
  <c r="AB37" i="1" s="1"/>
  <c r="AB38" i="1" s="1"/>
  <c r="G18" i="4"/>
  <c r="Z33" i="1"/>
  <c r="G19" i="4"/>
  <c r="G20" i="4"/>
  <c r="Z34" i="1"/>
  <c r="Z31" i="1"/>
  <c r="Z35" i="1"/>
  <c r="N2" i="3"/>
  <c r="N3" i="3"/>
  <c r="N4" i="3"/>
  <c r="N5" i="3"/>
  <c r="M2" i="3"/>
  <c r="M3" i="3"/>
  <c r="M4" i="3"/>
  <c r="M5" i="3"/>
  <c r="J2" i="3"/>
  <c r="J3" i="3"/>
  <c r="J4" i="3"/>
  <c r="J5" i="3"/>
  <c r="I2" i="3"/>
  <c r="I3" i="3"/>
  <c r="I4" i="3"/>
  <c r="I5" i="3"/>
  <c r="H2" i="3"/>
  <c r="H3" i="3"/>
  <c r="H4" i="3"/>
  <c r="H5" i="3"/>
  <c r="G2" i="4" l="1"/>
  <c r="O3" i="4" s="1"/>
  <c r="D5" i="3" l="1"/>
  <c r="E5" i="3"/>
  <c r="F5" i="3"/>
  <c r="D4" i="3" l="1"/>
  <c r="E4" i="3"/>
  <c r="F4" i="3"/>
  <c r="H2" i="4" l="1"/>
  <c r="H3" i="4" s="1"/>
  <c r="H4" i="4" s="1"/>
  <c r="H5" i="4" s="1"/>
  <c r="H6" i="4" s="1"/>
  <c r="H7" i="4" s="1"/>
  <c r="H8" i="4" s="1"/>
  <c r="H9" i="4" s="1"/>
  <c r="H10" i="4" s="1"/>
  <c r="H11" i="4" s="1"/>
  <c r="H12" i="4" s="1"/>
  <c r="H13" i="4" s="1"/>
  <c r="H14" i="4" s="1"/>
  <c r="H15" i="4" s="1"/>
  <c r="H16" i="4" s="1"/>
  <c r="H17" i="4" s="1"/>
  <c r="H18" i="4" s="1"/>
  <c r="H19" i="4" s="1"/>
  <c r="H20" i="4" s="1"/>
  <c r="H21" i="4" s="1"/>
  <c r="H22" i="4" s="1"/>
  <c r="H23" i="4" s="1"/>
  <c r="H24" i="4" s="1"/>
  <c r="H25" i="4" s="1"/>
  <c r="H26" i="4" s="1"/>
  <c r="H27" i="4" s="1"/>
  <c r="H28" i="4" s="1"/>
  <c r="H29" i="4" s="1"/>
  <c r="H30" i="4" s="1"/>
  <c r="H31" i="4" s="1"/>
  <c r="H32" i="4" s="1"/>
  <c r="H33" i="4" s="1"/>
  <c r="H34" i="4" s="1"/>
  <c r="H35" i="4" s="1"/>
  <c r="H36" i="4" s="1"/>
  <c r="H37" i="4" s="1"/>
  <c r="H38" i="4" s="1"/>
  <c r="H39" i="4" s="1"/>
  <c r="H40" i="4" s="1"/>
  <c r="H41" i="4" s="1"/>
  <c r="H42" i="4" s="1"/>
  <c r="H43" i="4" s="1"/>
  <c r="H44" i="4" s="1"/>
  <c r="H45" i="4" s="1"/>
  <c r="H46" i="4" s="1"/>
  <c r="H47" i="4" s="1"/>
  <c r="H48" i="4" s="1"/>
  <c r="H49" i="4" s="1"/>
  <c r="H50" i="4" s="1"/>
  <c r="H51" i="4" s="1"/>
  <c r="H52" i="4" s="1"/>
  <c r="H53" i="4" s="1"/>
  <c r="H54" i="4" s="1"/>
  <c r="H55" i="4" s="1"/>
  <c r="H56" i="4" s="1"/>
  <c r="H57" i="4" s="1"/>
  <c r="H58" i="4" s="1"/>
  <c r="H59" i="4" s="1"/>
  <c r="H60" i="4" s="1"/>
  <c r="H61" i="4" s="1"/>
  <c r="H62" i="4" s="1"/>
  <c r="H63" i="4" s="1"/>
  <c r="H64" i="4" s="1"/>
  <c r="H65" i="4" s="1"/>
  <c r="H66" i="4" s="1"/>
  <c r="H67" i="4" s="1"/>
  <c r="H68" i="4" s="1"/>
  <c r="H69" i="4" s="1"/>
  <c r="H70" i="4" s="1"/>
  <c r="H71" i="4" s="1"/>
  <c r="H72" i="4" s="1"/>
  <c r="H73" i="4" s="1"/>
  <c r="H74" i="4" s="1"/>
  <c r="H75" i="4" s="1"/>
  <c r="H76" i="4" s="1"/>
  <c r="H77" i="4" s="1"/>
  <c r="H78" i="4" s="1"/>
  <c r="H79" i="4" s="1"/>
  <c r="H80" i="4" s="1"/>
  <c r="H81" i="4" s="1"/>
  <c r="H82" i="4" s="1"/>
  <c r="H83" i="4" s="1"/>
  <c r="H84" i="4" s="1"/>
  <c r="H85" i="4" s="1"/>
  <c r="H86" i="4" s="1"/>
  <c r="H87" i="4" s="1"/>
  <c r="H88" i="4" s="1"/>
  <c r="H89" i="4" s="1"/>
  <c r="H90" i="4" s="1"/>
  <c r="H91" i="4" s="1"/>
  <c r="H92" i="4" s="1"/>
  <c r="H93" i="4" s="1"/>
  <c r="H94" i="4" s="1"/>
  <c r="H95" i="4" s="1"/>
  <c r="H96" i="4" s="1"/>
  <c r="H97" i="4" s="1"/>
  <c r="H98" i="4" s="1"/>
  <c r="H99" i="4" s="1"/>
  <c r="H100" i="4" s="1"/>
  <c r="H101" i="4" s="1"/>
  <c r="H102" i="4" s="1"/>
  <c r="H103" i="4" s="1"/>
  <c r="H104" i="4" s="1"/>
  <c r="H105" i="4" s="1"/>
  <c r="H106" i="4" s="1"/>
  <c r="H107" i="4" s="1"/>
  <c r="H108" i="4" s="1"/>
  <c r="H109" i="4" s="1"/>
  <c r="H110" i="4" s="1"/>
  <c r="H111" i="4" s="1"/>
  <c r="H112" i="4" s="1"/>
  <c r="H113" i="4" s="1"/>
  <c r="H114" i="4" s="1"/>
  <c r="H115" i="4" s="1"/>
  <c r="H116" i="4" s="1"/>
  <c r="H117" i="4" s="1"/>
  <c r="H118" i="4" s="1"/>
  <c r="H119" i="4" s="1"/>
  <c r="H120" i="4" s="1"/>
  <c r="H121" i="4" s="1"/>
  <c r="H122" i="4" s="1"/>
  <c r="H123" i="4" s="1"/>
  <c r="H124" i="4" s="1"/>
  <c r="H125" i="4" s="1"/>
  <c r="H126" i="4" s="1"/>
  <c r="H127" i="4" s="1"/>
  <c r="H128" i="4" s="1"/>
  <c r="H129" i="4" s="1"/>
  <c r="H130" i="4" s="1"/>
  <c r="H131" i="4" s="1"/>
  <c r="H132" i="4" s="1"/>
  <c r="H133" i="4" s="1"/>
  <c r="H134" i="4" s="1"/>
  <c r="H135" i="4" s="1"/>
  <c r="H136" i="4" s="1"/>
  <c r="H137" i="4" s="1"/>
  <c r="H138" i="4" s="1"/>
  <c r="H139" i="4" s="1"/>
  <c r="H140" i="4" s="1"/>
  <c r="H141" i="4" s="1"/>
  <c r="H142" i="4" s="1"/>
  <c r="H143" i="4" s="1"/>
  <c r="H144" i="4" s="1"/>
  <c r="H145" i="4" s="1"/>
  <c r="H146" i="4" s="1"/>
  <c r="H147" i="4" s="1"/>
  <c r="H148" i="4" s="1"/>
  <c r="H149" i="4" s="1"/>
  <c r="H150" i="4" s="1"/>
  <c r="H151" i="4" s="1"/>
  <c r="H152" i="4" s="1"/>
  <c r="H153" i="4" s="1"/>
  <c r="H154" i="4" s="1"/>
  <c r="H155" i="4" s="1"/>
  <c r="H156" i="4" s="1"/>
  <c r="H157" i="4" s="1"/>
  <c r="H158" i="4" s="1"/>
  <c r="H159" i="4" s="1"/>
  <c r="H160" i="4" s="1"/>
  <c r="H161" i="4" s="1"/>
  <c r="H162" i="4" s="1"/>
  <c r="H163" i="4" s="1"/>
  <c r="H164" i="4" s="1"/>
  <c r="H165" i="4" s="1"/>
  <c r="H166" i="4" s="1"/>
  <c r="H167" i="4" s="1"/>
  <c r="H168" i="4" s="1"/>
  <c r="H169" i="4" s="1"/>
  <c r="H170" i="4" s="1"/>
  <c r="H171" i="4" s="1"/>
  <c r="H172" i="4" s="1"/>
  <c r="H173" i="4" s="1"/>
  <c r="H174" i="4" s="1"/>
  <c r="H175" i="4" s="1"/>
  <c r="H176" i="4" s="1"/>
  <c r="H177" i="4" s="1"/>
  <c r="H178" i="4" s="1"/>
  <c r="H179" i="4" s="1"/>
  <c r="H180" i="4" s="1"/>
  <c r="H181" i="4" s="1"/>
  <c r="H182" i="4" s="1"/>
  <c r="H183" i="4" s="1"/>
  <c r="H184" i="4" s="1"/>
  <c r="H185" i="4" s="1"/>
  <c r="H186" i="4" s="1"/>
  <c r="H187" i="4" s="1"/>
  <c r="H188" i="4" s="1"/>
  <c r="H189" i="4" s="1"/>
  <c r="H190" i="4" s="1"/>
  <c r="H191" i="4" s="1"/>
  <c r="H192" i="4" s="1"/>
  <c r="H193" i="4" s="1"/>
  <c r="H194" i="4" s="1"/>
  <c r="H195" i="4" s="1"/>
  <c r="H196" i="4" s="1"/>
  <c r="H197" i="4" s="1"/>
  <c r="H198" i="4" s="1"/>
  <c r="H199" i="4" s="1"/>
  <c r="H200" i="4" s="1"/>
  <c r="H201" i="4" s="1"/>
  <c r="H202" i="4" s="1"/>
  <c r="H203" i="4" s="1"/>
  <c r="H204" i="4" s="1"/>
  <c r="H205" i="4" s="1"/>
  <c r="H206" i="4" s="1"/>
  <c r="H207" i="4" s="1"/>
  <c r="H208" i="4" s="1"/>
  <c r="H209" i="4" s="1"/>
  <c r="H210" i="4" s="1"/>
  <c r="H211" i="4" s="1"/>
  <c r="H212" i="4" s="1"/>
  <c r="H213" i="4" s="1"/>
  <c r="H214" i="4" s="1"/>
  <c r="H215" i="4" s="1"/>
  <c r="H216" i="4" s="1"/>
  <c r="H217" i="4" s="1"/>
  <c r="H218" i="4" s="1"/>
  <c r="H219" i="4" s="1"/>
  <c r="H220" i="4" s="1"/>
  <c r="H221" i="4" s="1"/>
  <c r="H222" i="4" s="1"/>
  <c r="H223" i="4" s="1"/>
  <c r="H224" i="4" s="1"/>
  <c r="H225" i="4" s="1"/>
  <c r="H226" i="4" s="1"/>
  <c r="H227" i="4" s="1"/>
  <c r="H228" i="4" s="1"/>
  <c r="H229" i="4" s="1"/>
  <c r="H230" i="4" s="1"/>
  <c r="H231" i="4" s="1"/>
  <c r="H232" i="4" s="1"/>
  <c r="H233" i="4" s="1"/>
  <c r="H234" i="4" s="1"/>
  <c r="H235" i="4" s="1"/>
  <c r="H236" i="4" s="1"/>
  <c r="H237" i="4" s="1"/>
  <c r="H238" i="4" s="1"/>
  <c r="H239" i="4" s="1"/>
  <c r="H240" i="4" s="1"/>
  <c r="H241" i="4" s="1"/>
  <c r="H242" i="4" s="1"/>
  <c r="H243" i="4" s="1"/>
  <c r="H244" i="4" s="1"/>
  <c r="H245" i="4" s="1"/>
  <c r="H246" i="4" s="1"/>
  <c r="H247" i="4" s="1"/>
  <c r="H248" i="4" s="1"/>
  <c r="H249" i="4" s="1"/>
  <c r="H250" i="4" s="1"/>
  <c r="H251" i="4" s="1"/>
  <c r="H252" i="4" s="1"/>
  <c r="H253" i="4" s="1"/>
  <c r="H254" i="4" s="1"/>
  <c r="H255" i="4" s="1"/>
  <c r="H256" i="4" s="1"/>
  <c r="H257" i="4" s="1"/>
  <c r="H258" i="4" s="1"/>
  <c r="H259" i="4" s="1"/>
  <c r="H260" i="4" s="1"/>
  <c r="H261" i="4" s="1"/>
  <c r="H262" i="4" s="1"/>
  <c r="H263" i="4" s="1"/>
  <c r="H264" i="4" s="1"/>
  <c r="H265" i="4" s="1"/>
  <c r="H266" i="4" s="1"/>
  <c r="H267" i="4" s="1"/>
  <c r="H268" i="4" s="1"/>
  <c r="H269" i="4" s="1"/>
  <c r="H270" i="4" s="1"/>
  <c r="H271" i="4" s="1"/>
  <c r="H272" i="4" s="1"/>
  <c r="H273" i="4" s="1"/>
  <c r="H274" i="4" s="1"/>
  <c r="H275" i="4" s="1"/>
  <c r="H276" i="4" s="1"/>
  <c r="H277" i="4" s="1"/>
  <c r="H278" i="4" s="1"/>
  <c r="H279" i="4" s="1"/>
  <c r="H280" i="4" s="1"/>
  <c r="H281" i="4" s="1"/>
  <c r="H282" i="4" s="1"/>
  <c r="H283" i="4" s="1"/>
  <c r="H284" i="4" s="1"/>
  <c r="H285" i="4" s="1"/>
  <c r="H286" i="4" s="1"/>
  <c r="H287" i="4" s="1"/>
  <c r="H288" i="4" s="1"/>
  <c r="H289" i="4" s="1"/>
  <c r="H290" i="4" s="1"/>
  <c r="H291" i="4" s="1"/>
  <c r="H292" i="4" s="1"/>
  <c r="H293" i="4" s="1"/>
  <c r="H294" i="4" s="1"/>
  <c r="H295" i="4" s="1"/>
  <c r="H296" i="4" s="1"/>
  <c r="H297" i="4" s="1"/>
  <c r="H298" i="4" s="1"/>
  <c r="H299" i="4" s="1"/>
  <c r="H300" i="4" s="1"/>
  <c r="H301" i="4" s="1"/>
  <c r="H302" i="4" s="1"/>
  <c r="H303" i="4" s="1"/>
  <c r="H304" i="4" s="1"/>
  <c r="H305" i="4" s="1"/>
  <c r="H306" i="4" s="1"/>
  <c r="H307" i="4" s="1"/>
  <c r="H308" i="4" s="1"/>
  <c r="H309" i="4" s="1"/>
  <c r="H310" i="4" s="1"/>
  <c r="H311" i="4" s="1"/>
  <c r="H312" i="4" s="1"/>
  <c r="H313" i="4" s="1"/>
  <c r="H314" i="4" s="1"/>
  <c r="H315" i="4" s="1"/>
  <c r="H316" i="4" s="1"/>
  <c r="H317" i="4" s="1"/>
  <c r="H318" i="4" s="1"/>
  <c r="H319" i="4" s="1"/>
  <c r="H320" i="4" s="1"/>
  <c r="H321" i="4" s="1"/>
  <c r="H322" i="4" s="1"/>
  <c r="H323" i="4" s="1"/>
  <c r="H324" i="4" s="1"/>
  <c r="H325" i="4" s="1"/>
  <c r="H326" i="4" s="1"/>
  <c r="H327" i="4" s="1"/>
  <c r="H328" i="4" s="1"/>
  <c r="H329" i="4" s="1"/>
  <c r="H330" i="4" s="1"/>
  <c r="H331" i="4" s="1"/>
  <c r="H332" i="4" s="1"/>
  <c r="H333" i="4" s="1"/>
  <c r="H334" i="4" s="1"/>
  <c r="H335" i="4" s="1"/>
  <c r="H336" i="4" s="1"/>
  <c r="H337" i="4" s="1"/>
  <c r="H338" i="4" s="1"/>
  <c r="H339" i="4" s="1"/>
  <c r="H340" i="4" s="1"/>
  <c r="H341" i="4" s="1"/>
  <c r="H342" i="4" s="1"/>
  <c r="H343" i="4" s="1"/>
  <c r="H344" i="4" s="1"/>
  <c r="H345" i="4" s="1"/>
  <c r="H346" i="4" s="1"/>
  <c r="H347" i="4" s="1"/>
  <c r="H348" i="4" s="1"/>
  <c r="H349" i="4" s="1"/>
  <c r="H350" i="4" s="1"/>
  <c r="H351" i="4" s="1"/>
  <c r="H352" i="4" s="1"/>
  <c r="H353" i="4" s="1"/>
  <c r="H354" i="4" s="1"/>
  <c r="H355" i="4" s="1"/>
  <c r="H356" i="4" s="1"/>
  <c r="H357" i="4" s="1"/>
  <c r="H358" i="4" s="1"/>
  <c r="H359" i="4" s="1"/>
  <c r="H360" i="4" s="1"/>
  <c r="H361" i="4" s="1"/>
  <c r="H362" i="4" s="1"/>
  <c r="H363" i="4" s="1"/>
  <c r="H364" i="4" s="1"/>
  <c r="H365" i="4" s="1"/>
  <c r="H366" i="4" s="1"/>
  <c r="H367" i="4" s="1"/>
  <c r="H368" i="4" s="1"/>
  <c r="H369" i="4" s="1"/>
  <c r="H370" i="4" s="1"/>
  <c r="H371" i="4" s="1"/>
  <c r="H372" i="4" s="1"/>
  <c r="H373" i="4" s="1"/>
  <c r="H374" i="4" s="1"/>
  <c r="H375" i="4" s="1"/>
  <c r="H376" i="4" s="1"/>
  <c r="H377" i="4" s="1"/>
  <c r="H378" i="4" s="1"/>
  <c r="H379" i="4" s="1"/>
  <c r="H380" i="4" s="1"/>
  <c r="H381" i="4" s="1"/>
  <c r="H382" i="4" s="1"/>
  <c r="H383" i="4" s="1"/>
  <c r="H384" i="4" s="1"/>
  <c r="H385" i="4" s="1"/>
  <c r="H386" i="4" s="1"/>
  <c r="H387" i="4" s="1"/>
  <c r="H388" i="4" s="1"/>
  <c r="H389" i="4" s="1"/>
  <c r="H390" i="4" s="1"/>
  <c r="H391" i="4" s="1"/>
  <c r="H392" i="4" s="1"/>
  <c r="H393" i="4" s="1"/>
  <c r="H394" i="4" s="1"/>
  <c r="H395" i="4" s="1"/>
  <c r="H396" i="4" s="1"/>
  <c r="H397" i="4" s="1"/>
  <c r="H398" i="4" s="1"/>
  <c r="H399" i="4" s="1"/>
  <c r="H400" i="4" s="1"/>
  <c r="H401" i="4" s="1"/>
  <c r="H402" i="4" s="1"/>
  <c r="H403" i="4" s="1"/>
  <c r="H404" i="4" s="1"/>
  <c r="H405" i="4" s="1"/>
  <c r="H406" i="4" s="1"/>
  <c r="H407" i="4" s="1"/>
  <c r="H408" i="4" s="1"/>
  <c r="H409" i="4" s="1"/>
  <c r="H410" i="4" s="1"/>
  <c r="H411" i="4" s="1"/>
  <c r="H412" i="4" s="1"/>
  <c r="H413" i="4" s="1"/>
  <c r="H414" i="4" s="1"/>
  <c r="H415" i="4" s="1"/>
  <c r="H416" i="4" s="1"/>
  <c r="H417" i="4" s="1"/>
  <c r="H418" i="4" s="1"/>
  <c r="H419" i="4" s="1"/>
  <c r="H420" i="4" s="1"/>
  <c r="H421" i="4" s="1"/>
  <c r="H422" i="4" s="1"/>
  <c r="H423" i="4" s="1"/>
  <c r="H424" i="4" s="1"/>
  <c r="H425" i="4" s="1"/>
  <c r="H426" i="4" s="1"/>
  <c r="H427" i="4" s="1"/>
  <c r="H428" i="4" s="1"/>
  <c r="H429" i="4" s="1"/>
  <c r="H430" i="4" s="1"/>
  <c r="H431" i="4" s="1"/>
  <c r="H432" i="4" s="1"/>
  <c r="H433" i="4" s="1"/>
  <c r="H434" i="4" s="1"/>
  <c r="H435" i="4" s="1"/>
  <c r="H436" i="4" s="1"/>
  <c r="H437" i="4" s="1"/>
  <c r="H438" i="4" s="1"/>
  <c r="H439" i="4" s="1"/>
  <c r="H440" i="4" s="1"/>
  <c r="H441" i="4" s="1"/>
  <c r="H442" i="4" s="1"/>
  <c r="H443" i="4" s="1"/>
  <c r="H444" i="4" s="1"/>
  <c r="H445" i="4" s="1"/>
  <c r="H446" i="4" s="1"/>
  <c r="H447" i="4" s="1"/>
  <c r="H448" i="4" s="1"/>
  <c r="H449" i="4" s="1"/>
  <c r="H450" i="4" s="1"/>
  <c r="H451" i="4" s="1"/>
  <c r="H452" i="4" s="1"/>
  <c r="H453" i="4" s="1"/>
  <c r="H454" i="4" s="1"/>
  <c r="H455" i="4" s="1"/>
  <c r="H456" i="4" s="1"/>
  <c r="H457" i="4" s="1"/>
  <c r="H458" i="4" s="1"/>
  <c r="H459" i="4" s="1"/>
  <c r="H460" i="4" s="1"/>
  <c r="H461" i="4" s="1"/>
  <c r="H462" i="4" s="1"/>
  <c r="H463" i="4" s="1"/>
  <c r="H464" i="4" s="1"/>
  <c r="H465" i="4" s="1"/>
  <c r="H466" i="4" s="1"/>
  <c r="H467" i="4" s="1"/>
  <c r="H468" i="4" s="1"/>
  <c r="H469" i="4" s="1"/>
  <c r="H470" i="4" s="1"/>
  <c r="H471" i="4" s="1"/>
  <c r="H472" i="4" s="1"/>
  <c r="H473" i="4" s="1"/>
  <c r="H474" i="4" s="1"/>
  <c r="H475" i="4" s="1"/>
  <c r="H476" i="4" s="1"/>
  <c r="H477" i="4" s="1"/>
  <c r="H478" i="4" s="1"/>
  <c r="H479" i="4" s="1"/>
  <c r="H480" i="4" s="1"/>
  <c r="H481" i="4" s="1"/>
  <c r="H482" i="4" s="1"/>
  <c r="H483" i="4" s="1"/>
  <c r="H484" i="4" s="1"/>
  <c r="H485" i="4" s="1"/>
  <c r="H486" i="4" s="1"/>
  <c r="H487" i="4" s="1"/>
  <c r="H488" i="4" s="1"/>
  <c r="H489" i="4" s="1"/>
  <c r="H490" i="4" s="1"/>
  <c r="H491" i="4" s="1"/>
  <c r="H492" i="4" s="1"/>
  <c r="H493" i="4" s="1"/>
  <c r="H494" i="4" s="1"/>
  <c r="H495" i="4" s="1"/>
  <c r="H496" i="4" s="1"/>
  <c r="H497" i="4" s="1"/>
  <c r="H498" i="4" s="1"/>
  <c r="H499" i="4" s="1"/>
  <c r="H500" i="4" s="1"/>
  <c r="H501" i="4" s="1"/>
  <c r="H502" i="4" s="1"/>
  <c r="H503" i="4" s="1"/>
  <c r="H504" i="4" s="1"/>
  <c r="H505" i="4" s="1"/>
  <c r="H506" i="4" s="1"/>
  <c r="H507" i="4" s="1"/>
  <c r="H508" i="4" s="1"/>
  <c r="H509" i="4" s="1"/>
  <c r="H510" i="4" s="1"/>
  <c r="H511" i="4" s="1"/>
  <c r="H512" i="4" s="1"/>
  <c r="H513" i="4" s="1"/>
  <c r="H514" i="4" s="1"/>
  <c r="H515" i="4" s="1"/>
  <c r="H516" i="4" s="1"/>
  <c r="H517" i="4" s="1"/>
  <c r="H518" i="4" s="1"/>
  <c r="H519" i="4" s="1"/>
  <c r="H520" i="4" s="1"/>
  <c r="H521" i="4" s="1"/>
  <c r="H522" i="4" s="1"/>
  <c r="H523" i="4" s="1"/>
  <c r="H524" i="4" s="1"/>
  <c r="H525" i="4" s="1"/>
  <c r="H526" i="4" s="1"/>
  <c r="H527" i="4" s="1"/>
  <c r="H528" i="4" s="1"/>
  <c r="H529" i="4" s="1"/>
  <c r="H530" i="4" s="1"/>
  <c r="H531" i="4" s="1"/>
  <c r="H532" i="4" s="1"/>
  <c r="H533" i="4" s="1"/>
  <c r="H534" i="4" s="1"/>
  <c r="H535" i="4" s="1"/>
  <c r="H536" i="4" s="1"/>
  <c r="H537" i="4" s="1"/>
  <c r="H538" i="4" s="1"/>
  <c r="H539" i="4" s="1"/>
  <c r="H540" i="4" s="1"/>
  <c r="H541" i="4" s="1"/>
  <c r="H542" i="4" s="1"/>
  <c r="H543" i="4" s="1"/>
  <c r="H544" i="4" s="1"/>
  <c r="H545" i="4" s="1"/>
  <c r="H546" i="4" s="1"/>
  <c r="H547" i="4" s="1"/>
  <c r="H548" i="4" s="1"/>
  <c r="H549" i="4" s="1"/>
  <c r="H550" i="4" s="1"/>
  <c r="H551" i="4" s="1"/>
  <c r="H552" i="4" s="1"/>
  <c r="H553" i="4" s="1"/>
  <c r="H554" i="4" s="1"/>
  <c r="H555" i="4" s="1"/>
  <c r="H556" i="4" s="1"/>
  <c r="H557" i="4" s="1"/>
  <c r="H558" i="4" s="1"/>
  <c r="H559" i="4" s="1"/>
  <c r="H560" i="4" s="1"/>
  <c r="H561" i="4" s="1"/>
  <c r="H562" i="4" s="1"/>
  <c r="H563" i="4" s="1"/>
  <c r="H564" i="4" s="1"/>
  <c r="H565" i="4" s="1"/>
  <c r="H566" i="4" s="1"/>
  <c r="H567" i="4" s="1"/>
  <c r="H568" i="4" s="1"/>
  <c r="H569" i="4" s="1"/>
  <c r="H570" i="4" s="1"/>
  <c r="H571" i="4" s="1"/>
  <c r="H572" i="4" s="1"/>
  <c r="H573" i="4" s="1"/>
  <c r="H574" i="4" s="1"/>
  <c r="H575" i="4" s="1"/>
  <c r="H576" i="4" s="1"/>
  <c r="H577" i="4" s="1"/>
  <c r="H578" i="4" s="1"/>
  <c r="H579" i="4" s="1"/>
  <c r="H580" i="4" s="1"/>
  <c r="H581" i="4" s="1"/>
  <c r="H582" i="4" s="1"/>
  <c r="H583" i="4" s="1"/>
  <c r="H584" i="4" s="1"/>
  <c r="H585" i="4" s="1"/>
  <c r="H586" i="4" s="1"/>
  <c r="H587" i="4" s="1"/>
  <c r="H588" i="4" s="1"/>
  <c r="H589" i="4" s="1"/>
  <c r="H590" i="4" s="1"/>
  <c r="H591" i="4" s="1"/>
  <c r="H592" i="4" s="1"/>
  <c r="H593" i="4" s="1"/>
  <c r="H594" i="4" s="1"/>
  <c r="H595" i="4" s="1"/>
  <c r="H596" i="4" s="1"/>
  <c r="H597" i="4" s="1"/>
  <c r="H598" i="4" s="1"/>
  <c r="H599" i="4" s="1"/>
  <c r="H600" i="4" s="1"/>
  <c r="H601" i="4" s="1"/>
  <c r="H602" i="4" s="1"/>
  <c r="H603" i="4" s="1"/>
  <c r="H604" i="4" s="1"/>
  <c r="H605" i="4" s="1"/>
  <c r="H606" i="4" s="1"/>
  <c r="H607" i="4" s="1"/>
  <c r="H608" i="4" s="1"/>
  <c r="H609" i="4" s="1"/>
  <c r="H610" i="4" s="1"/>
  <c r="H611" i="4" s="1"/>
  <c r="H612" i="4" s="1"/>
  <c r="H613" i="4" s="1"/>
  <c r="H614" i="4" s="1"/>
  <c r="H615" i="4" s="1"/>
  <c r="H616" i="4" s="1"/>
  <c r="H617" i="4" s="1"/>
  <c r="H618" i="4" s="1"/>
  <c r="H619" i="4" s="1"/>
  <c r="H620" i="4" s="1"/>
  <c r="H621" i="4" s="1"/>
  <c r="H622" i="4" s="1"/>
  <c r="H623" i="4" s="1"/>
  <c r="H624" i="4" s="1"/>
  <c r="H625" i="4" s="1"/>
  <c r="H626" i="4" s="1"/>
  <c r="H627" i="4" s="1"/>
  <c r="H628" i="4" s="1"/>
  <c r="H629" i="4" s="1"/>
  <c r="H630" i="4" s="1"/>
  <c r="H631" i="4" s="1"/>
  <c r="H632" i="4" s="1"/>
  <c r="H633" i="4" s="1"/>
  <c r="H634" i="4" s="1"/>
  <c r="H635" i="4" s="1"/>
  <c r="H636" i="4" s="1"/>
  <c r="H637" i="4" s="1"/>
  <c r="H638" i="4" s="1"/>
  <c r="H639" i="4" s="1"/>
  <c r="H640" i="4" s="1"/>
  <c r="H641" i="4" s="1"/>
  <c r="H642" i="4" s="1"/>
  <c r="H643" i="4" s="1"/>
  <c r="H644" i="4" s="1"/>
  <c r="H645" i="4" s="1"/>
  <c r="H646" i="4" s="1"/>
  <c r="H647" i="4" s="1"/>
  <c r="H648" i="4" s="1"/>
  <c r="H649" i="4" s="1"/>
  <c r="H650" i="4" s="1"/>
  <c r="H651" i="4" s="1"/>
  <c r="H652" i="4" s="1"/>
  <c r="H653" i="4" s="1"/>
  <c r="H654" i="4" s="1"/>
  <c r="H655" i="4" s="1"/>
  <c r="H656" i="4" s="1"/>
  <c r="H657" i="4" s="1"/>
  <c r="H658" i="4" s="1"/>
  <c r="H659" i="4" s="1"/>
  <c r="H660" i="4" s="1"/>
  <c r="H661" i="4" s="1"/>
  <c r="H662" i="4" s="1"/>
  <c r="H663" i="4" s="1"/>
  <c r="H664" i="4" s="1"/>
  <c r="H665" i="4" s="1"/>
  <c r="H666" i="4" s="1"/>
  <c r="H667" i="4" s="1"/>
  <c r="H668" i="4" s="1"/>
  <c r="H669" i="4" s="1"/>
  <c r="H670" i="4" s="1"/>
  <c r="H671" i="4" s="1"/>
  <c r="H672" i="4" s="1"/>
  <c r="H673" i="4" s="1"/>
  <c r="H674" i="4" s="1"/>
  <c r="H675" i="4" s="1"/>
  <c r="H676" i="4" s="1"/>
  <c r="H677" i="4" s="1"/>
  <c r="H678" i="4" s="1"/>
  <c r="H679" i="4" s="1"/>
  <c r="H680" i="4" s="1"/>
  <c r="H681" i="4" s="1"/>
  <c r="H682" i="4" s="1"/>
  <c r="H683" i="4" s="1"/>
  <c r="H684" i="4" s="1"/>
  <c r="H685" i="4" s="1"/>
  <c r="H686" i="4" s="1"/>
  <c r="H687" i="4" s="1"/>
  <c r="H688" i="4" s="1"/>
  <c r="H689" i="4" s="1"/>
  <c r="H690" i="4" s="1"/>
  <c r="H691" i="4" s="1"/>
  <c r="H692" i="4" s="1"/>
  <c r="H693" i="4" s="1"/>
  <c r="H694" i="4" s="1"/>
  <c r="H695" i="4" s="1"/>
  <c r="H696" i="4" s="1"/>
  <c r="H697" i="4" s="1"/>
  <c r="H698" i="4" s="1"/>
  <c r="H699" i="4" s="1"/>
  <c r="H700" i="4" s="1"/>
  <c r="H701" i="4" s="1"/>
  <c r="H702" i="4" s="1"/>
  <c r="H703" i="4" s="1"/>
  <c r="H704" i="4" s="1"/>
  <c r="H705" i="4" s="1"/>
  <c r="H706" i="4" s="1"/>
  <c r="H707" i="4" s="1"/>
  <c r="H708" i="4" s="1"/>
  <c r="H709" i="4" s="1"/>
  <c r="H710" i="4" s="1"/>
  <c r="H711" i="4" s="1"/>
  <c r="H712" i="4" s="1"/>
  <c r="H713" i="4" s="1"/>
  <c r="H714" i="4" s="1"/>
  <c r="H715" i="4" s="1"/>
  <c r="H716" i="4" s="1"/>
  <c r="H717" i="4" s="1"/>
  <c r="H718" i="4" s="1"/>
  <c r="H719" i="4" s="1"/>
  <c r="H720" i="4" s="1"/>
  <c r="H721" i="4" s="1"/>
  <c r="H722" i="4" s="1"/>
  <c r="H723" i="4" s="1"/>
  <c r="H724" i="4" s="1"/>
  <c r="H725" i="4" s="1"/>
  <c r="H726" i="4" s="1"/>
  <c r="H727" i="4" s="1"/>
  <c r="H728" i="4" s="1"/>
  <c r="H729" i="4" s="1"/>
  <c r="H730" i="4" s="1"/>
  <c r="H731" i="4" s="1"/>
  <c r="H732" i="4" s="1"/>
  <c r="H733" i="4" s="1"/>
  <c r="H734" i="4" s="1"/>
  <c r="H735" i="4" s="1"/>
  <c r="H736" i="4" s="1"/>
  <c r="H737" i="4" s="1"/>
  <c r="H738" i="4" s="1"/>
  <c r="H739" i="4" s="1"/>
  <c r="H740" i="4" s="1"/>
  <c r="H741" i="4" s="1"/>
  <c r="H742" i="4" s="1"/>
  <c r="H743" i="4" s="1"/>
  <c r="H744" i="4" s="1"/>
  <c r="H745" i="4" s="1"/>
  <c r="H746" i="4" s="1"/>
  <c r="H747" i="4" s="1"/>
  <c r="H748" i="4" s="1"/>
  <c r="H749" i="4" s="1"/>
  <c r="H750" i="4" s="1"/>
  <c r="H751" i="4" s="1"/>
  <c r="H752" i="4" s="1"/>
  <c r="H753" i="4" s="1"/>
  <c r="H754" i="4" s="1"/>
  <c r="H755" i="4" s="1"/>
  <c r="H756" i="4" s="1"/>
  <c r="H757" i="4" s="1"/>
  <c r="H758" i="4" s="1"/>
  <c r="H759" i="4" s="1"/>
  <c r="H760" i="4" s="1"/>
  <c r="H761" i="4" s="1"/>
  <c r="H762" i="4" s="1"/>
  <c r="H763" i="4" s="1"/>
  <c r="H764" i="4" s="1"/>
  <c r="H765" i="4" s="1"/>
  <c r="H766" i="4" s="1"/>
  <c r="H767" i="4" s="1"/>
  <c r="H768" i="4" s="1"/>
  <c r="H769" i="4" s="1"/>
  <c r="H770" i="4" s="1"/>
  <c r="H771" i="4" s="1"/>
  <c r="H772" i="4" s="1"/>
  <c r="H773" i="4" s="1"/>
  <c r="H774" i="4" s="1"/>
  <c r="H775" i="4" s="1"/>
  <c r="H776" i="4" s="1"/>
  <c r="H777" i="4" s="1"/>
  <c r="H778" i="4" s="1"/>
  <c r="H779" i="4" s="1"/>
  <c r="H780" i="4" s="1"/>
  <c r="H781" i="4" s="1"/>
  <c r="H782" i="4" s="1"/>
  <c r="H783" i="4" s="1"/>
  <c r="H784" i="4" s="1"/>
  <c r="H785" i="4" s="1"/>
  <c r="H786" i="4" s="1"/>
  <c r="H787" i="4" s="1"/>
  <c r="H788" i="4" s="1"/>
  <c r="H789" i="4" s="1"/>
  <c r="H790" i="4" s="1"/>
  <c r="H791" i="4" s="1"/>
  <c r="H792" i="4" s="1"/>
  <c r="H793" i="4" s="1"/>
  <c r="H794" i="4" s="1"/>
  <c r="H795" i="4" s="1"/>
  <c r="H796" i="4" s="1"/>
  <c r="H797" i="4" s="1"/>
  <c r="H798" i="4" s="1"/>
  <c r="H799" i="4" s="1"/>
  <c r="H800" i="4" s="1"/>
  <c r="H801" i="4" s="1"/>
  <c r="H802" i="4" s="1"/>
  <c r="H803" i="4" s="1"/>
  <c r="H804" i="4" s="1"/>
  <c r="H805" i="4" s="1"/>
  <c r="H806" i="4" s="1"/>
  <c r="H807" i="4" s="1"/>
  <c r="H808" i="4" s="1"/>
  <c r="H809" i="4" s="1"/>
  <c r="H810" i="4" s="1"/>
  <c r="H811" i="4" s="1"/>
  <c r="H812" i="4" s="1"/>
  <c r="H813" i="4" s="1"/>
  <c r="H814" i="4" s="1"/>
  <c r="H815" i="4" s="1"/>
  <c r="H816" i="4" s="1"/>
  <c r="H817" i="4" s="1"/>
  <c r="H818" i="4" s="1"/>
  <c r="H819" i="4" s="1"/>
  <c r="H820" i="4" s="1"/>
  <c r="H821" i="4" s="1"/>
  <c r="H822" i="4" s="1"/>
  <c r="H823" i="4" s="1"/>
  <c r="H824" i="4" s="1"/>
  <c r="H825" i="4" s="1"/>
  <c r="H826" i="4" s="1"/>
  <c r="H827" i="4" s="1"/>
  <c r="H828" i="4" s="1"/>
  <c r="H829" i="4" s="1"/>
  <c r="H830" i="4" s="1"/>
  <c r="H831" i="4" s="1"/>
  <c r="H832" i="4" s="1"/>
  <c r="H833" i="4" s="1"/>
  <c r="H834" i="4" s="1"/>
  <c r="H835" i="4" s="1"/>
  <c r="H836" i="4" s="1"/>
  <c r="H837" i="4" s="1"/>
  <c r="H838" i="4" s="1"/>
  <c r="H839" i="4" s="1"/>
  <c r="H840" i="4" s="1"/>
  <c r="H841" i="4" s="1"/>
  <c r="H842" i="4" s="1"/>
  <c r="H843" i="4" s="1"/>
  <c r="H844" i="4" s="1"/>
  <c r="H845" i="4" s="1"/>
  <c r="H846" i="4" s="1"/>
  <c r="H847" i="4" s="1"/>
  <c r="H848" i="4" s="1"/>
  <c r="H849" i="4" s="1"/>
  <c r="H850" i="4" s="1"/>
  <c r="H851" i="4" s="1"/>
  <c r="H852" i="4" s="1"/>
  <c r="H853" i="4" s="1"/>
  <c r="H854" i="4" s="1"/>
  <c r="H855" i="4" s="1"/>
  <c r="H856" i="4" s="1"/>
  <c r="H857" i="4" s="1"/>
  <c r="H858" i="4" s="1"/>
  <c r="H859" i="4" s="1"/>
  <c r="H860" i="4" s="1"/>
  <c r="H861" i="4" s="1"/>
  <c r="H862" i="4" s="1"/>
  <c r="H863" i="4" s="1"/>
  <c r="H864" i="4" s="1"/>
  <c r="H865" i="4" s="1"/>
  <c r="H866" i="4" s="1"/>
  <c r="H867" i="4" s="1"/>
  <c r="H868" i="4" s="1"/>
  <c r="H869" i="4" s="1"/>
  <c r="H870" i="4" s="1"/>
  <c r="H871" i="4" s="1"/>
  <c r="H872" i="4" s="1"/>
  <c r="H873" i="4" s="1"/>
  <c r="H874" i="4" s="1"/>
  <c r="H875" i="4" s="1"/>
  <c r="H876" i="4" s="1"/>
  <c r="H877" i="4" s="1"/>
  <c r="H878" i="4" s="1"/>
  <c r="H879" i="4" s="1"/>
  <c r="H880" i="4" s="1"/>
  <c r="H881" i="4" s="1"/>
  <c r="H882" i="4" s="1"/>
  <c r="H883" i="4" s="1"/>
  <c r="H884" i="4" s="1"/>
  <c r="H885" i="4" s="1"/>
  <c r="H886" i="4" s="1"/>
  <c r="H887" i="4" s="1"/>
  <c r="H888" i="4" s="1"/>
  <c r="H889" i="4" s="1"/>
  <c r="H890" i="4" s="1"/>
  <c r="H891" i="4" s="1"/>
  <c r="H892" i="4" s="1"/>
  <c r="H893" i="4" s="1"/>
  <c r="H894" i="4" s="1"/>
  <c r="H895" i="4" s="1"/>
  <c r="H896" i="4" s="1"/>
  <c r="H897" i="4" s="1"/>
  <c r="H898" i="4" s="1"/>
  <c r="H899" i="4" s="1"/>
  <c r="H900" i="4" s="1"/>
  <c r="H901" i="4" s="1"/>
  <c r="H902" i="4" s="1"/>
  <c r="H903" i="4" s="1"/>
  <c r="H904" i="4" s="1"/>
  <c r="H905" i="4" s="1"/>
  <c r="H906" i="4" s="1"/>
  <c r="H907" i="4" s="1"/>
  <c r="H908" i="4" s="1"/>
  <c r="H909" i="4" s="1"/>
  <c r="H910" i="4" s="1"/>
  <c r="H911" i="4" s="1"/>
  <c r="H912" i="4" s="1"/>
  <c r="H913" i="4" s="1"/>
  <c r="H914" i="4" s="1"/>
  <c r="H915" i="4" s="1"/>
  <c r="H916" i="4" s="1"/>
  <c r="H917" i="4" s="1"/>
  <c r="H918" i="4" s="1"/>
  <c r="H919" i="4" s="1"/>
  <c r="H920" i="4" s="1"/>
  <c r="H921" i="4" s="1"/>
  <c r="H922" i="4" s="1"/>
  <c r="H923" i="4" s="1"/>
  <c r="H924" i="4" s="1"/>
  <c r="H925" i="4" s="1"/>
  <c r="H926" i="4" s="1"/>
  <c r="H927" i="4" s="1"/>
  <c r="H928" i="4" s="1"/>
  <c r="H929" i="4" s="1"/>
  <c r="H930" i="4" s="1"/>
  <c r="H931" i="4" s="1"/>
  <c r="H932" i="4" s="1"/>
  <c r="H933" i="4" s="1"/>
  <c r="H934" i="4" s="1"/>
  <c r="H935" i="4" s="1"/>
  <c r="H936" i="4" s="1"/>
  <c r="H937" i="4" s="1"/>
  <c r="H938" i="4" s="1"/>
  <c r="H939" i="4" s="1"/>
  <c r="H940" i="4" s="1"/>
  <c r="H941" i="4" s="1"/>
  <c r="H942" i="4" s="1"/>
  <c r="H943" i="4" s="1"/>
  <c r="H944" i="4" s="1"/>
  <c r="H945" i="4" s="1"/>
  <c r="H946" i="4" s="1"/>
  <c r="H947" i="4" s="1"/>
  <c r="H948" i="4" s="1"/>
  <c r="H949" i="4" s="1"/>
  <c r="H950" i="4" s="1"/>
  <c r="H951" i="4" s="1"/>
  <c r="H952" i="4" s="1"/>
  <c r="H953" i="4" s="1"/>
  <c r="H954" i="4" s="1"/>
  <c r="H955" i="4" s="1"/>
  <c r="H956" i="4" s="1"/>
  <c r="H957" i="4" s="1"/>
  <c r="H958" i="4" s="1"/>
  <c r="H959" i="4" s="1"/>
  <c r="H960" i="4" s="1"/>
  <c r="H961" i="4" s="1"/>
  <c r="H962" i="4" s="1"/>
  <c r="H963" i="4" s="1"/>
  <c r="H964" i="4" s="1"/>
  <c r="H965" i="4" s="1"/>
  <c r="H966" i="4" s="1"/>
  <c r="H967" i="4" s="1"/>
  <c r="H968" i="4" s="1"/>
  <c r="H969" i="4" s="1"/>
  <c r="H970" i="4" s="1"/>
  <c r="H971" i="4" s="1"/>
  <c r="H972" i="4" s="1"/>
  <c r="H973" i="4" s="1"/>
  <c r="H974" i="4" s="1"/>
  <c r="H975" i="4" s="1"/>
  <c r="H976" i="4" s="1"/>
  <c r="H977" i="4" s="1"/>
  <c r="H978" i="4" s="1"/>
  <c r="H979" i="4" s="1"/>
  <c r="H980" i="4" s="1"/>
  <c r="H981" i="4" s="1"/>
  <c r="H982" i="4" s="1"/>
  <c r="H983" i="4" s="1"/>
  <c r="H984" i="4" s="1"/>
  <c r="H985" i="4" s="1"/>
  <c r="H986" i="4" s="1"/>
  <c r="H987" i="4" s="1"/>
  <c r="H988" i="4" s="1"/>
  <c r="H989" i="4" s="1"/>
  <c r="H990" i="4" s="1"/>
  <c r="H991" i="4" s="1"/>
  <c r="H992" i="4" s="1"/>
  <c r="H993" i="4" s="1"/>
  <c r="H994" i="4" s="1"/>
  <c r="H995" i="4" s="1"/>
  <c r="H996" i="4" s="1"/>
  <c r="H997" i="4" s="1"/>
  <c r="H998" i="4" s="1"/>
  <c r="H999" i="4" s="1"/>
  <c r="H1000" i="4" s="1"/>
  <c r="AE3" i="1"/>
  <c r="K2" i="3"/>
  <c r="F2" i="3"/>
  <c r="E2" i="3"/>
  <c r="D2" i="3"/>
  <c r="P2" i="3" l="1"/>
  <c r="O2" i="3"/>
  <c r="E3" i="3" l="1"/>
  <c r="D3" i="3"/>
  <c r="F3" i="3"/>
  <c r="B6" i="7" l="1"/>
  <c r="B5" i="7"/>
  <c r="I5" i="7" s="1"/>
  <c r="G6" i="7" l="1"/>
  <c r="I6" i="7"/>
  <c r="J6" i="7" s="1"/>
  <c r="H6" i="7"/>
  <c r="H5" i="7"/>
  <c r="G5" i="7"/>
  <c r="J5" i="7"/>
  <c r="S4" i="1"/>
  <c r="S5" i="1"/>
  <c r="S6" i="1"/>
  <c r="S7" i="1"/>
  <c r="X7" i="1" s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" i="1"/>
  <c r="AE4" i="1"/>
  <c r="AE5" i="1"/>
  <c r="AE6" i="1"/>
  <c r="AE7" i="1"/>
  <c r="AE8" i="1"/>
  <c r="AE9" i="1"/>
  <c r="AE10" i="1"/>
  <c r="AE11" i="1"/>
  <c r="AE12" i="1"/>
  <c r="AE2" i="1"/>
  <c r="C8" i="3" l="1"/>
  <c r="C16" i="3"/>
  <c r="C24" i="3"/>
  <c r="C32" i="3"/>
  <c r="C40" i="3"/>
  <c r="C50" i="3"/>
  <c r="C61" i="3"/>
  <c r="C71" i="3"/>
  <c r="C82" i="3"/>
  <c r="C60" i="3"/>
  <c r="C13" i="3"/>
  <c r="C20" i="3"/>
  <c r="C28" i="3"/>
  <c r="C36" i="3"/>
  <c r="C44" i="3"/>
  <c r="C54" i="3"/>
  <c r="C65" i="3"/>
  <c r="C75" i="3"/>
  <c r="C86" i="3"/>
  <c r="C90" i="3"/>
  <c r="C106" i="3"/>
  <c r="C122" i="3"/>
  <c r="C136" i="3"/>
  <c r="C152" i="3"/>
  <c r="C166" i="3"/>
  <c r="C178" i="3"/>
  <c r="C76" i="3"/>
  <c r="C100" i="3"/>
  <c r="C116" i="3"/>
  <c r="C135" i="3"/>
  <c r="C151" i="3"/>
  <c r="C180" i="3"/>
  <c r="C99" i="3"/>
  <c r="C115" i="3"/>
  <c r="C131" i="3"/>
  <c r="C147" i="3"/>
  <c r="C163" i="3"/>
  <c r="C174" i="3"/>
  <c r="C185" i="3"/>
  <c r="C199" i="3"/>
  <c r="C88" i="3"/>
  <c r="C104" i="3"/>
  <c r="C120" i="3"/>
  <c r="C134" i="3"/>
  <c r="C150" i="3"/>
  <c r="C160" i="3"/>
  <c r="C191" i="3"/>
  <c r="C209" i="3"/>
  <c r="C220" i="3"/>
  <c r="C231" i="3"/>
  <c r="C241" i="3"/>
  <c r="C253" i="3"/>
  <c r="C270" i="3"/>
  <c r="C282" i="3"/>
  <c r="C299" i="3"/>
  <c r="C318" i="3"/>
  <c r="C332" i="3"/>
  <c r="C348" i="3"/>
  <c r="C197" i="3"/>
  <c r="C230" i="3"/>
  <c r="C249" i="3"/>
  <c r="C269" i="3"/>
  <c r="C281" i="3"/>
  <c r="C302" i="3"/>
  <c r="C314" i="3"/>
  <c r="C331" i="3"/>
  <c r="C188" i="3"/>
  <c r="C205" i="3"/>
  <c r="C216" i="3"/>
  <c r="C227" i="3"/>
  <c r="C237" i="3"/>
  <c r="C252" i="3"/>
  <c r="C265" i="3"/>
  <c r="C284" i="3"/>
  <c r="C298" i="3"/>
  <c r="C310" i="3"/>
  <c r="C327" i="3"/>
  <c r="C345" i="3"/>
  <c r="C198" i="3"/>
  <c r="C218" i="3"/>
  <c r="C251" i="3"/>
  <c r="C267" i="3"/>
  <c r="C286" i="3"/>
  <c r="C300" i="3"/>
  <c r="C330" i="3"/>
  <c r="C354" i="3"/>
  <c r="C363" i="3"/>
  <c r="C372" i="3"/>
  <c r="C381" i="3"/>
  <c r="C397" i="3"/>
  <c r="C406" i="3"/>
  <c r="C416" i="3"/>
  <c r="C425" i="3"/>
  <c r="C436" i="3"/>
  <c r="C445" i="3"/>
  <c r="C461" i="3"/>
  <c r="C477" i="3"/>
  <c r="C493" i="3"/>
  <c r="C509" i="3"/>
  <c r="C525" i="3"/>
  <c r="C533" i="3"/>
  <c r="C383" i="3"/>
  <c r="C394" i="3"/>
  <c r="C435" i="3"/>
  <c r="C460" i="3"/>
  <c r="C476" i="3"/>
  <c r="C495" i="3"/>
  <c r="C351" i="3"/>
  <c r="C364" i="3"/>
  <c r="C373" i="3"/>
  <c r="C382" i="3"/>
  <c r="C401" i="3"/>
  <c r="C408" i="3"/>
  <c r="C417" i="3"/>
  <c r="C426" i="3"/>
  <c r="C437" i="3"/>
  <c r="C449" i="3"/>
  <c r="C465" i="3"/>
  <c r="C483" i="3"/>
  <c r="C499" i="3"/>
  <c r="C515" i="3"/>
  <c r="C323" i="3"/>
  <c r="C387" i="3"/>
  <c r="C400" i="3"/>
  <c r="C448" i="3"/>
  <c r="C464" i="3"/>
  <c r="C479" i="3"/>
  <c r="C494" i="3"/>
  <c r="C518" i="3"/>
  <c r="C547" i="3"/>
  <c r="C563" i="3"/>
  <c r="C577" i="3"/>
  <c r="C587" i="3"/>
  <c r="C598" i="3"/>
  <c r="C615" i="3"/>
  <c r="C633" i="3"/>
  <c r="C645" i="3"/>
  <c r="C530" i="3"/>
  <c r="C544" i="3"/>
  <c r="C560" i="3"/>
  <c r="C573" i="3"/>
  <c r="C589" i="3"/>
  <c r="C603" i="3"/>
  <c r="C618" i="3"/>
  <c r="C519" i="3"/>
  <c r="C548" i="3"/>
  <c r="C564" i="3"/>
  <c r="C580" i="3"/>
  <c r="C596" i="3"/>
  <c r="C609" i="3"/>
  <c r="C625" i="3"/>
  <c r="C512" i="3"/>
  <c r="C541" i="3"/>
  <c r="C554" i="3"/>
  <c r="C571" i="3"/>
  <c r="C599" i="3"/>
  <c r="C616" i="3"/>
  <c r="C634" i="3"/>
  <c r="C622" i="3"/>
  <c r="C660" i="3"/>
  <c r="C673" i="3"/>
  <c r="C696" i="3"/>
  <c r="C717" i="3"/>
  <c r="C727" i="3"/>
  <c r="C744" i="3"/>
  <c r="C760" i="3"/>
  <c r="C774" i="3"/>
  <c r="C786" i="3"/>
  <c r="C794" i="3"/>
  <c r="C813" i="3"/>
  <c r="C823" i="3"/>
  <c r="C639" i="3"/>
  <c r="C656" i="3"/>
  <c r="C669" i="3"/>
  <c r="C685" i="3"/>
  <c r="C698" i="3"/>
  <c r="C708" i="3"/>
  <c r="C729" i="3"/>
  <c r="C743" i="3"/>
  <c r="C758" i="3"/>
  <c r="C776" i="3"/>
  <c r="C801" i="3"/>
  <c r="C815" i="3"/>
  <c r="C840" i="3"/>
  <c r="C650" i="3"/>
  <c r="C665" i="3"/>
  <c r="C687" i="3"/>
  <c r="C715" i="3"/>
  <c r="C725" i="3"/>
  <c r="C742" i="3"/>
  <c r="C759" i="3"/>
  <c r="C779" i="3"/>
  <c r="C788" i="3"/>
  <c r="C795" i="3"/>
  <c r="C812" i="3"/>
  <c r="C822" i="3"/>
  <c r="C649" i="3"/>
  <c r="C668" i="3"/>
  <c r="C681" i="3"/>
  <c r="C692" i="3"/>
  <c r="C702" i="3"/>
  <c r="C712" i="3"/>
  <c r="C733" i="3"/>
  <c r="C750" i="3"/>
  <c r="C766" i="3"/>
  <c r="C797" i="3"/>
  <c r="C814" i="3"/>
  <c r="C841" i="3"/>
  <c r="C852" i="3"/>
  <c r="C862" i="3"/>
  <c r="C872" i="3"/>
  <c r="C888" i="3"/>
  <c r="C902" i="3"/>
  <c r="C861" i="3"/>
  <c r="C887" i="3"/>
  <c r="C844" i="3"/>
  <c r="C855" i="3"/>
  <c r="C866" i="3"/>
  <c r="C875" i="3"/>
  <c r="C889" i="3"/>
  <c r="C903" i="3"/>
  <c r="C838" i="3"/>
  <c r="C877" i="3"/>
  <c r="C896" i="3"/>
  <c r="C37" i="3"/>
  <c r="C87" i="3"/>
  <c r="C17" i="3"/>
  <c r="C33" i="3"/>
  <c r="C49" i="3"/>
  <c r="C81" i="3"/>
  <c r="C114" i="3"/>
  <c r="C162" i="3"/>
  <c r="C92" i="3"/>
  <c r="C145" i="3"/>
  <c r="C107" i="3"/>
  <c r="C158" i="3"/>
  <c r="C189" i="3"/>
  <c r="C112" i="3"/>
  <c r="C156" i="3"/>
  <c r="C225" i="3"/>
  <c r="C276" i="3"/>
  <c r="C326" i="3"/>
  <c r="C214" i="3"/>
  <c r="C260" i="3"/>
  <c r="C308" i="3"/>
  <c r="C194" i="3"/>
  <c r="C242" i="3"/>
  <c r="C271" i="3"/>
  <c r="C320" i="3"/>
  <c r="C202" i="3"/>
  <c r="C280" i="3"/>
  <c r="C350" i="3"/>
  <c r="C377" i="3"/>
  <c r="C412" i="3"/>
  <c r="C441" i="3"/>
  <c r="C500" i="3"/>
  <c r="C529" i="3"/>
  <c r="C452" i="3"/>
  <c r="C340" i="3"/>
  <c r="C378" i="3"/>
  <c r="C413" i="3"/>
  <c r="C442" i="3"/>
  <c r="C490" i="3"/>
  <c r="C361" i="3"/>
  <c r="C456" i="3"/>
  <c r="C503" i="3"/>
  <c r="C582" i="3"/>
  <c r="C627" i="3"/>
  <c r="C540" i="3"/>
  <c r="C581" i="3"/>
  <c r="C502" i="3"/>
  <c r="C572" i="3"/>
  <c r="C621" i="3"/>
  <c r="C545" i="3"/>
  <c r="C607" i="3"/>
  <c r="C652" i="3"/>
  <c r="C714" i="3"/>
  <c r="C751" i="3"/>
  <c r="C789" i="3"/>
  <c r="C826" i="3"/>
  <c r="C682" i="3"/>
  <c r="C711" i="3"/>
  <c r="C769" i="3"/>
  <c r="C806" i="3"/>
  <c r="C655" i="3"/>
  <c r="C722" i="3"/>
  <c r="C783" i="3"/>
  <c r="C819" i="3"/>
  <c r="C658" i="3"/>
  <c r="C707" i="3"/>
  <c r="C761" i="3"/>
  <c r="C831" i="3"/>
  <c r="C867" i="3"/>
  <c r="C839" i="3"/>
  <c r="C832" i="3"/>
  <c r="C871" i="3"/>
  <c r="C865" i="3"/>
  <c r="C899" i="3"/>
  <c r="C10" i="3"/>
  <c r="C18" i="3"/>
  <c r="C26" i="3"/>
  <c r="C34" i="3"/>
  <c r="C42" i="3"/>
  <c r="C53" i="3"/>
  <c r="C63" i="3"/>
  <c r="C74" i="3"/>
  <c r="C85" i="3"/>
  <c r="C68" i="3"/>
  <c r="C15" i="3"/>
  <c r="C22" i="3"/>
  <c r="C30" i="3"/>
  <c r="C38" i="3"/>
  <c r="C46" i="3"/>
  <c r="C57" i="3"/>
  <c r="C67" i="3"/>
  <c r="C78" i="3"/>
  <c r="C48" i="3"/>
  <c r="C95" i="3"/>
  <c r="C111" i="3"/>
  <c r="C123" i="3"/>
  <c r="C139" i="3"/>
  <c r="C155" i="3"/>
  <c r="C169" i="3"/>
  <c r="C181" i="3"/>
  <c r="C84" i="3"/>
  <c r="C105" i="3"/>
  <c r="C121" i="3"/>
  <c r="C142" i="3"/>
  <c r="C159" i="3"/>
  <c r="C89" i="3"/>
  <c r="C102" i="3"/>
  <c r="C118" i="3"/>
  <c r="C138" i="3"/>
  <c r="C154" i="3"/>
  <c r="C165" i="3"/>
  <c r="C177" i="3"/>
  <c r="C187" i="3"/>
  <c r="C201" i="3"/>
  <c r="C93" i="3"/>
  <c r="C109" i="3"/>
  <c r="C124" i="3"/>
  <c r="C137" i="3"/>
  <c r="C153" i="3"/>
  <c r="C167" i="3"/>
  <c r="C193" i="3"/>
  <c r="C212" i="3"/>
  <c r="C223" i="3"/>
  <c r="C233" i="3"/>
  <c r="C244" i="3"/>
  <c r="C257" i="3"/>
  <c r="C273" i="3"/>
  <c r="C285" i="3"/>
  <c r="C306" i="3"/>
  <c r="C321" i="3"/>
  <c r="C335" i="3"/>
  <c r="C353" i="3"/>
  <c r="C206" i="3"/>
  <c r="C238" i="3"/>
  <c r="C259" i="3"/>
  <c r="C272" i="3"/>
  <c r="C288" i="3"/>
  <c r="C305" i="3"/>
  <c r="C317" i="3"/>
  <c r="C337" i="3"/>
  <c r="C192" i="3"/>
  <c r="C208" i="3"/>
  <c r="C219" i="3"/>
  <c r="C229" i="3"/>
  <c r="C240" i="3"/>
  <c r="C255" i="3"/>
  <c r="C268" i="3"/>
  <c r="C287" i="3"/>
  <c r="C301" i="3"/>
  <c r="C313" i="3"/>
  <c r="C334" i="3"/>
  <c r="C347" i="3"/>
  <c r="C200" i="3"/>
  <c r="C226" i="3"/>
  <c r="C254" i="3"/>
  <c r="C274" i="3"/>
  <c r="C289" i="3"/>
  <c r="C303" i="3"/>
  <c r="C333" i="3"/>
  <c r="C356" i="3"/>
  <c r="C367" i="3"/>
  <c r="C374" i="3"/>
  <c r="C384" i="3"/>
  <c r="C399" i="3"/>
  <c r="C410" i="3"/>
  <c r="C419" i="3"/>
  <c r="C428" i="3"/>
  <c r="C438" i="3"/>
  <c r="C450" i="3"/>
  <c r="C466" i="3"/>
  <c r="C478" i="3"/>
  <c r="C498" i="3"/>
  <c r="C514" i="3"/>
  <c r="C527" i="3"/>
  <c r="C535" i="3"/>
  <c r="C388" i="3"/>
  <c r="C409" i="3"/>
  <c r="C447" i="3"/>
  <c r="C463" i="3"/>
  <c r="C481" i="3"/>
  <c r="C497" i="3"/>
  <c r="C355" i="3"/>
  <c r="C366" i="3"/>
  <c r="C376" i="3"/>
  <c r="C385" i="3"/>
  <c r="C403" i="3"/>
  <c r="C411" i="3"/>
  <c r="C420" i="3"/>
  <c r="C429" i="3"/>
  <c r="C440" i="3"/>
  <c r="C454" i="3"/>
  <c r="C470" i="3"/>
  <c r="C485" i="3"/>
  <c r="C501" i="3"/>
  <c r="C517" i="3"/>
  <c r="C338" i="3"/>
  <c r="C389" i="3"/>
  <c r="C431" i="3"/>
  <c r="C451" i="3"/>
  <c r="C467" i="3"/>
  <c r="C482" i="3"/>
  <c r="C496" i="3"/>
  <c r="C520" i="3"/>
  <c r="C549" i="3"/>
  <c r="C566" i="3"/>
  <c r="C579" i="3"/>
  <c r="C590" i="3"/>
  <c r="C604" i="3"/>
  <c r="C620" i="3"/>
  <c r="C636" i="3"/>
  <c r="C511" i="3"/>
  <c r="C538" i="3"/>
  <c r="C546" i="3"/>
  <c r="C562" i="3"/>
  <c r="C576" i="3"/>
  <c r="C592" i="3"/>
  <c r="C606" i="3"/>
  <c r="C619" i="3"/>
  <c r="C521" i="3"/>
  <c r="C550" i="3"/>
  <c r="C568" i="3"/>
  <c r="C586" i="3"/>
  <c r="C602" i="3"/>
  <c r="C617" i="3"/>
  <c r="C632" i="3"/>
  <c r="C526" i="3"/>
  <c r="C543" i="3"/>
  <c r="C559" i="3"/>
  <c r="C575" i="3"/>
  <c r="C601" i="3"/>
  <c r="C623" i="3"/>
  <c r="C637" i="3"/>
  <c r="C647" i="3"/>
  <c r="C664" i="3"/>
  <c r="C677" i="3"/>
  <c r="C704" i="3"/>
  <c r="C721" i="3"/>
  <c r="C735" i="3"/>
  <c r="C749" i="3"/>
  <c r="C765" i="3"/>
  <c r="C777" i="3"/>
  <c r="C787" i="3"/>
  <c r="C802" i="3"/>
  <c r="C816" i="3"/>
  <c r="C825" i="3"/>
  <c r="C644" i="3"/>
  <c r="C659" i="3"/>
  <c r="C672" i="3"/>
  <c r="C690" i="3"/>
  <c r="C700" i="3"/>
  <c r="C710" i="3"/>
  <c r="C731" i="3"/>
  <c r="C748" i="3"/>
  <c r="C764" i="3"/>
  <c r="C782" i="3"/>
  <c r="C804" i="3"/>
  <c r="C828" i="3"/>
  <c r="C845" i="3"/>
  <c r="C654" i="3"/>
  <c r="C671" i="3"/>
  <c r="C695" i="3"/>
  <c r="C718" i="3"/>
  <c r="C728" i="3"/>
  <c r="C746" i="3"/>
  <c r="C762" i="3"/>
  <c r="C781" i="3"/>
  <c r="C790" i="3"/>
  <c r="C798" i="3"/>
  <c r="C817" i="3"/>
  <c r="C629" i="3"/>
  <c r="C653" i="3"/>
  <c r="C674" i="3"/>
  <c r="C683" i="3"/>
  <c r="C694" i="3"/>
  <c r="C706" i="3"/>
  <c r="C720" i="3"/>
  <c r="C737" i="3"/>
  <c r="C756" i="3"/>
  <c r="C772" i="3"/>
  <c r="C800" i="3"/>
  <c r="C829" i="3"/>
  <c r="C843" i="3"/>
  <c r="C854" i="3"/>
  <c r="C864" i="3"/>
  <c r="C880" i="3"/>
  <c r="C893" i="3"/>
  <c r="C837" i="3"/>
  <c r="C869" i="3"/>
  <c r="C890" i="3"/>
  <c r="C846" i="3"/>
  <c r="C858" i="3"/>
  <c r="C868" i="3"/>
  <c r="C878" i="3"/>
  <c r="C892" i="3"/>
  <c r="C824" i="3"/>
  <c r="C857" i="3"/>
  <c r="C883" i="3"/>
  <c r="C898" i="3"/>
  <c r="C29" i="3"/>
  <c r="C70" i="3"/>
  <c r="C98" i="3"/>
  <c r="C146" i="3"/>
  <c r="C183" i="3"/>
  <c r="C126" i="3"/>
  <c r="C91" i="3"/>
  <c r="C141" i="3"/>
  <c r="C170" i="3"/>
  <c r="C72" i="3"/>
  <c r="C127" i="3"/>
  <c r="C176" i="3"/>
  <c r="C215" i="3"/>
  <c r="C247" i="3"/>
  <c r="C293" i="3"/>
  <c r="C344" i="3"/>
  <c r="C243" i="3"/>
  <c r="C292" i="3"/>
  <c r="C339" i="3"/>
  <c r="C221" i="3"/>
  <c r="C256" i="3"/>
  <c r="C304" i="3"/>
  <c r="C357" i="3"/>
  <c r="C258" i="3"/>
  <c r="C309" i="3"/>
  <c r="C369" i="3"/>
  <c r="C386" i="3"/>
  <c r="C421" i="3"/>
  <c r="C453" i="3"/>
  <c r="C484" i="3"/>
  <c r="C537" i="3"/>
  <c r="C418" i="3"/>
  <c r="C486" i="3"/>
  <c r="C368" i="3"/>
  <c r="C405" i="3"/>
  <c r="C432" i="3"/>
  <c r="C473" i="3"/>
  <c r="C316" i="3"/>
  <c r="C439" i="3"/>
  <c r="C487" i="3"/>
  <c r="C556" i="3"/>
  <c r="C593" i="3"/>
  <c r="C640" i="3"/>
  <c r="C551" i="3"/>
  <c r="C597" i="3"/>
  <c r="C528" i="3"/>
  <c r="C588" i="3"/>
  <c r="C638" i="3"/>
  <c r="C561" i="3"/>
  <c r="C628" i="3"/>
  <c r="C667" i="3"/>
  <c r="C724" i="3"/>
  <c r="C767" i="3"/>
  <c r="C808" i="3"/>
  <c r="C646" i="3"/>
  <c r="C691" i="3"/>
  <c r="C734" i="3"/>
  <c r="C796" i="3"/>
  <c r="C853" i="3"/>
  <c r="C703" i="3"/>
  <c r="C752" i="3"/>
  <c r="C791" i="3"/>
  <c r="C635" i="3"/>
  <c r="C686" i="3"/>
  <c r="C730" i="3"/>
  <c r="C775" i="3"/>
  <c r="C847" i="3"/>
  <c r="C882" i="3"/>
  <c r="C876" i="3"/>
  <c r="C860" i="3"/>
  <c r="C894" i="3"/>
  <c r="C886" i="3"/>
  <c r="C12" i="3"/>
  <c r="C14" i="3"/>
  <c r="C23" i="3"/>
  <c r="C31" i="3"/>
  <c r="C39" i="3"/>
  <c r="C47" i="3"/>
  <c r="C58" i="3"/>
  <c r="C69" i="3"/>
  <c r="C79" i="3"/>
  <c r="C52" i="3"/>
  <c r="C11" i="3"/>
  <c r="C19" i="3"/>
  <c r="C27" i="3"/>
  <c r="C35" i="3"/>
  <c r="C43" i="3"/>
  <c r="C51" i="3"/>
  <c r="C62" i="3"/>
  <c r="C73" i="3"/>
  <c r="C83" i="3"/>
  <c r="C64" i="3"/>
  <c r="C103" i="3"/>
  <c r="C119" i="3"/>
  <c r="C133" i="3"/>
  <c r="C149" i="3"/>
  <c r="C164" i="3"/>
  <c r="C173" i="3"/>
  <c r="C186" i="3"/>
  <c r="C97" i="3"/>
  <c r="C113" i="3"/>
  <c r="C132" i="3"/>
  <c r="C148" i="3"/>
  <c r="C175" i="3"/>
  <c r="C94" i="3"/>
  <c r="C110" i="3"/>
  <c r="C128" i="3"/>
  <c r="C144" i="3"/>
  <c r="C161" i="3"/>
  <c r="C172" i="3"/>
  <c r="C184" i="3"/>
  <c r="C196" i="3"/>
  <c r="C80" i="3"/>
  <c r="C101" i="3"/>
  <c r="C117" i="3"/>
  <c r="C130" i="3"/>
  <c r="C143" i="3"/>
  <c r="C157" i="3"/>
  <c r="C179" i="3"/>
  <c r="C207" i="3"/>
  <c r="C217" i="3"/>
  <c r="C228" i="3"/>
  <c r="C239" i="3"/>
  <c r="C250" i="3"/>
  <c r="C264" i="3"/>
  <c r="C279" i="3"/>
  <c r="C296" i="3"/>
  <c r="C315" i="3"/>
  <c r="C329" i="3"/>
  <c r="C346" i="3"/>
  <c r="C195" i="3"/>
  <c r="C222" i="3"/>
  <c r="C246" i="3"/>
  <c r="C266" i="3"/>
  <c r="C278" i="3"/>
  <c r="C295" i="3"/>
  <c r="C311" i="3"/>
  <c r="C328" i="3"/>
  <c r="C341" i="3"/>
  <c r="C203" i="3"/>
  <c r="C213" i="3"/>
  <c r="C224" i="3"/>
  <c r="C235" i="3"/>
  <c r="C245" i="3"/>
  <c r="C262" i="3"/>
  <c r="C277" i="3"/>
  <c r="C291" i="3"/>
  <c r="C307" i="3"/>
  <c r="C324" i="3"/>
  <c r="C343" i="3"/>
  <c r="C365" i="3"/>
  <c r="C210" i="3"/>
  <c r="C248" i="3"/>
  <c r="C261" i="3"/>
  <c r="C283" i="3"/>
  <c r="C297" i="3"/>
  <c r="C322" i="3"/>
  <c r="C352" i="3"/>
  <c r="C360" i="3"/>
  <c r="C371" i="3"/>
  <c r="C379" i="3"/>
  <c r="C395" i="3"/>
  <c r="C404" i="3"/>
  <c r="C414" i="3"/>
  <c r="C423" i="3"/>
  <c r="C433" i="3"/>
  <c r="C443" i="3"/>
  <c r="C458" i="3"/>
  <c r="C474" i="3"/>
  <c r="C491" i="3"/>
  <c r="C507" i="3"/>
  <c r="C523" i="3"/>
  <c r="C531" i="3"/>
  <c r="C342" i="3"/>
  <c r="C392" i="3"/>
  <c r="C427" i="3"/>
  <c r="C455" i="3"/>
  <c r="C471" i="3"/>
  <c r="C488" i="3"/>
  <c r="C349" i="3"/>
  <c r="C362" i="3"/>
  <c r="C370" i="3"/>
  <c r="C380" i="3"/>
  <c r="C398" i="3"/>
  <c r="C407" i="3"/>
  <c r="C415" i="3"/>
  <c r="C424" i="3"/>
  <c r="C434" i="3"/>
  <c r="C444" i="3"/>
  <c r="C462" i="3"/>
  <c r="C480" i="3"/>
  <c r="C492" i="3"/>
  <c r="C508" i="3"/>
  <c r="C319" i="3"/>
  <c r="C375" i="3"/>
  <c r="C393" i="3"/>
  <c r="C446" i="3"/>
  <c r="C459" i="3"/>
  <c r="C475" i="3"/>
  <c r="C489" i="3"/>
  <c r="C505" i="3"/>
  <c r="C532" i="3"/>
  <c r="C558" i="3"/>
  <c r="C574" i="3"/>
  <c r="C585" i="3"/>
  <c r="C595" i="3"/>
  <c r="C614" i="3"/>
  <c r="C630" i="3"/>
  <c r="C641" i="3"/>
  <c r="C522" i="3"/>
  <c r="C542" i="3"/>
  <c r="C553" i="3"/>
  <c r="C569" i="3"/>
  <c r="C584" i="3"/>
  <c r="C600" i="3"/>
  <c r="C613" i="3"/>
  <c r="C504" i="3"/>
  <c r="C536" i="3"/>
  <c r="C557" i="3"/>
  <c r="C578" i="3"/>
  <c r="C594" i="3"/>
  <c r="C608" i="3"/>
  <c r="C624" i="3"/>
  <c r="C510" i="3"/>
  <c r="C539" i="3"/>
  <c r="C552" i="3"/>
  <c r="C567" i="3"/>
  <c r="C591" i="3"/>
  <c r="C612" i="3"/>
  <c r="C631" i="3"/>
  <c r="C643" i="3"/>
  <c r="C657" i="3"/>
  <c r="C670" i="3"/>
  <c r="C688" i="3"/>
  <c r="C716" i="3"/>
  <c r="C726" i="3"/>
  <c r="C741" i="3"/>
  <c r="C754" i="3"/>
  <c r="C770" i="3"/>
  <c r="C784" i="3"/>
  <c r="C792" i="3"/>
  <c r="C810" i="3"/>
  <c r="C821" i="3"/>
  <c r="C833" i="3"/>
  <c r="C651" i="3"/>
  <c r="C666" i="3"/>
  <c r="C684" i="3"/>
  <c r="C693" i="3"/>
  <c r="C705" i="3"/>
  <c r="C719" i="3"/>
  <c r="C738" i="3"/>
  <c r="C755" i="3"/>
  <c r="C771" i="3"/>
  <c r="C799" i="3"/>
  <c r="C807" i="3"/>
  <c r="C835" i="3"/>
  <c r="C626" i="3"/>
  <c r="C662" i="3"/>
  <c r="C679" i="3"/>
  <c r="C713" i="3"/>
  <c r="C723" i="3"/>
  <c r="C740" i="3"/>
  <c r="C757" i="3"/>
  <c r="C773" i="3"/>
  <c r="C785" i="3"/>
  <c r="C793" i="3"/>
  <c r="C811" i="3"/>
  <c r="C820" i="3"/>
  <c r="C648" i="3"/>
  <c r="C661" i="3"/>
  <c r="C678" i="3"/>
  <c r="C689" i="3"/>
  <c r="C699" i="3"/>
  <c r="C709" i="3"/>
  <c r="C732" i="3"/>
  <c r="C747" i="3"/>
  <c r="C763" i="3"/>
  <c r="C778" i="3"/>
  <c r="C805" i="3"/>
  <c r="C834" i="3"/>
  <c r="C850" i="3"/>
  <c r="C859" i="3"/>
  <c r="C870" i="3"/>
  <c r="C885" i="3"/>
  <c r="C900" i="3"/>
  <c r="C849" i="3"/>
  <c r="C879" i="3"/>
  <c r="C842" i="3"/>
  <c r="C851" i="3"/>
  <c r="C863" i="3"/>
  <c r="C874" i="3"/>
  <c r="C884" i="3"/>
  <c r="C901" i="3"/>
  <c r="C836" i="3"/>
  <c r="C873" i="3"/>
  <c r="C891" i="3"/>
  <c r="C897" i="3"/>
  <c r="C21" i="3"/>
  <c r="C45" i="3"/>
  <c r="C55" i="3"/>
  <c r="C66" i="3"/>
  <c r="C77" i="3"/>
  <c r="C9" i="3"/>
  <c r="C25" i="3"/>
  <c r="C41" i="3"/>
  <c r="C59" i="3"/>
  <c r="C56" i="3"/>
  <c r="C129" i="3"/>
  <c r="C171" i="3"/>
  <c r="C108" i="3"/>
  <c r="C168" i="3"/>
  <c r="C125" i="3"/>
  <c r="C182" i="3"/>
  <c r="C96" i="3"/>
  <c r="C140" i="3"/>
  <c r="C204" i="3"/>
  <c r="C236" i="3"/>
  <c r="C263" i="3"/>
  <c r="C312" i="3"/>
  <c r="C190" i="3"/>
  <c r="C275" i="3"/>
  <c r="C325" i="3"/>
  <c r="C211" i="3"/>
  <c r="C232" i="3"/>
  <c r="C290" i="3"/>
  <c r="C336" i="3"/>
  <c r="C234" i="3"/>
  <c r="C294" i="3"/>
  <c r="C358" i="3"/>
  <c r="C402" i="3"/>
  <c r="C430" i="3"/>
  <c r="C469" i="3"/>
  <c r="C516" i="3"/>
  <c r="C390" i="3"/>
  <c r="C468" i="3"/>
  <c r="C359" i="3"/>
  <c r="C396" i="3"/>
  <c r="C422" i="3"/>
  <c r="C457" i="3"/>
  <c r="C506" i="3"/>
  <c r="C391" i="3"/>
  <c r="C472" i="3"/>
  <c r="C524" i="3"/>
  <c r="C570" i="3"/>
  <c r="C611" i="3"/>
  <c r="C513" i="3"/>
  <c r="C565" i="3"/>
  <c r="C610" i="3"/>
  <c r="C555" i="3"/>
  <c r="C605" i="3"/>
  <c r="C534" i="3"/>
  <c r="C583" i="3"/>
  <c r="C642" i="3"/>
  <c r="C680" i="3"/>
  <c r="C739" i="3"/>
  <c r="C780" i="3"/>
  <c r="C818" i="3"/>
  <c r="C663" i="3"/>
  <c r="C701" i="3"/>
  <c r="C753" i="3"/>
  <c r="C830" i="3"/>
  <c r="C676" i="3"/>
  <c r="C736" i="3"/>
  <c r="C768" i="3"/>
  <c r="C809" i="3"/>
  <c r="C675" i="3"/>
  <c r="C697" i="3"/>
  <c r="C745" i="3"/>
  <c r="C803" i="3"/>
  <c r="C856" i="3"/>
  <c r="C895" i="3"/>
  <c r="C848" i="3"/>
  <c r="C881" i="3"/>
  <c r="C827" i="3"/>
  <c r="C7" i="3"/>
  <c r="C6" i="3"/>
  <c r="I12" i="11"/>
  <c r="J12" i="11" s="1"/>
  <c r="I4" i="11"/>
  <c r="J4" i="11" s="1"/>
  <c r="I3" i="11"/>
  <c r="J3" i="11" s="1"/>
  <c r="I7" i="11"/>
  <c r="J7" i="11" s="1"/>
  <c r="I2" i="11"/>
  <c r="J2" i="11" s="1"/>
  <c r="I4" i="9"/>
  <c r="J4" i="9" s="1"/>
  <c r="I3" i="9"/>
  <c r="J3" i="9" s="1"/>
  <c r="I7" i="9"/>
  <c r="J7" i="9" s="1"/>
  <c r="I2" i="9"/>
  <c r="J2" i="9" s="1"/>
  <c r="E4" i="9"/>
  <c r="F4" i="9"/>
  <c r="E2" i="9"/>
  <c r="F2" i="9"/>
  <c r="Z5" i="8"/>
  <c r="E3" i="9"/>
  <c r="F3" i="9"/>
  <c r="E7" i="9"/>
  <c r="F7" i="9"/>
  <c r="F4" i="6"/>
  <c r="F4" i="7"/>
  <c r="E4" i="6"/>
  <c r="E4" i="7"/>
  <c r="E2" i="6"/>
  <c r="E2" i="7"/>
  <c r="F2" i="6"/>
  <c r="F2" i="7"/>
  <c r="E3" i="6"/>
  <c r="E3" i="7"/>
  <c r="F3" i="6"/>
  <c r="F3" i="7"/>
  <c r="F7" i="7"/>
  <c r="E7" i="6"/>
  <c r="E7" i="7"/>
  <c r="F7" i="6"/>
  <c r="C3" i="3"/>
  <c r="C4" i="3"/>
  <c r="G4" i="3" s="1"/>
  <c r="C5" i="3"/>
  <c r="C2" i="3"/>
  <c r="X30" i="1"/>
  <c r="Z7" i="1"/>
  <c r="B5" i="6"/>
  <c r="I5" i="6" s="1"/>
  <c r="B6" i="6"/>
  <c r="L856" i="3" l="1"/>
  <c r="G856" i="3"/>
  <c r="L680" i="3"/>
  <c r="G680" i="3"/>
  <c r="G422" i="3"/>
  <c r="L422" i="3"/>
  <c r="L336" i="3"/>
  <c r="G336" i="3"/>
  <c r="L263" i="3"/>
  <c r="G263" i="3"/>
  <c r="L59" i="3"/>
  <c r="G59" i="3"/>
  <c r="G21" i="3"/>
  <c r="L21" i="3"/>
  <c r="L849" i="3"/>
  <c r="G849" i="3"/>
  <c r="G709" i="3"/>
  <c r="L709" i="3"/>
  <c r="L740" i="3"/>
  <c r="G740" i="3"/>
  <c r="G719" i="3"/>
  <c r="L719" i="3"/>
  <c r="L754" i="3"/>
  <c r="G754" i="3"/>
  <c r="L631" i="3"/>
  <c r="G631" i="3"/>
  <c r="L584" i="3"/>
  <c r="G584" i="3"/>
  <c r="G595" i="3"/>
  <c r="L595" i="3"/>
  <c r="L459" i="3"/>
  <c r="G459" i="3"/>
  <c r="L319" i="3"/>
  <c r="G319" i="3"/>
  <c r="L462" i="3"/>
  <c r="G462" i="3"/>
  <c r="G415" i="3"/>
  <c r="L415" i="3"/>
  <c r="L370" i="3"/>
  <c r="G370" i="3"/>
  <c r="L471" i="3"/>
  <c r="G471" i="3"/>
  <c r="L342" i="3"/>
  <c r="G342" i="3"/>
  <c r="L491" i="3"/>
  <c r="G491" i="3"/>
  <c r="G433" i="3"/>
  <c r="L433" i="3"/>
  <c r="L395" i="3"/>
  <c r="G395" i="3"/>
  <c r="L352" i="3"/>
  <c r="G352" i="3"/>
  <c r="L261" i="3"/>
  <c r="G261" i="3"/>
  <c r="L343" i="3"/>
  <c r="G343" i="3"/>
  <c r="L277" i="3"/>
  <c r="G277" i="3"/>
  <c r="L224" i="3"/>
  <c r="G224" i="3"/>
  <c r="L328" i="3"/>
  <c r="G328" i="3"/>
  <c r="G266" i="3"/>
  <c r="L266" i="3"/>
  <c r="G346" i="3"/>
  <c r="L346" i="3"/>
  <c r="L279" i="3"/>
  <c r="G279" i="3"/>
  <c r="G228" i="3"/>
  <c r="L228" i="3"/>
  <c r="L157" i="3"/>
  <c r="G157" i="3"/>
  <c r="L101" i="3"/>
  <c r="G101" i="3"/>
  <c r="L172" i="3"/>
  <c r="G172" i="3"/>
  <c r="L110" i="3"/>
  <c r="G110" i="3"/>
  <c r="L132" i="3"/>
  <c r="G132" i="3"/>
  <c r="L173" i="3"/>
  <c r="G173" i="3"/>
  <c r="L119" i="3"/>
  <c r="G119" i="3"/>
  <c r="G73" i="3"/>
  <c r="L73" i="3"/>
  <c r="G35" i="3"/>
  <c r="L35" i="3"/>
  <c r="L52" i="3"/>
  <c r="G52" i="3"/>
  <c r="L47" i="3"/>
  <c r="G47" i="3"/>
  <c r="L14" i="3"/>
  <c r="G14" i="3"/>
  <c r="L860" i="3"/>
  <c r="G860" i="3"/>
  <c r="G775" i="3"/>
  <c r="L775" i="3"/>
  <c r="G791" i="3"/>
  <c r="L791" i="3"/>
  <c r="G796" i="3"/>
  <c r="L796" i="3"/>
  <c r="L808" i="3"/>
  <c r="G808" i="3"/>
  <c r="L628" i="3"/>
  <c r="G628" i="3"/>
  <c r="L528" i="3"/>
  <c r="G528" i="3"/>
  <c r="L593" i="3"/>
  <c r="G593" i="3"/>
  <c r="G316" i="3"/>
  <c r="L316" i="3"/>
  <c r="G368" i="3"/>
  <c r="L368" i="3"/>
  <c r="G484" i="3"/>
  <c r="L484" i="3"/>
  <c r="L369" i="3"/>
  <c r="G369" i="3"/>
  <c r="L304" i="3"/>
  <c r="G304" i="3"/>
  <c r="L292" i="3"/>
  <c r="G292" i="3"/>
  <c r="L247" i="3"/>
  <c r="G247" i="3"/>
  <c r="L72" i="3"/>
  <c r="G72" i="3"/>
  <c r="G126" i="3"/>
  <c r="L126" i="3"/>
  <c r="L70" i="3"/>
  <c r="G70" i="3"/>
  <c r="L857" i="3"/>
  <c r="G857" i="3"/>
  <c r="L868" i="3"/>
  <c r="G868" i="3"/>
  <c r="L869" i="3"/>
  <c r="G869" i="3"/>
  <c r="L864" i="3"/>
  <c r="G864" i="3"/>
  <c r="G800" i="3"/>
  <c r="L800" i="3"/>
  <c r="L720" i="3"/>
  <c r="G720" i="3"/>
  <c r="L674" i="3"/>
  <c r="G674" i="3"/>
  <c r="L798" i="3"/>
  <c r="G798" i="3"/>
  <c r="G746" i="3"/>
  <c r="L746" i="3"/>
  <c r="L671" i="3"/>
  <c r="G671" i="3"/>
  <c r="L804" i="3"/>
  <c r="G804" i="3"/>
  <c r="G731" i="3"/>
  <c r="L731" i="3"/>
  <c r="L672" i="3"/>
  <c r="G672" i="3"/>
  <c r="L816" i="3"/>
  <c r="G816" i="3"/>
  <c r="L765" i="3"/>
  <c r="G765" i="3"/>
  <c r="L704" i="3"/>
  <c r="G704" i="3"/>
  <c r="L637" i="3"/>
  <c r="G637" i="3"/>
  <c r="G559" i="3"/>
  <c r="L559" i="3"/>
  <c r="L617" i="3"/>
  <c r="G617" i="3"/>
  <c r="G550" i="3"/>
  <c r="L550" i="3"/>
  <c r="L592" i="3"/>
  <c r="G592" i="3"/>
  <c r="G538" i="3"/>
  <c r="L538" i="3"/>
  <c r="L604" i="3"/>
  <c r="G604" i="3"/>
  <c r="G549" i="3"/>
  <c r="L549" i="3"/>
  <c r="L467" i="3"/>
  <c r="G467" i="3"/>
  <c r="L338" i="3"/>
  <c r="G338" i="3"/>
  <c r="L470" i="3"/>
  <c r="G470" i="3"/>
  <c r="G420" i="3"/>
  <c r="L420" i="3"/>
  <c r="L376" i="3"/>
  <c r="G376" i="3"/>
  <c r="G481" i="3"/>
  <c r="L481" i="3"/>
  <c r="L388" i="3"/>
  <c r="G388" i="3"/>
  <c r="G498" i="3"/>
  <c r="L498" i="3"/>
  <c r="L438" i="3"/>
  <c r="G438" i="3"/>
  <c r="L399" i="3"/>
  <c r="G399" i="3"/>
  <c r="L356" i="3"/>
  <c r="G356" i="3"/>
  <c r="L274" i="3"/>
  <c r="G274" i="3"/>
  <c r="G347" i="3"/>
  <c r="L347" i="3"/>
  <c r="L287" i="3"/>
  <c r="G287" i="3"/>
  <c r="L229" i="3"/>
  <c r="G229" i="3"/>
  <c r="L337" i="3"/>
  <c r="G337" i="3"/>
  <c r="L272" i="3"/>
  <c r="G272" i="3"/>
  <c r="L353" i="3"/>
  <c r="G353" i="3"/>
  <c r="L285" i="3"/>
  <c r="G285" i="3"/>
  <c r="L233" i="3"/>
  <c r="G233" i="3"/>
  <c r="L167" i="3"/>
  <c r="G167" i="3"/>
  <c r="L109" i="3"/>
  <c r="G109" i="3"/>
  <c r="G177" i="3"/>
  <c r="L177" i="3"/>
  <c r="L118" i="3"/>
  <c r="G118" i="3"/>
  <c r="L142" i="3"/>
  <c r="G142" i="3"/>
  <c r="L181" i="3"/>
  <c r="G181" i="3"/>
  <c r="L123" i="3"/>
  <c r="G123" i="3"/>
  <c r="L78" i="3"/>
  <c r="G78" i="3"/>
  <c r="G38" i="3"/>
  <c r="L38" i="3"/>
  <c r="L68" i="3"/>
  <c r="G68" i="3"/>
  <c r="G53" i="3"/>
  <c r="L53" i="3"/>
  <c r="L18" i="3"/>
  <c r="G18" i="3"/>
  <c r="L871" i="3"/>
  <c r="G871" i="3"/>
  <c r="L831" i="3"/>
  <c r="G831" i="3"/>
  <c r="G819" i="3"/>
  <c r="L819" i="3"/>
  <c r="L806" i="3"/>
  <c r="G806" i="3"/>
  <c r="L826" i="3"/>
  <c r="G826" i="3"/>
  <c r="G652" i="3"/>
  <c r="L652" i="3"/>
  <c r="L572" i="3"/>
  <c r="G572" i="3"/>
  <c r="L627" i="3"/>
  <c r="G627" i="3"/>
  <c r="L361" i="3"/>
  <c r="G361" i="3"/>
  <c r="G378" i="3"/>
  <c r="L378" i="3"/>
  <c r="G500" i="3"/>
  <c r="L500" i="3"/>
  <c r="L350" i="3"/>
  <c r="G350" i="3"/>
  <c r="L271" i="3"/>
  <c r="G271" i="3"/>
  <c r="L260" i="3"/>
  <c r="G260" i="3"/>
  <c r="L225" i="3"/>
  <c r="G225" i="3"/>
  <c r="L158" i="3"/>
  <c r="G158" i="3"/>
  <c r="L162" i="3"/>
  <c r="G162" i="3"/>
  <c r="G33" i="3"/>
  <c r="L33" i="3"/>
  <c r="L896" i="3"/>
  <c r="G896" i="3"/>
  <c r="L889" i="3"/>
  <c r="G889" i="3"/>
  <c r="L844" i="3"/>
  <c r="G844" i="3"/>
  <c r="L888" i="3"/>
  <c r="G888" i="3"/>
  <c r="L841" i="3"/>
  <c r="G841" i="3"/>
  <c r="L750" i="3"/>
  <c r="G750" i="3"/>
  <c r="L692" i="3"/>
  <c r="G692" i="3"/>
  <c r="G822" i="3"/>
  <c r="L822" i="3"/>
  <c r="G779" i="3"/>
  <c r="L779" i="3"/>
  <c r="L715" i="3"/>
  <c r="G715" i="3"/>
  <c r="L840" i="3"/>
  <c r="G840" i="3"/>
  <c r="L758" i="3"/>
  <c r="G758" i="3"/>
  <c r="G698" i="3"/>
  <c r="L698" i="3"/>
  <c r="L639" i="3"/>
  <c r="G639" i="3"/>
  <c r="G786" i="3"/>
  <c r="L786" i="3"/>
  <c r="G727" i="3"/>
  <c r="L727" i="3"/>
  <c r="L660" i="3"/>
  <c r="G660" i="3"/>
  <c r="L599" i="3"/>
  <c r="G599" i="3"/>
  <c r="L512" i="3"/>
  <c r="G512" i="3"/>
  <c r="L580" i="3"/>
  <c r="G580" i="3"/>
  <c r="G618" i="3"/>
  <c r="L618" i="3"/>
  <c r="L560" i="3"/>
  <c r="G560" i="3"/>
  <c r="L633" i="3"/>
  <c r="G633" i="3"/>
  <c r="L577" i="3"/>
  <c r="G577" i="3"/>
  <c r="L494" i="3"/>
  <c r="G494" i="3"/>
  <c r="L400" i="3"/>
  <c r="G400" i="3"/>
  <c r="L499" i="3"/>
  <c r="G499" i="3"/>
  <c r="L437" i="3"/>
  <c r="G437" i="3"/>
  <c r="G401" i="3"/>
  <c r="L401" i="3"/>
  <c r="G351" i="3"/>
  <c r="L351" i="3"/>
  <c r="L435" i="3"/>
  <c r="G435" i="3"/>
  <c r="G525" i="3"/>
  <c r="L525" i="3"/>
  <c r="L461" i="3"/>
  <c r="G461" i="3"/>
  <c r="L416" i="3"/>
  <c r="G416" i="3"/>
  <c r="L372" i="3"/>
  <c r="G372" i="3"/>
  <c r="L300" i="3"/>
  <c r="G300" i="3"/>
  <c r="G218" i="3"/>
  <c r="L218" i="3"/>
  <c r="L310" i="3"/>
  <c r="G310" i="3"/>
  <c r="G252" i="3"/>
  <c r="L252" i="3"/>
  <c r="L205" i="3"/>
  <c r="G205" i="3"/>
  <c r="L302" i="3"/>
  <c r="G302" i="3"/>
  <c r="G230" i="3"/>
  <c r="L230" i="3"/>
  <c r="L318" i="3"/>
  <c r="G318" i="3"/>
  <c r="L253" i="3"/>
  <c r="G253" i="3"/>
  <c r="L209" i="3"/>
  <c r="G209" i="3"/>
  <c r="L134" i="3"/>
  <c r="G134" i="3"/>
  <c r="L199" i="3"/>
  <c r="G199" i="3"/>
  <c r="L147" i="3"/>
  <c r="G147" i="3"/>
  <c r="L180" i="3"/>
  <c r="G180" i="3"/>
  <c r="L100" i="3"/>
  <c r="G100" i="3"/>
  <c r="L152" i="3"/>
  <c r="G152" i="3"/>
  <c r="L90" i="3"/>
  <c r="G90" i="3"/>
  <c r="L54" i="3"/>
  <c r="G54" i="3"/>
  <c r="G20" i="3"/>
  <c r="L20" i="3"/>
  <c r="L71" i="3"/>
  <c r="G71" i="3"/>
  <c r="G32" i="3"/>
  <c r="L32" i="3"/>
  <c r="G827" i="3"/>
  <c r="L827" i="3"/>
  <c r="L663" i="3"/>
  <c r="G663" i="3"/>
  <c r="L472" i="3"/>
  <c r="G472" i="3"/>
  <c r="L402" i="3"/>
  <c r="G402" i="3"/>
  <c r="L96" i="3"/>
  <c r="G96" i="3"/>
  <c r="G77" i="3"/>
  <c r="L77" i="3"/>
  <c r="L836" i="3"/>
  <c r="G836" i="3"/>
  <c r="L859" i="3"/>
  <c r="G859" i="3"/>
  <c r="L661" i="3"/>
  <c r="G661" i="3"/>
  <c r="G662" i="3"/>
  <c r="L662" i="3"/>
  <c r="L666" i="3"/>
  <c r="G666" i="3"/>
  <c r="L688" i="3"/>
  <c r="G688" i="3"/>
  <c r="L552" i="3"/>
  <c r="G552" i="3"/>
  <c r="G522" i="3"/>
  <c r="L522" i="3"/>
  <c r="L830" i="3"/>
  <c r="G830" i="3"/>
  <c r="L642" i="3"/>
  <c r="G642" i="3"/>
  <c r="L611" i="3"/>
  <c r="G611" i="3"/>
  <c r="G396" i="3"/>
  <c r="L396" i="3"/>
  <c r="G516" i="3"/>
  <c r="L516" i="3"/>
  <c r="L358" i="3"/>
  <c r="G358" i="3"/>
  <c r="L290" i="3"/>
  <c r="G290" i="3"/>
  <c r="L275" i="3"/>
  <c r="G275" i="3"/>
  <c r="L236" i="3"/>
  <c r="G236" i="3"/>
  <c r="L182" i="3"/>
  <c r="G182" i="3"/>
  <c r="G171" i="3"/>
  <c r="L171" i="3"/>
  <c r="G41" i="3"/>
  <c r="L41" i="3"/>
  <c r="L66" i="3"/>
  <c r="G66" i="3"/>
  <c r="L897" i="3"/>
  <c r="G897" i="3"/>
  <c r="L901" i="3"/>
  <c r="G901" i="3"/>
  <c r="L851" i="3"/>
  <c r="G851" i="3"/>
  <c r="L900" i="3"/>
  <c r="G900" i="3"/>
  <c r="L850" i="3"/>
  <c r="G850" i="3"/>
  <c r="L763" i="3"/>
  <c r="G763" i="3"/>
  <c r="G699" i="3"/>
  <c r="L699" i="3"/>
  <c r="L648" i="3"/>
  <c r="G648" i="3"/>
  <c r="L785" i="3"/>
  <c r="G785" i="3"/>
  <c r="L723" i="3"/>
  <c r="G723" i="3"/>
  <c r="L626" i="3"/>
  <c r="G626" i="3"/>
  <c r="L771" i="3"/>
  <c r="G771" i="3"/>
  <c r="L705" i="3"/>
  <c r="G705" i="3"/>
  <c r="L651" i="3"/>
  <c r="G651" i="3"/>
  <c r="G792" i="3"/>
  <c r="L792" i="3"/>
  <c r="L741" i="3"/>
  <c r="G741" i="3"/>
  <c r="L670" i="3"/>
  <c r="G670" i="3"/>
  <c r="G612" i="3"/>
  <c r="L612" i="3"/>
  <c r="L539" i="3"/>
  <c r="G539" i="3"/>
  <c r="L594" i="3"/>
  <c r="G594" i="3"/>
  <c r="G504" i="3"/>
  <c r="L504" i="3"/>
  <c r="L569" i="3"/>
  <c r="G569" i="3"/>
  <c r="L641" i="3"/>
  <c r="G641" i="3"/>
  <c r="L585" i="3"/>
  <c r="G585" i="3"/>
  <c r="L505" i="3"/>
  <c r="G505" i="3"/>
  <c r="L446" i="3"/>
  <c r="G446" i="3"/>
  <c r="G508" i="3"/>
  <c r="L508" i="3"/>
  <c r="G444" i="3"/>
  <c r="L444" i="3"/>
  <c r="L407" i="3"/>
  <c r="G407" i="3"/>
  <c r="L362" i="3"/>
  <c r="G362" i="3"/>
  <c r="L455" i="3"/>
  <c r="G455" i="3"/>
  <c r="L531" i="3"/>
  <c r="G531" i="3"/>
  <c r="L474" i="3"/>
  <c r="G474" i="3"/>
  <c r="L423" i="3"/>
  <c r="G423" i="3"/>
  <c r="G379" i="3"/>
  <c r="L379" i="3"/>
  <c r="L322" i="3"/>
  <c r="G322" i="3"/>
  <c r="L248" i="3"/>
  <c r="G248" i="3"/>
  <c r="L324" i="3"/>
  <c r="G324" i="3"/>
  <c r="G262" i="3"/>
  <c r="L262" i="3"/>
  <c r="L213" i="3"/>
  <c r="G213" i="3"/>
  <c r="L311" i="3"/>
  <c r="G311" i="3"/>
  <c r="L246" i="3"/>
  <c r="G246" i="3"/>
  <c r="L329" i="3"/>
  <c r="G329" i="3"/>
  <c r="G264" i="3"/>
  <c r="L264" i="3"/>
  <c r="L217" i="3"/>
  <c r="G217" i="3"/>
  <c r="L143" i="3"/>
  <c r="G143" i="3"/>
  <c r="L80" i="3"/>
  <c r="G80" i="3"/>
  <c r="G161" i="3"/>
  <c r="L161" i="3"/>
  <c r="L94" i="3"/>
  <c r="G94" i="3"/>
  <c r="L113" i="3"/>
  <c r="G113" i="3"/>
  <c r="L164" i="3"/>
  <c r="G164" i="3"/>
  <c r="L103" i="3"/>
  <c r="G103" i="3"/>
  <c r="L62" i="3"/>
  <c r="G62" i="3"/>
  <c r="G27" i="3"/>
  <c r="L27" i="3"/>
  <c r="L79" i="3"/>
  <c r="G79" i="3"/>
  <c r="L39" i="3"/>
  <c r="G39" i="3"/>
  <c r="L12" i="3"/>
  <c r="G12" i="3"/>
  <c r="L876" i="3"/>
  <c r="G876" i="3"/>
  <c r="G730" i="3"/>
  <c r="L730" i="3"/>
  <c r="L752" i="3"/>
  <c r="G752" i="3"/>
  <c r="L734" i="3"/>
  <c r="G734" i="3"/>
  <c r="L767" i="3"/>
  <c r="G767" i="3"/>
  <c r="G561" i="3"/>
  <c r="L561" i="3"/>
  <c r="L597" i="3"/>
  <c r="G597" i="3"/>
  <c r="L556" i="3"/>
  <c r="G556" i="3"/>
  <c r="L473" i="3"/>
  <c r="G473" i="3"/>
  <c r="L486" i="3"/>
  <c r="G486" i="3"/>
  <c r="L453" i="3"/>
  <c r="G453" i="3"/>
  <c r="L309" i="3"/>
  <c r="G309" i="3"/>
  <c r="G256" i="3"/>
  <c r="L256" i="3"/>
  <c r="L243" i="3"/>
  <c r="G243" i="3"/>
  <c r="L215" i="3"/>
  <c r="G215" i="3"/>
  <c r="L170" i="3"/>
  <c r="G170" i="3"/>
  <c r="G183" i="3"/>
  <c r="L183" i="3"/>
  <c r="G29" i="3"/>
  <c r="L29" i="3"/>
  <c r="L824" i="3"/>
  <c r="G824" i="3"/>
  <c r="L858" i="3"/>
  <c r="G858" i="3"/>
  <c r="G837" i="3"/>
  <c r="L837" i="3"/>
  <c r="L854" i="3"/>
  <c r="G854" i="3"/>
  <c r="L772" i="3"/>
  <c r="G772" i="3"/>
  <c r="L706" i="3"/>
  <c r="G706" i="3"/>
  <c r="L653" i="3"/>
  <c r="G653" i="3"/>
  <c r="L790" i="3"/>
  <c r="G790" i="3"/>
  <c r="G728" i="3"/>
  <c r="L728" i="3"/>
  <c r="L654" i="3"/>
  <c r="G654" i="3"/>
  <c r="L782" i="3"/>
  <c r="G782" i="3"/>
  <c r="L710" i="3"/>
  <c r="G710" i="3"/>
  <c r="L659" i="3"/>
  <c r="G659" i="3"/>
  <c r="G802" i="3"/>
  <c r="L802" i="3"/>
  <c r="L749" i="3"/>
  <c r="G749" i="3"/>
  <c r="L677" i="3"/>
  <c r="G677" i="3"/>
  <c r="L623" i="3"/>
  <c r="G623" i="3"/>
  <c r="G543" i="3"/>
  <c r="L543" i="3"/>
  <c r="G602" i="3"/>
  <c r="L602" i="3"/>
  <c r="L521" i="3"/>
  <c r="G521" i="3"/>
  <c r="L576" i="3"/>
  <c r="G576" i="3"/>
  <c r="L511" i="3"/>
  <c r="G511" i="3"/>
  <c r="L590" i="3"/>
  <c r="G590" i="3"/>
  <c r="L520" i="3"/>
  <c r="G520" i="3"/>
  <c r="L451" i="3"/>
  <c r="G451" i="3"/>
  <c r="L517" i="3"/>
  <c r="G517" i="3"/>
  <c r="L454" i="3"/>
  <c r="G454" i="3"/>
  <c r="L411" i="3"/>
  <c r="G411" i="3"/>
  <c r="G366" i="3"/>
  <c r="L366" i="3"/>
  <c r="L463" i="3"/>
  <c r="G463" i="3"/>
  <c r="L535" i="3"/>
  <c r="G535" i="3"/>
  <c r="L478" i="3"/>
  <c r="G478" i="3"/>
  <c r="G428" i="3"/>
  <c r="L428" i="3"/>
  <c r="L384" i="3"/>
  <c r="G384" i="3"/>
  <c r="L333" i="3"/>
  <c r="G333" i="3"/>
  <c r="L254" i="3"/>
  <c r="G254" i="3"/>
  <c r="L334" i="3"/>
  <c r="G334" i="3"/>
  <c r="L268" i="3"/>
  <c r="G268" i="3"/>
  <c r="L219" i="3"/>
  <c r="G219" i="3"/>
  <c r="L317" i="3"/>
  <c r="G317" i="3"/>
  <c r="L259" i="3"/>
  <c r="G259" i="3"/>
  <c r="G335" i="3"/>
  <c r="L335" i="3"/>
  <c r="L273" i="3"/>
  <c r="G273" i="3"/>
  <c r="L223" i="3"/>
  <c r="G223" i="3"/>
  <c r="L153" i="3"/>
  <c r="G153" i="3"/>
  <c r="L93" i="3"/>
  <c r="G93" i="3"/>
  <c r="L165" i="3"/>
  <c r="G165" i="3"/>
  <c r="L102" i="3"/>
  <c r="G102" i="3"/>
  <c r="L121" i="3"/>
  <c r="G121" i="3"/>
  <c r="L169" i="3"/>
  <c r="G169" i="3"/>
  <c r="L111" i="3"/>
  <c r="G111" i="3"/>
  <c r="L67" i="3"/>
  <c r="G67" i="3"/>
  <c r="G30" i="3"/>
  <c r="L30" i="3"/>
  <c r="G85" i="3"/>
  <c r="L85" i="3"/>
  <c r="G42" i="3"/>
  <c r="L42" i="3"/>
  <c r="L10" i="3"/>
  <c r="G10" i="3"/>
  <c r="L832" i="3"/>
  <c r="G832" i="3"/>
  <c r="G761" i="3"/>
  <c r="L761" i="3"/>
  <c r="G783" i="3"/>
  <c r="L783" i="3"/>
  <c r="G769" i="3"/>
  <c r="L769" i="3"/>
  <c r="L789" i="3"/>
  <c r="G789" i="3"/>
  <c r="L607" i="3"/>
  <c r="G607" i="3"/>
  <c r="G502" i="3"/>
  <c r="L502" i="3"/>
  <c r="L582" i="3"/>
  <c r="G582" i="3"/>
  <c r="G490" i="3"/>
  <c r="L490" i="3"/>
  <c r="L340" i="3"/>
  <c r="G340" i="3"/>
  <c r="L441" i="3"/>
  <c r="G441" i="3"/>
  <c r="G280" i="3"/>
  <c r="L280" i="3"/>
  <c r="L242" i="3"/>
  <c r="G242" i="3"/>
  <c r="L214" i="3"/>
  <c r="G214" i="3"/>
  <c r="G156" i="3"/>
  <c r="L156" i="3"/>
  <c r="L107" i="3"/>
  <c r="G107" i="3"/>
  <c r="L114" i="3"/>
  <c r="G114" i="3"/>
  <c r="L17" i="3"/>
  <c r="G17" i="3"/>
  <c r="L877" i="3"/>
  <c r="G877" i="3"/>
  <c r="L875" i="3"/>
  <c r="G875" i="3"/>
  <c r="L887" i="3"/>
  <c r="G887" i="3"/>
  <c r="L872" i="3"/>
  <c r="G872" i="3"/>
  <c r="L814" i="3"/>
  <c r="G814" i="3"/>
  <c r="G733" i="3"/>
  <c r="L733" i="3"/>
  <c r="G681" i="3"/>
  <c r="L681" i="3"/>
  <c r="L812" i="3"/>
  <c r="G812" i="3"/>
  <c r="L759" i="3"/>
  <c r="G759" i="3"/>
  <c r="G687" i="3"/>
  <c r="L687" i="3"/>
  <c r="G815" i="3"/>
  <c r="L815" i="3"/>
  <c r="G743" i="3"/>
  <c r="L743" i="3"/>
  <c r="G685" i="3"/>
  <c r="L685" i="3"/>
  <c r="L823" i="3"/>
  <c r="G823" i="3"/>
  <c r="G774" i="3"/>
  <c r="L774" i="3"/>
  <c r="G717" i="3"/>
  <c r="L717" i="3"/>
  <c r="L622" i="3"/>
  <c r="G622" i="3"/>
  <c r="L571" i="3"/>
  <c r="G571" i="3"/>
  <c r="L625" i="3"/>
  <c r="G625" i="3"/>
  <c r="L564" i="3"/>
  <c r="G564" i="3"/>
  <c r="L603" i="3"/>
  <c r="G603" i="3"/>
  <c r="L544" i="3"/>
  <c r="G544" i="3"/>
  <c r="L615" i="3"/>
  <c r="G615" i="3"/>
  <c r="G563" i="3"/>
  <c r="L563" i="3"/>
  <c r="L479" i="3"/>
  <c r="G479" i="3"/>
  <c r="G387" i="3"/>
  <c r="L387" i="3"/>
  <c r="L483" i="3"/>
  <c r="G483" i="3"/>
  <c r="L426" i="3"/>
  <c r="G426" i="3"/>
  <c r="L382" i="3"/>
  <c r="G382" i="3"/>
  <c r="L495" i="3"/>
  <c r="G495" i="3"/>
  <c r="L394" i="3"/>
  <c r="G394" i="3"/>
  <c r="L509" i="3"/>
  <c r="G509" i="3"/>
  <c r="L445" i="3"/>
  <c r="G445" i="3"/>
  <c r="G406" i="3"/>
  <c r="L406" i="3"/>
  <c r="G363" i="3"/>
  <c r="L363" i="3"/>
  <c r="L286" i="3"/>
  <c r="G286" i="3"/>
  <c r="G198" i="3"/>
  <c r="L198" i="3"/>
  <c r="G298" i="3"/>
  <c r="L298" i="3"/>
  <c r="L237" i="3"/>
  <c r="G237" i="3"/>
  <c r="L188" i="3"/>
  <c r="G188" i="3"/>
  <c r="L281" i="3"/>
  <c r="G281" i="3"/>
  <c r="L197" i="3"/>
  <c r="G197" i="3"/>
  <c r="L299" i="3"/>
  <c r="G299" i="3"/>
  <c r="L241" i="3"/>
  <c r="G241" i="3"/>
  <c r="L191" i="3"/>
  <c r="G191" i="3"/>
  <c r="L120" i="3"/>
  <c r="G120" i="3"/>
  <c r="L185" i="3"/>
  <c r="G185" i="3"/>
  <c r="L131" i="3"/>
  <c r="G131" i="3"/>
  <c r="L151" i="3"/>
  <c r="G151" i="3"/>
  <c r="L76" i="3"/>
  <c r="G76" i="3"/>
  <c r="L136" i="3"/>
  <c r="G136" i="3"/>
  <c r="L86" i="3"/>
  <c r="G86" i="3"/>
  <c r="G44" i="3"/>
  <c r="L44" i="3"/>
  <c r="L13" i="3"/>
  <c r="G13" i="3"/>
  <c r="G61" i="3"/>
  <c r="L61" i="3"/>
  <c r="G24" i="3"/>
  <c r="L24" i="3"/>
  <c r="G676" i="3"/>
  <c r="L676" i="3"/>
  <c r="L513" i="3"/>
  <c r="G513" i="3"/>
  <c r="G799" i="3"/>
  <c r="L799" i="3"/>
  <c r="G810" i="3"/>
  <c r="L810" i="3"/>
  <c r="G608" i="3"/>
  <c r="L608" i="3"/>
  <c r="L536" i="3"/>
  <c r="G536" i="3"/>
  <c r="G532" i="3"/>
  <c r="L532" i="3"/>
  <c r="L881" i="3"/>
  <c r="G881" i="3"/>
  <c r="G803" i="3"/>
  <c r="L803" i="3"/>
  <c r="G809" i="3"/>
  <c r="L809" i="3"/>
  <c r="G818" i="3"/>
  <c r="L818" i="3"/>
  <c r="L555" i="3"/>
  <c r="G555" i="3"/>
  <c r="L391" i="3"/>
  <c r="G391" i="3"/>
  <c r="L848" i="3"/>
  <c r="G848" i="3"/>
  <c r="G745" i="3"/>
  <c r="L745" i="3"/>
  <c r="L768" i="3"/>
  <c r="G768" i="3"/>
  <c r="L753" i="3"/>
  <c r="G753" i="3"/>
  <c r="G780" i="3"/>
  <c r="L780" i="3"/>
  <c r="L583" i="3"/>
  <c r="G583" i="3"/>
  <c r="L610" i="3"/>
  <c r="G610" i="3"/>
  <c r="L570" i="3"/>
  <c r="G570" i="3"/>
  <c r="L506" i="3"/>
  <c r="G506" i="3"/>
  <c r="G359" i="3"/>
  <c r="L359" i="3"/>
  <c r="L469" i="3"/>
  <c r="G469" i="3"/>
  <c r="L294" i="3"/>
  <c r="G294" i="3"/>
  <c r="L232" i="3"/>
  <c r="G232" i="3"/>
  <c r="L190" i="3"/>
  <c r="G190" i="3"/>
  <c r="L204" i="3"/>
  <c r="G204" i="3"/>
  <c r="L125" i="3"/>
  <c r="G125" i="3"/>
  <c r="L129" i="3"/>
  <c r="G129" i="3"/>
  <c r="G25" i="3"/>
  <c r="L25" i="3"/>
  <c r="L55" i="3"/>
  <c r="G55" i="3"/>
  <c r="L891" i="3"/>
  <c r="G891" i="3"/>
  <c r="L884" i="3"/>
  <c r="G884" i="3"/>
  <c r="L842" i="3"/>
  <c r="G842" i="3"/>
  <c r="L885" i="3"/>
  <c r="G885" i="3"/>
  <c r="G834" i="3"/>
  <c r="L834" i="3"/>
  <c r="L747" i="3"/>
  <c r="G747" i="3"/>
  <c r="G689" i="3"/>
  <c r="L689" i="3"/>
  <c r="L820" i="3"/>
  <c r="G820" i="3"/>
  <c r="G773" i="3"/>
  <c r="L773" i="3"/>
  <c r="L713" i="3"/>
  <c r="G713" i="3"/>
  <c r="G835" i="3"/>
  <c r="L835" i="3"/>
  <c r="L755" i="3"/>
  <c r="G755" i="3"/>
  <c r="L693" i="3"/>
  <c r="G693" i="3"/>
  <c r="L833" i="3"/>
  <c r="G833" i="3"/>
  <c r="G784" i="3"/>
  <c r="L784" i="3"/>
  <c r="L726" i="3"/>
  <c r="G726" i="3"/>
  <c r="L657" i="3"/>
  <c r="G657" i="3"/>
  <c r="G591" i="3"/>
  <c r="L591" i="3"/>
  <c r="L510" i="3"/>
  <c r="G510" i="3"/>
  <c r="L578" i="3"/>
  <c r="G578" i="3"/>
  <c r="L613" i="3"/>
  <c r="G613" i="3"/>
  <c r="G553" i="3"/>
  <c r="L553" i="3"/>
  <c r="G630" i="3"/>
  <c r="L630" i="3"/>
  <c r="L574" i="3"/>
  <c r="G574" i="3"/>
  <c r="L489" i="3"/>
  <c r="G489" i="3"/>
  <c r="G393" i="3"/>
  <c r="L393" i="3"/>
  <c r="G492" i="3"/>
  <c r="L492" i="3"/>
  <c r="L434" i="3"/>
  <c r="G434" i="3"/>
  <c r="G398" i="3"/>
  <c r="L398" i="3"/>
  <c r="L349" i="3"/>
  <c r="G349" i="3"/>
  <c r="L427" i="3"/>
  <c r="G427" i="3"/>
  <c r="L523" i="3"/>
  <c r="G523" i="3"/>
  <c r="L458" i="3"/>
  <c r="G458" i="3"/>
  <c r="L414" i="3"/>
  <c r="G414" i="3"/>
  <c r="L371" i="3"/>
  <c r="G371" i="3"/>
  <c r="L297" i="3"/>
  <c r="G297" i="3"/>
  <c r="G210" i="3"/>
  <c r="L210" i="3"/>
  <c r="L307" i="3"/>
  <c r="G307" i="3"/>
  <c r="L245" i="3"/>
  <c r="G245" i="3"/>
  <c r="L203" i="3"/>
  <c r="G203" i="3"/>
  <c r="L295" i="3"/>
  <c r="G295" i="3"/>
  <c r="G222" i="3"/>
  <c r="L222" i="3"/>
  <c r="L315" i="3"/>
  <c r="G315" i="3"/>
  <c r="L250" i="3"/>
  <c r="G250" i="3"/>
  <c r="L207" i="3"/>
  <c r="G207" i="3"/>
  <c r="L130" i="3"/>
  <c r="G130" i="3"/>
  <c r="G196" i="3"/>
  <c r="L196" i="3"/>
  <c r="L144" i="3"/>
  <c r="G144" i="3"/>
  <c r="L175" i="3"/>
  <c r="G175" i="3"/>
  <c r="L97" i="3"/>
  <c r="G97" i="3"/>
  <c r="L149" i="3"/>
  <c r="G149" i="3"/>
  <c r="L64" i="3"/>
  <c r="G64" i="3"/>
  <c r="L51" i="3"/>
  <c r="G51" i="3"/>
  <c r="G19" i="3"/>
  <c r="L19" i="3"/>
  <c r="G69" i="3"/>
  <c r="L69" i="3"/>
  <c r="L31" i="3"/>
  <c r="G31" i="3"/>
  <c r="L886" i="3"/>
  <c r="G886" i="3"/>
  <c r="G882" i="3"/>
  <c r="L882" i="3"/>
  <c r="G686" i="3"/>
  <c r="L686" i="3"/>
  <c r="L703" i="3"/>
  <c r="G703" i="3"/>
  <c r="L691" i="3"/>
  <c r="G691" i="3"/>
  <c r="L724" i="3"/>
  <c r="G724" i="3"/>
  <c r="L638" i="3"/>
  <c r="G638" i="3"/>
  <c r="G551" i="3"/>
  <c r="L551" i="3"/>
  <c r="L487" i="3"/>
  <c r="G487" i="3"/>
  <c r="L432" i="3"/>
  <c r="G432" i="3"/>
  <c r="L418" i="3"/>
  <c r="G418" i="3"/>
  <c r="G421" i="3"/>
  <c r="L421" i="3"/>
  <c r="L258" i="3"/>
  <c r="G258" i="3"/>
  <c r="L221" i="3"/>
  <c r="G221" i="3"/>
  <c r="G344" i="3"/>
  <c r="L344" i="3"/>
  <c r="L176" i="3"/>
  <c r="G176" i="3"/>
  <c r="L141" i="3"/>
  <c r="G141" i="3"/>
  <c r="L146" i="3"/>
  <c r="G146" i="3"/>
  <c r="G898" i="3"/>
  <c r="L898" i="3"/>
  <c r="L892" i="3"/>
  <c r="G892" i="3"/>
  <c r="L846" i="3"/>
  <c r="G846" i="3"/>
  <c r="L893" i="3"/>
  <c r="G893" i="3"/>
  <c r="L843" i="3"/>
  <c r="G843" i="3"/>
  <c r="L756" i="3"/>
  <c r="G756" i="3"/>
  <c r="L694" i="3"/>
  <c r="G694" i="3"/>
  <c r="L629" i="3"/>
  <c r="G629" i="3"/>
  <c r="L781" i="3"/>
  <c r="G781" i="3"/>
  <c r="G718" i="3"/>
  <c r="L718" i="3"/>
  <c r="L845" i="3"/>
  <c r="G845" i="3"/>
  <c r="L764" i="3"/>
  <c r="G764" i="3"/>
  <c r="L700" i="3"/>
  <c r="G700" i="3"/>
  <c r="G644" i="3"/>
  <c r="L644" i="3"/>
  <c r="L787" i="3"/>
  <c r="G787" i="3"/>
  <c r="G735" i="3"/>
  <c r="L735" i="3"/>
  <c r="L664" i="3"/>
  <c r="G664" i="3"/>
  <c r="L601" i="3"/>
  <c r="G601" i="3"/>
  <c r="L526" i="3"/>
  <c r="G526" i="3"/>
  <c r="L586" i="3"/>
  <c r="G586" i="3"/>
  <c r="L619" i="3"/>
  <c r="G619" i="3"/>
  <c r="G562" i="3"/>
  <c r="L562" i="3"/>
  <c r="L636" i="3"/>
  <c r="G636" i="3"/>
  <c r="L579" i="3"/>
  <c r="G579" i="3"/>
  <c r="G496" i="3"/>
  <c r="L496" i="3"/>
  <c r="L431" i="3"/>
  <c r="G431" i="3"/>
  <c r="L501" i="3"/>
  <c r="G501" i="3"/>
  <c r="G440" i="3"/>
  <c r="L440" i="3"/>
  <c r="L403" i="3"/>
  <c r="G403" i="3"/>
  <c r="G355" i="3"/>
  <c r="L355" i="3"/>
  <c r="L447" i="3"/>
  <c r="G447" i="3"/>
  <c r="G527" i="3"/>
  <c r="L527" i="3"/>
  <c r="L466" i="3"/>
  <c r="G466" i="3"/>
  <c r="G419" i="3"/>
  <c r="L419" i="3"/>
  <c r="L374" i="3"/>
  <c r="G374" i="3"/>
  <c r="L303" i="3"/>
  <c r="G303" i="3"/>
  <c r="G226" i="3"/>
  <c r="L226" i="3"/>
  <c r="L313" i="3"/>
  <c r="G313" i="3"/>
  <c r="L255" i="3"/>
  <c r="G255" i="3"/>
  <c r="G208" i="3"/>
  <c r="L208" i="3"/>
  <c r="L305" i="3"/>
  <c r="G305" i="3"/>
  <c r="G238" i="3"/>
  <c r="L238" i="3"/>
  <c r="L321" i="3"/>
  <c r="G321" i="3"/>
  <c r="L257" i="3"/>
  <c r="G257" i="3"/>
  <c r="G212" i="3"/>
  <c r="L212" i="3"/>
  <c r="L137" i="3"/>
  <c r="G137" i="3"/>
  <c r="L201" i="3"/>
  <c r="G201" i="3"/>
  <c r="L154" i="3"/>
  <c r="G154" i="3"/>
  <c r="G89" i="3"/>
  <c r="L89" i="3"/>
  <c r="L105" i="3"/>
  <c r="G105" i="3"/>
  <c r="L155" i="3"/>
  <c r="G155" i="3"/>
  <c r="L95" i="3"/>
  <c r="G95" i="3"/>
  <c r="G57" i="3"/>
  <c r="L57" i="3"/>
  <c r="G22" i="3"/>
  <c r="L22" i="3"/>
  <c r="L74" i="3"/>
  <c r="G74" i="3"/>
  <c r="G34" i="3"/>
  <c r="L34" i="3"/>
  <c r="L899" i="3"/>
  <c r="G899" i="3"/>
  <c r="L839" i="3"/>
  <c r="G839" i="3"/>
  <c r="G707" i="3"/>
  <c r="L707" i="3"/>
  <c r="L722" i="3"/>
  <c r="G722" i="3"/>
  <c r="L711" i="3"/>
  <c r="G711" i="3"/>
  <c r="L751" i="3"/>
  <c r="G751" i="3"/>
  <c r="G545" i="3"/>
  <c r="L545" i="3"/>
  <c r="L581" i="3"/>
  <c r="G581" i="3"/>
  <c r="L503" i="3"/>
  <c r="G503" i="3"/>
  <c r="L442" i="3"/>
  <c r="G442" i="3"/>
  <c r="L452" i="3"/>
  <c r="G452" i="3"/>
  <c r="L412" i="3"/>
  <c r="G412" i="3"/>
  <c r="G202" i="3"/>
  <c r="L202" i="3"/>
  <c r="L194" i="3"/>
  <c r="G194" i="3"/>
  <c r="G326" i="3"/>
  <c r="L326" i="3"/>
  <c r="L112" i="3"/>
  <c r="G112" i="3"/>
  <c r="L145" i="3"/>
  <c r="G145" i="3"/>
  <c r="L81" i="3"/>
  <c r="G81" i="3"/>
  <c r="L87" i="3"/>
  <c r="G87" i="3"/>
  <c r="G838" i="3"/>
  <c r="L838" i="3"/>
  <c r="L866" i="3"/>
  <c r="G866" i="3"/>
  <c r="L861" i="3"/>
  <c r="G861" i="3"/>
  <c r="L862" i="3"/>
  <c r="G862" i="3"/>
  <c r="G797" i="3"/>
  <c r="L797" i="3"/>
  <c r="G712" i="3"/>
  <c r="L712" i="3"/>
  <c r="G668" i="3"/>
  <c r="L668" i="3"/>
  <c r="G795" i="3"/>
  <c r="L795" i="3"/>
  <c r="G742" i="3"/>
  <c r="L742" i="3"/>
  <c r="L665" i="3"/>
  <c r="G665" i="3"/>
  <c r="L801" i="3"/>
  <c r="G801" i="3"/>
  <c r="L729" i="3"/>
  <c r="G729" i="3"/>
  <c r="L669" i="3"/>
  <c r="G669" i="3"/>
  <c r="G813" i="3"/>
  <c r="L813" i="3"/>
  <c r="L760" i="3"/>
  <c r="G760" i="3"/>
  <c r="G696" i="3"/>
  <c r="L696" i="3"/>
  <c r="G634" i="3"/>
  <c r="L634" i="3"/>
  <c r="G554" i="3"/>
  <c r="L554" i="3"/>
  <c r="L609" i="3"/>
  <c r="G609" i="3"/>
  <c r="L548" i="3"/>
  <c r="G548" i="3"/>
  <c r="L589" i="3"/>
  <c r="G589" i="3"/>
  <c r="G530" i="3"/>
  <c r="L530" i="3"/>
  <c r="L598" i="3"/>
  <c r="G598" i="3"/>
  <c r="G547" i="3"/>
  <c r="L547" i="3"/>
  <c r="L464" i="3"/>
  <c r="G464" i="3"/>
  <c r="L323" i="3"/>
  <c r="G323" i="3"/>
  <c r="L465" i="3"/>
  <c r="G465" i="3"/>
  <c r="L417" i="3"/>
  <c r="G417" i="3"/>
  <c r="L373" i="3"/>
  <c r="G373" i="3"/>
  <c r="L476" i="3"/>
  <c r="G476" i="3"/>
  <c r="L383" i="3"/>
  <c r="G383" i="3"/>
  <c r="L493" i="3"/>
  <c r="G493" i="3"/>
  <c r="L436" i="3"/>
  <c r="G436" i="3"/>
  <c r="G397" i="3"/>
  <c r="L397" i="3"/>
  <c r="L354" i="3"/>
  <c r="G354" i="3"/>
  <c r="L267" i="3"/>
  <c r="G267" i="3"/>
  <c r="G345" i="3"/>
  <c r="L345" i="3"/>
  <c r="G284" i="3"/>
  <c r="L284" i="3"/>
  <c r="L227" i="3"/>
  <c r="G227" i="3"/>
  <c r="L331" i="3"/>
  <c r="G331" i="3"/>
  <c r="L269" i="3"/>
  <c r="G269" i="3"/>
  <c r="L348" i="3"/>
  <c r="G348" i="3"/>
  <c r="L282" i="3"/>
  <c r="G282" i="3"/>
  <c r="L231" i="3"/>
  <c r="G231" i="3"/>
  <c r="L160" i="3"/>
  <c r="G160" i="3"/>
  <c r="L104" i="3"/>
  <c r="G104" i="3"/>
  <c r="L174" i="3"/>
  <c r="G174" i="3"/>
  <c r="L115" i="3"/>
  <c r="G115" i="3"/>
  <c r="L135" i="3"/>
  <c r="G135" i="3"/>
  <c r="G178" i="3"/>
  <c r="L178" i="3"/>
  <c r="L122" i="3"/>
  <c r="G122" i="3"/>
  <c r="L75" i="3"/>
  <c r="G75" i="3"/>
  <c r="G36" i="3"/>
  <c r="L36" i="3"/>
  <c r="L60" i="3"/>
  <c r="G60" i="3"/>
  <c r="L50" i="3"/>
  <c r="G50" i="3"/>
  <c r="L16" i="3"/>
  <c r="G16" i="3"/>
  <c r="L675" i="3"/>
  <c r="G675" i="3"/>
  <c r="L605" i="3"/>
  <c r="G605" i="3"/>
  <c r="G390" i="3"/>
  <c r="L390" i="3"/>
  <c r="L325" i="3"/>
  <c r="G325" i="3"/>
  <c r="L108" i="3"/>
  <c r="G108" i="3"/>
  <c r="G863" i="3"/>
  <c r="L863" i="3"/>
  <c r="L778" i="3"/>
  <c r="G778" i="3"/>
  <c r="G793" i="3"/>
  <c r="L793" i="3"/>
  <c r="L895" i="3"/>
  <c r="G895" i="3"/>
  <c r="L697" i="3"/>
  <c r="G697" i="3"/>
  <c r="L736" i="3"/>
  <c r="G736" i="3"/>
  <c r="L701" i="3"/>
  <c r="G701" i="3"/>
  <c r="G739" i="3"/>
  <c r="L739" i="3"/>
  <c r="L534" i="3"/>
  <c r="G534" i="3"/>
  <c r="L565" i="3"/>
  <c r="G565" i="3"/>
  <c r="G524" i="3"/>
  <c r="L524" i="3"/>
  <c r="L457" i="3"/>
  <c r="G457" i="3"/>
  <c r="L468" i="3"/>
  <c r="G468" i="3"/>
  <c r="L430" i="3"/>
  <c r="G430" i="3"/>
  <c r="L234" i="3"/>
  <c r="G234" i="3"/>
  <c r="L211" i="3"/>
  <c r="G211" i="3"/>
  <c r="G312" i="3"/>
  <c r="L312" i="3"/>
  <c r="L140" i="3"/>
  <c r="G140" i="3"/>
  <c r="L168" i="3"/>
  <c r="G168" i="3"/>
  <c r="L56" i="3"/>
  <c r="G56" i="3"/>
  <c r="L9" i="3"/>
  <c r="G9" i="3"/>
  <c r="G45" i="3"/>
  <c r="L45" i="3"/>
  <c r="L873" i="3"/>
  <c r="G873" i="3"/>
  <c r="G874" i="3"/>
  <c r="L874" i="3"/>
  <c r="L879" i="3"/>
  <c r="G879" i="3"/>
  <c r="L870" i="3"/>
  <c r="G870" i="3"/>
  <c r="L805" i="3"/>
  <c r="G805" i="3"/>
  <c r="L732" i="3"/>
  <c r="G732" i="3"/>
  <c r="L678" i="3"/>
  <c r="G678" i="3"/>
  <c r="L811" i="3"/>
  <c r="G811" i="3"/>
  <c r="G757" i="3"/>
  <c r="L757" i="3"/>
  <c r="L679" i="3"/>
  <c r="G679" i="3"/>
  <c r="L807" i="3"/>
  <c r="G807" i="3"/>
  <c r="L738" i="3"/>
  <c r="G738" i="3"/>
  <c r="L684" i="3"/>
  <c r="G684" i="3"/>
  <c r="L821" i="3"/>
  <c r="G821" i="3"/>
  <c r="L770" i="3"/>
  <c r="G770" i="3"/>
  <c r="L716" i="3"/>
  <c r="G716" i="3"/>
  <c r="L643" i="3"/>
  <c r="G643" i="3"/>
  <c r="L567" i="3"/>
  <c r="G567" i="3"/>
  <c r="G624" i="3"/>
  <c r="L624" i="3"/>
  <c r="G557" i="3"/>
  <c r="L557" i="3"/>
  <c r="L600" i="3"/>
  <c r="G600" i="3"/>
  <c r="L542" i="3"/>
  <c r="G542" i="3"/>
  <c r="G614" i="3"/>
  <c r="L614" i="3"/>
  <c r="G558" i="3"/>
  <c r="L558" i="3"/>
  <c r="L475" i="3"/>
  <c r="G475" i="3"/>
  <c r="L375" i="3"/>
  <c r="G375" i="3"/>
  <c r="L480" i="3"/>
  <c r="G480" i="3"/>
  <c r="G424" i="3"/>
  <c r="L424" i="3"/>
  <c r="G380" i="3"/>
  <c r="L380" i="3"/>
  <c r="G488" i="3"/>
  <c r="L488" i="3"/>
  <c r="L392" i="3"/>
  <c r="G392" i="3"/>
  <c r="L507" i="3"/>
  <c r="G507" i="3"/>
  <c r="L443" i="3"/>
  <c r="G443" i="3"/>
  <c r="L404" i="3"/>
  <c r="G404" i="3"/>
  <c r="L360" i="3"/>
  <c r="G360" i="3"/>
  <c r="L283" i="3"/>
  <c r="G283" i="3"/>
  <c r="L365" i="3"/>
  <c r="G365" i="3"/>
  <c r="L291" i="3"/>
  <c r="G291" i="3"/>
  <c r="L235" i="3"/>
  <c r="G235" i="3"/>
  <c r="G341" i="3"/>
  <c r="L341" i="3"/>
  <c r="L278" i="3"/>
  <c r="G278" i="3"/>
  <c r="L195" i="3"/>
  <c r="G195" i="3"/>
  <c r="L296" i="3"/>
  <c r="G296" i="3"/>
  <c r="L239" i="3"/>
  <c r="G239" i="3"/>
  <c r="G179" i="3"/>
  <c r="L179" i="3"/>
  <c r="L117" i="3"/>
  <c r="G117" i="3"/>
  <c r="L184" i="3"/>
  <c r="G184" i="3"/>
  <c r="L128" i="3"/>
  <c r="G128" i="3"/>
  <c r="L148" i="3"/>
  <c r="G148" i="3"/>
  <c r="L186" i="3"/>
  <c r="G186" i="3"/>
  <c r="L133" i="3"/>
  <c r="G133" i="3"/>
  <c r="L83" i="3"/>
  <c r="G83" i="3"/>
  <c r="L43" i="3"/>
  <c r="G43" i="3"/>
  <c r="L11" i="3"/>
  <c r="G11" i="3"/>
  <c r="L58" i="3"/>
  <c r="G58" i="3"/>
  <c r="G23" i="3"/>
  <c r="L23" i="3"/>
  <c r="G894" i="3"/>
  <c r="L894" i="3"/>
  <c r="G847" i="3"/>
  <c r="L847" i="3"/>
  <c r="L635" i="3"/>
  <c r="G635" i="3"/>
  <c r="L853" i="3"/>
  <c r="G853" i="3"/>
  <c r="L646" i="3"/>
  <c r="G646" i="3"/>
  <c r="L667" i="3"/>
  <c r="G667" i="3"/>
  <c r="L588" i="3"/>
  <c r="G588" i="3"/>
  <c r="G640" i="3"/>
  <c r="L640" i="3"/>
  <c r="L439" i="3"/>
  <c r="G439" i="3"/>
  <c r="G405" i="3"/>
  <c r="L405" i="3"/>
  <c r="G537" i="3"/>
  <c r="L537" i="3"/>
  <c r="L386" i="3"/>
  <c r="G386" i="3"/>
  <c r="L357" i="3"/>
  <c r="G357" i="3"/>
  <c r="G339" i="3"/>
  <c r="L339" i="3"/>
  <c r="L293" i="3"/>
  <c r="G293" i="3"/>
  <c r="L127" i="3"/>
  <c r="G127" i="3"/>
  <c r="G91" i="3"/>
  <c r="L91" i="3"/>
  <c r="L98" i="3"/>
  <c r="G98" i="3"/>
  <c r="L883" i="3"/>
  <c r="G883" i="3"/>
  <c r="G878" i="3"/>
  <c r="L878" i="3"/>
  <c r="L890" i="3"/>
  <c r="G890" i="3"/>
  <c r="L880" i="3"/>
  <c r="G880" i="3"/>
  <c r="G829" i="3"/>
  <c r="L829" i="3"/>
  <c r="G737" i="3"/>
  <c r="L737" i="3"/>
  <c r="G683" i="3"/>
  <c r="L683" i="3"/>
  <c r="L817" i="3"/>
  <c r="G817" i="3"/>
  <c r="G762" i="3"/>
  <c r="L762" i="3"/>
  <c r="L695" i="3"/>
  <c r="G695" i="3"/>
  <c r="G828" i="3"/>
  <c r="L828" i="3"/>
  <c r="L748" i="3"/>
  <c r="G748" i="3"/>
  <c r="L690" i="3"/>
  <c r="G690" i="3"/>
  <c r="L825" i="3"/>
  <c r="G825" i="3"/>
  <c r="G777" i="3"/>
  <c r="L777" i="3"/>
  <c r="L721" i="3"/>
  <c r="G721" i="3"/>
  <c r="L647" i="3"/>
  <c r="G647" i="3"/>
  <c r="L575" i="3"/>
  <c r="G575" i="3"/>
  <c r="L632" i="3"/>
  <c r="G632" i="3"/>
  <c r="L568" i="3"/>
  <c r="G568" i="3"/>
  <c r="L606" i="3"/>
  <c r="G606" i="3"/>
  <c r="G546" i="3"/>
  <c r="L546" i="3"/>
  <c r="L620" i="3"/>
  <c r="G620" i="3"/>
  <c r="L566" i="3"/>
  <c r="G566" i="3"/>
  <c r="L482" i="3"/>
  <c r="G482" i="3"/>
  <c r="G389" i="3"/>
  <c r="L389" i="3"/>
  <c r="L485" i="3"/>
  <c r="G485" i="3"/>
  <c r="L429" i="3"/>
  <c r="G429" i="3"/>
  <c r="G385" i="3"/>
  <c r="L385" i="3"/>
  <c r="L497" i="3"/>
  <c r="G497" i="3"/>
  <c r="L409" i="3"/>
  <c r="G409" i="3"/>
  <c r="G514" i="3"/>
  <c r="L514" i="3"/>
  <c r="L450" i="3"/>
  <c r="G450" i="3"/>
  <c r="L410" i="3"/>
  <c r="G410" i="3"/>
  <c r="L367" i="3"/>
  <c r="G367" i="3"/>
  <c r="L289" i="3"/>
  <c r="G289" i="3"/>
  <c r="G200" i="3"/>
  <c r="L200" i="3"/>
  <c r="L301" i="3"/>
  <c r="G301" i="3"/>
  <c r="L240" i="3"/>
  <c r="G240" i="3"/>
  <c r="L192" i="3"/>
  <c r="G192" i="3"/>
  <c r="G288" i="3"/>
  <c r="L288" i="3"/>
  <c r="G206" i="3"/>
  <c r="L206" i="3"/>
  <c r="G306" i="3"/>
  <c r="L306" i="3"/>
  <c r="G244" i="3"/>
  <c r="L244" i="3"/>
  <c r="L193" i="3"/>
  <c r="G193" i="3"/>
  <c r="L124" i="3"/>
  <c r="G124" i="3"/>
  <c r="G187" i="3"/>
  <c r="L187" i="3"/>
  <c r="L138" i="3"/>
  <c r="G138" i="3"/>
  <c r="G159" i="3"/>
  <c r="L159" i="3"/>
  <c r="L84" i="3"/>
  <c r="G84" i="3"/>
  <c r="L139" i="3"/>
  <c r="G139" i="3"/>
  <c r="L48" i="3"/>
  <c r="G48" i="3"/>
  <c r="G46" i="3"/>
  <c r="L46" i="3"/>
  <c r="L15" i="3"/>
  <c r="G15" i="3"/>
  <c r="L63" i="3"/>
  <c r="G63" i="3"/>
  <c r="G26" i="3"/>
  <c r="L26" i="3"/>
  <c r="L865" i="3"/>
  <c r="G865" i="3"/>
  <c r="L867" i="3"/>
  <c r="G867" i="3"/>
  <c r="G658" i="3"/>
  <c r="L658" i="3"/>
  <c r="L655" i="3"/>
  <c r="G655" i="3"/>
  <c r="L682" i="3"/>
  <c r="G682" i="3"/>
  <c r="L714" i="3"/>
  <c r="G714" i="3"/>
  <c r="L621" i="3"/>
  <c r="G621" i="3"/>
  <c r="G540" i="3"/>
  <c r="L540" i="3"/>
  <c r="L456" i="3"/>
  <c r="G456" i="3"/>
  <c r="L413" i="3"/>
  <c r="G413" i="3"/>
  <c r="G529" i="3"/>
  <c r="L529" i="3"/>
  <c r="L377" i="3"/>
  <c r="G377" i="3"/>
  <c r="G320" i="3"/>
  <c r="L320" i="3"/>
  <c r="G308" i="3"/>
  <c r="L308" i="3"/>
  <c r="L276" i="3"/>
  <c r="G276" i="3"/>
  <c r="L189" i="3"/>
  <c r="G189" i="3"/>
  <c r="G92" i="3"/>
  <c r="L92" i="3"/>
  <c r="L49" i="3"/>
  <c r="G49" i="3"/>
  <c r="G37" i="3"/>
  <c r="L37" i="3"/>
  <c r="L903" i="3"/>
  <c r="G903" i="3"/>
  <c r="L855" i="3"/>
  <c r="G855" i="3"/>
  <c r="L902" i="3"/>
  <c r="G902" i="3"/>
  <c r="L852" i="3"/>
  <c r="G852" i="3"/>
  <c r="L766" i="3"/>
  <c r="G766" i="3"/>
  <c r="G702" i="3"/>
  <c r="L702" i="3"/>
  <c r="L649" i="3"/>
  <c r="G649" i="3"/>
  <c r="L788" i="3"/>
  <c r="G788" i="3"/>
  <c r="G725" i="3"/>
  <c r="L725" i="3"/>
  <c r="G650" i="3"/>
  <c r="L650" i="3"/>
  <c r="L776" i="3"/>
  <c r="G776" i="3"/>
  <c r="L708" i="3"/>
  <c r="G708" i="3"/>
  <c r="G656" i="3"/>
  <c r="L656" i="3"/>
  <c r="L794" i="3"/>
  <c r="G794" i="3"/>
  <c r="G744" i="3"/>
  <c r="L744" i="3"/>
  <c r="L673" i="3"/>
  <c r="G673" i="3"/>
  <c r="L616" i="3"/>
  <c r="G616" i="3"/>
  <c r="G541" i="3"/>
  <c r="L541" i="3"/>
  <c r="L596" i="3"/>
  <c r="G596" i="3"/>
  <c r="L519" i="3"/>
  <c r="G519" i="3"/>
  <c r="L573" i="3"/>
  <c r="G573" i="3"/>
  <c r="L645" i="3"/>
  <c r="G645" i="3"/>
  <c r="G587" i="3"/>
  <c r="L587" i="3"/>
  <c r="L518" i="3"/>
  <c r="G518" i="3"/>
  <c r="L448" i="3"/>
  <c r="G448" i="3"/>
  <c r="L515" i="3"/>
  <c r="G515" i="3"/>
  <c r="L449" i="3"/>
  <c r="G449" i="3"/>
  <c r="L408" i="3"/>
  <c r="G408" i="3"/>
  <c r="L364" i="3"/>
  <c r="G364" i="3"/>
  <c r="L460" i="3"/>
  <c r="G460" i="3"/>
  <c r="G533" i="3"/>
  <c r="L533" i="3"/>
  <c r="L477" i="3"/>
  <c r="G477" i="3"/>
  <c r="G425" i="3"/>
  <c r="L425" i="3"/>
  <c r="G381" i="3"/>
  <c r="L381" i="3"/>
  <c r="G330" i="3"/>
  <c r="L330" i="3"/>
  <c r="L251" i="3"/>
  <c r="G251" i="3"/>
  <c r="L327" i="3"/>
  <c r="G327" i="3"/>
  <c r="L265" i="3"/>
  <c r="G265" i="3"/>
  <c r="L216" i="3"/>
  <c r="G216" i="3"/>
  <c r="L314" i="3"/>
  <c r="G314" i="3"/>
  <c r="L249" i="3"/>
  <c r="G249" i="3"/>
  <c r="L332" i="3"/>
  <c r="G332" i="3"/>
  <c r="G270" i="3"/>
  <c r="L270" i="3"/>
  <c r="L220" i="3"/>
  <c r="G220" i="3"/>
  <c r="L150" i="3"/>
  <c r="G150" i="3"/>
  <c r="L88" i="3"/>
  <c r="G88" i="3"/>
  <c r="G163" i="3"/>
  <c r="L163" i="3"/>
  <c r="L99" i="3"/>
  <c r="G99" i="3"/>
  <c r="L116" i="3"/>
  <c r="G116" i="3"/>
  <c r="L166" i="3"/>
  <c r="G166" i="3"/>
  <c r="L106" i="3"/>
  <c r="G106" i="3"/>
  <c r="L65" i="3"/>
  <c r="G65" i="3"/>
  <c r="L28" i="3"/>
  <c r="G28" i="3"/>
  <c r="L82" i="3"/>
  <c r="G82" i="3"/>
  <c r="L40" i="3"/>
  <c r="G40" i="3"/>
  <c r="L8" i="3"/>
  <c r="G8" i="3"/>
  <c r="G12" i="11"/>
  <c r="L6" i="3"/>
  <c r="G6" i="3"/>
  <c r="L7" i="3"/>
  <c r="G7" i="3"/>
  <c r="I6" i="6"/>
  <c r="G7" i="9"/>
  <c r="G4" i="9"/>
  <c r="G2" i="9"/>
  <c r="G3" i="9"/>
  <c r="L4" i="3"/>
  <c r="L5" i="3"/>
  <c r="G5" i="3"/>
  <c r="G2" i="3"/>
  <c r="L2" i="3"/>
  <c r="H5" i="6"/>
  <c r="G5" i="6"/>
  <c r="L3" i="3"/>
  <c r="G3" i="3"/>
  <c r="J6" i="6"/>
  <c r="G6" i="6"/>
  <c r="H6" i="6"/>
  <c r="J5" i="6"/>
  <c r="Z2" i="1" l="1"/>
  <c r="Z30" i="1"/>
  <c r="S2" i="1"/>
  <c r="U3" i="1"/>
  <c r="U4" i="1"/>
  <c r="U5" i="1"/>
  <c r="U6" i="1"/>
  <c r="U7" i="1"/>
  <c r="U8" i="1"/>
  <c r="U9" i="1"/>
  <c r="U10" i="1"/>
  <c r="U11" i="1"/>
  <c r="U12" i="1"/>
  <c r="U13" i="1"/>
  <c r="U14" i="1"/>
  <c r="F12" i="11" l="1"/>
  <c r="E12" i="11"/>
  <c r="F12" i="9"/>
  <c r="F12" i="6"/>
  <c r="F12" i="7"/>
  <c r="X2" i="1"/>
  <c r="X29" i="1"/>
  <c r="Z29" i="1" s="1"/>
  <c r="X17" i="1"/>
  <c r="G10" i="4" s="1"/>
  <c r="X13" i="1"/>
  <c r="G7" i="4" s="1"/>
  <c r="X9" i="1"/>
  <c r="Z9" i="1" s="1"/>
  <c r="X5" i="1"/>
  <c r="X28" i="1"/>
  <c r="X24" i="1"/>
  <c r="X20" i="1"/>
  <c r="Z20" i="1" s="1"/>
  <c r="X16" i="1"/>
  <c r="X12" i="1"/>
  <c r="G6" i="4" s="1"/>
  <c r="X8" i="1"/>
  <c r="X25" i="1"/>
  <c r="X19" i="1"/>
  <c r="Z19" i="1" s="1"/>
  <c r="X3" i="1"/>
  <c r="X21" i="1"/>
  <c r="G12" i="4" s="1"/>
  <c r="X27" i="1"/>
  <c r="Z27" i="1" s="1"/>
  <c r="X23" i="1"/>
  <c r="X15" i="1"/>
  <c r="X11" i="1"/>
  <c r="X4" i="1"/>
  <c r="X26" i="1"/>
  <c r="Z26" i="1" s="1"/>
  <c r="X22" i="1"/>
  <c r="G13" i="4" s="1"/>
  <c r="X18" i="1"/>
  <c r="X14" i="1"/>
  <c r="X10" i="1"/>
  <c r="Z10" i="1" s="1"/>
  <c r="X6" i="1"/>
  <c r="G4" i="4" s="1"/>
  <c r="U2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G11" i="4" l="1"/>
  <c r="D12" i="6"/>
  <c r="G9" i="4"/>
  <c r="G3" i="4"/>
  <c r="Z28" i="1"/>
  <c r="G17" i="4"/>
  <c r="G5" i="4"/>
  <c r="G14" i="4"/>
  <c r="G8" i="4"/>
  <c r="G15" i="4"/>
  <c r="Z25" i="1"/>
  <c r="G16" i="4"/>
  <c r="Z16" i="1"/>
  <c r="Z11" i="1"/>
  <c r="Z8" i="1"/>
  <c r="Z24" i="1"/>
  <c r="Z23" i="1"/>
  <c r="Z18" i="1"/>
  <c r="Z21" i="1"/>
  <c r="Z13" i="1"/>
  <c r="Z15" i="1"/>
  <c r="Z12" i="1"/>
  <c r="Z17" i="1"/>
  <c r="K5" i="3"/>
  <c r="Z22" i="1"/>
  <c r="Z14" i="1"/>
  <c r="K4" i="3"/>
  <c r="K3" i="3"/>
  <c r="Z4" i="1"/>
  <c r="Z6" i="1"/>
  <c r="Z5" i="1"/>
  <c r="Z3" i="1"/>
  <c r="D12" i="9" l="1"/>
  <c r="D12" i="7"/>
  <c r="C12" i="9"/>
  <c r="E12" i="6"/>
  <c r="C12" i="6"/>
  <c r="B12" i="6" s="1"/>
  <c r="E12" i="9"/>
  <c r="C12" i="7"/>
  <c r="E12" i="7"/>
  <c r="B7" i="7"/>
  <c r="G7" i="7" s="1"/>
  <c r="B7" i="6"/>
  <c r="O5" i="3"/>
  <c r="P4" i="3"/>
  <c r="P5" i="3"/>
  <c r="O4" i="3"/>
  <c r="B2" i="7"/>
  <c r="G2" i="7" s="1"/>
  <c r="O3" i="3"/>
  <c r="P3" i="3"/>
  <c r="B3" i="6"/>
  <c r="B3" i="7"/>
  <c r="I3" i="7" s="1"/>
  <c r="B2" i="6"/>
  <c r="I2" i="6" s="1"/>
  <c r="J2" i="6" s="1"/>
  <c r="B4" i="6"/>
  <c r="B4" i="7"/>
  <c r="G7" i="6" l="1"/>
  <c r="B12" i="7"/>
  <c r="I12" i="7" s="1"/>
  <c r="J12" i="7" s="1"/>
  <c r="B12" i="9"/>
  <c r="I12" i="9" s="1"/>
  <c r="J12" i="9" s="1"/>
  <c r="H7" i="6"/>
  <c r="I7" i="6"/>
  <c r="J7" i="6" s="1"/>
  <c r="H7" i="7"/>
  <c r="I7" i="7"/>
  <c r="J7" i="7" s="1"/>
  <c r="G4" i="7"/>
  <c r="I4" i="7"/>
  <c r="J4" i="7" s="1"/>
  <c r="I2" i="7"/>
  <c r="J2" i="7" s="1"/>
  <c r="G4" i="6"/>
  <c r="I4" i="6"/>
  <c r="J4" i="6" s="1"/>
  <c r="G3" i="6"/>
  <c r="I3" i="6"/>
  <c r="J3" i="6" s="1"/>
  <c r="G12" i="6"/>
  <c r="I12" i="6"/>
  <c r="J12" i="6" s="1"/>
  <c r="H2" i="7"/>
  <c r="O5" i="4"/>
  <c r="H3" i="7"/>
  <c r="G3" i="7"/>
  <c r="J3" i="7"/>
  <c r="G2" i="6"/>
  <c r="H3" i="6"/>
  <c r="H2" i="6"/>
  <c r="H4" i="6"/>
  <c r="H4" i="7"/>
  <c r="H12" i="6"/>
  <c r="AA30" i="1"/>
  <c r="AB30" i="1" s="1"/>
  <c r="AB31" i="1" s="1"/>
  <c r="AB32" i="1" s="1"/>
  <c r="AB33" i="1" s="1"/>
  <c r="AB34" i="1" s="1"/>
  <c r="AA28" i="1"/>
  <c r="AA29" i="1"/>
  <c r="G12" i="7" l="1"/>
  <c r="H12" i="7"/>
  <c r="H12" i="9"/>
  <c r="G12" i="9"/>
  <c r="AA3" i="1"/>
  <c r="AB3" i="1" s="1"/>
  <c r="AA25" i="1"/>
  <c r="AB25" i="1" s="1"/>
  <c r="AA13" i="1"/>
  <c r="AA5" i="1"/>
  <c r="AA24" i="1"/>
  <c r="AA20" i="1"/>
  <c r="AA16" i="1"/>
  <c r="AB16" i="1" s="1"/>
  <c r="AA12" i="1"/>
  <c r="AA8" i="1"/>
  <c r="AA4" i="1"/>
  <c r="AA21" i="1"/>
  <c r="AA9" i="1"/>
  <c r="AA27" i="1"/>
  <c r="AA23" i="1"/>
  <c r="AA19" i="1"/>
  <c r="AA15" i="1"/>
  <c r="AA11" i="1"/>
  <c r="AA7" i="1"/>
  <c r="AA17" i="1"/>
  <c r="AB17" i="1" s="1"/>
  <c r="AA26" i="1"/>
  <c r="AA22" i="1"/>
  <c r="AA18" i="1"/>
  <c r="AA14" i="1"/>
  <c r="AB14" i="1" s="1"/>
  <c r="AA10" i="1"/>
  <c r="AB10" i="1" s="1"/>
  <c r="AA6" i="1"/>
  <c r="AA2" i="1"/>
  <c r="AB2" i="1" s="1"/>
  <c r="AB26" i="1" l="1"/>
  <c r="AB18" i="1"/>
  <c r="AB19" i="1" s="1"/>
  <c r="AB20" i="1" s="1"/>
  <c r="AB21" i="1" s="1"/>
  <c r="AB22" i="1" s="1"/>
  <c r="AB6" i="1"/>
  <c r="AB11" i="1"/>
  <c r="AB12" i="1" s="1"/>
  <c r="AB13" i="1" s="1"/>
  <c r="AB27" i="1"/>
  <c r="AB28" i="1" s="1"/>
  <c r="AB29" i="1" s="1"/>
  <c r="AB4" i="1"/>
  <c r="AB5" i="1" s="1"/>
  <c r="AB7" i="1"/>
  <c r="AB8" i="1" s="1"/>
  <c r="AB9" i="1" s="1"/>
  <c r="AB23" i="1"/>
  <c r="AB24" i="1" s="1"/>
  <c r="AB15" i="1"/>
</calcChain>
</file>

<file path=xl/comments1.xml><?xml version="1.0" encoding="utf-8"?>
<comments xmlns="http://schemas.openxmlformats.org/spreadsheetml/2006/main">
  <authors>
    <author>roberto p</author>
  </authors>
  <commentList>
    <comment ref="T1" authorId="0" shapeId="0">
      <text>
        <r>
          <rPr>
            <sz val="9"/>
            <color indexed="81"/>
            <rFont val="Tahoma"/>
            <family val="2"/>
          </rPr>
          <t xml:space="preserve">
  MOVIMINETO MÍNIMO DEL
  PRECIO
</t>
        </r>
      </text>
    </comment>
    <comment ref="U1" authorId="0" shapeId="0">
      <text>
        <r>
          <rPr>
            <sz val="9"/>
            <color indexed="81"/>
            <rFont val="Tahoma"/>
            <family val="2"/>
          </rPr>
          <t xml:space="preserve">
   CUANTOS TICKS  
   TIENE UN PUNTO
</t>
        </r>
      </text>
    </comment>
    <comment ref="V1" authorId="0" shapeId="0">
      <text>
        <r>
          <rPr>
            <sz val="9"/>
            <color indexed="81"/>
            <rFont val="Tahoma"/>
            <family val="2"/>
          </rPr>
          <t xml:space="preserve">
   MOVIMIENTO DEL PRECIO EN 
   UNIDADES MONETARIAS 
   EQUIVALENTE A UN PUNTO 
   (UNIDAD A LA IZQUIERDA DE 
   LA COMA)
</t>
        </r>
      </text>
    </comment>
    <comment ref="W1" authorId="0" shapeId="0">
      <text>
        <r>
          <rPr>
            <sz val="9"/>
            <color indexed="81"/>
            <rFont val="Tahoma"/>
            <family val="2"/>
          </rPr>
          <t xml:space="preserve">   
   CADA FUTURO ÍNDICE O 
   ACCIÓN TIENE UN VALOR 
   DEL PUNTO DISTINTO
</t>
        </r>
      </text>
    </comment>
  </commentList>
</comments>
</file>

<file path=xl/comments2.xml><?xml version="1.0" encoding="utf-8"?>
<comments xmlns="http://schemas.openxmlformats.org/spreadsheetml/2006/main">
  <authors>
    <author>roberto p</author>
  </authors>
  <commentList>
    <comment ref="B16" authorId="0" shapeId="0">
      <text>
        <r>
          <rPr>
            <sz val="9"/>
            <color indexed="81"/>
            <rFont val="Tahoma"/>
            <family val="2"/>
          </rPr>
          <t xml:space="preserve">
   INDICAR Nº DE SEMANA;
   0 PARA EL TOTAL
</t>
        </r>
      </text>
    </comment>
  </commentList>
</comments>
</file>

<file path=xl/comments3.xml><?xml version="1.0" encoding="utf-8"?>
<comments xmlns="http://schemas.openxmlformats.org/spreadsheetml/2006/main">
  <authors>
    <author>roberto p</author>
  </authors>
  <commentList>
    <comment ref="B16" authorId="0" shapeId="0">
      <text>
        <r>
          <rPr>
            <sz val="9"/>
            <color indexed="81"/>
            <rFont val="Tahoma"/>
            <family val="2"/>
          </rPr>
          <t xml:space="preserve">
   INDICAR MES;
   Ó 0 PARA EL TOTAL
 </t>
        </r>
      </text>
    </comment>
  </commentList>
</comments>
</file>

<file path=xl/comments4.xml><?xml version="1.0" encoding="utf-8"?>
<comments xmlns="http://schemas.openxmlformats.org/spreadsheetml/2006/main">
  <authors>
    <author>roberto p</author>
  </authors>
  <commentList>
    <comment ref="B16" authorId="0" shapeId="0">
      <text>
        <r>
          <rPr>
            <sz val="9"/>
            <color indexed="81"/>
            <rFont val="Tahoma"/>
            <family val="2"/>
          </rPr>
          <t xml:space="preserve">
   INDICAR DIVISA QUE APLICA;
   Ó 0 PARA EL TOTAL
 </t>
        </r>
      </text>
    </comment>
  </commentList>
</comments>
</file>

<file path=xl/comments5.xml><?xml version="1.0" encoding="utf-8"?>
<comments xmlns="http://schemas.openxmlformats.org/spreadsheetml/2006/main">
  <authors>
    <author>roberto p</author>
  </authors>
  <commentList>
    <comment ref="B16" authorId="0" shapeId="0">
      <text>
        <r>
          <rPr>
            <sz val="9"/>
            <color indexed="81"/>
            <rFont val="Tahoma"/>
            <family val="2"/>
          </rPr>
          <t xml:space="preserve">
   INDICAR EXTENSIÓN DE MERCADO;
   Ó 0 PARA EL TOTAL
 </t>
        </r>
      </text>
    </comment>
  </commentList>
</comments>
</file>

<file path=xl/sharedStrings.xml><?xml version="1.0" encoding="utf-8"?>
<sst xmlns="http://schemas.openxmlformats.org/spreadsheetml/2006/main" count="163" uniqueCount="77">
  <si>
    <t>FECHA</t>
  </si>
  <si>
    <t>MERCADO</t>
  </si>
  <si>
    <t>VALOR</t>
  </si>
  <si>
    <t>VOLUMEN</t>
  </si>
  <si>
    <t>PRECIO SALIDA</t>
  </si>
  <si>
    <t xml:space="preserve">TRACKRECORD </t>
  </si>
  <si>
    <t>Nº OPERACIONES</t>
  </si>
  <si>
    <t>Nº OPERACIONES PERDEDORAS</t>
  </si>
  <si>
    <t>Nº OPERACIONES GANADORAS</t>
  </si>
  <si>
    <t>PROMEDIO GANADOR</t>
  </si>
  <si>
    <t>PROMEDIO PERDEDOR</t>
  </si>
  <si>
    <t>PROFIT FACTOR</t>
  </si>
  <si>
    <t>FIABILIDAD</t>
  </si>
  <si>
    <t>Nº DIAS OPERADOS</t>
  </si>
  <si>
    <t>FRECUENCIA OPERATIVA</t>
  </si>
  <si>
    <t>T1</t>
  </si>
  <si>
    <t>T2</t>
  </si>
  <si>
    <t>AT</t>
  </si>
  <si>
    <t>RANGO</t>
  </si>
  <si>
    <t>LATERAL</t>
  </si>
  <si>
    <t>DIRECCIÓN DE COMPRA O VENTA (C ó V)</t>
  </si>
  <si>
    <t>CRITERIO DE ENTRADA (PATRÓN)</t>
  </si>
  <si>
    <t>PRECIO DE ENTRADA</t>
  </si>
  <si>
    <t>PRECIO DE STOP</t>
  </si>
  <si>
    <t>PRECIO OBJETIVO</t>
  </si>
  <si>
    <t>TARGET REAL (RESULTADO EN TICKS)</t>
  </si>
  <si>
    <t>RESULTADO (TOTAL)</t>
  </si>
  <si>
    <t>TOTAL</t>
  </si>
  <si>
    <t>OPERACIONES PERDEDORAS</t>
  </si>
  <si>
    <t>SUMA NETO</t>
  </si>
  <si>
    <t>FEES</t>
  </si>
  <si>
    <t>GROSS</t>
  </si>
  <si>
    <t>DIA</t>
  </si>
  <si>
    <t>RESULTADO TOTAL EN PPRO8</t>
  </si>
  <si>
    <t>OPERACIONES PERDEDORAS CONSECUTIVAS</t>
  </si>
  <si>
    <t>SISTEMA (T1, AT, T2, RANGO ó LATERAL)</t>
  </si>
  <si>
    <t>TAMAÑO DEL TICK (ACCIONES = 0,01)</t>
  </si>
  <si>
    <t>Nº DE TICKS POR PUNTO = PUNTO ENTRE TAMAÑO DEL TICK (1€ / 0,01 CTS € = 100 TICKS)</t>
  </si>
  <si>
    <t>VALOR DEL PUNTO O POINT VALUE (EN UNIDADES MONETARIAS) EN ACCIONES 1 PUNTO = 1 €</t>
  </si>
  <si>
    <t xml:space="preserve">VALOR DEL PUNTO (EJEMPLO EN ACCIONES UN PUNTO 1€) </t>
  </si>
  <si>
    <t>NOTAS DE TRADING</t>
  </si>
  <si>
    <t>IMAGEN</t>
  </si>
  <si>
    <t>SUMA DEL BRUTO</t>
  </si>
  <si>
    <t>SUMA DEL NETO</t>
  </si>
  <si>
    <t>SUMA DE LAS COMISIONES</t>
  </si>
  <si>
    <t>Nº OPERACIONES REALIZADAS</t>
  </si>
  <si>
    <t>Nº OPERACIONES A CERO</t>
  </si>
  <si>
    <t>MEDIA DE OPERACIONES GANADORAS</t>
  </si>
  <si>
    <t>MEDIA OPERACIONES PERDEDORAS</t>
  </si>
  <si>
    <t>COINCIDENCIA DEL RESULTADO CON EL BOP</t>
  </si>
  <si>
    <t>Nº DE SEMANA</t>
  </si>
  <si>
    <t>DÍAS OPERADOS</t>
  </si>
  <si>
    <t>MEDIA DEL NETO</t>
  </si>
  <si>
    <t>CÁLCULO DEL RIESGO</t>
  </si>
  <si>
    <t>DESVIACIÓN TÍPICA</t>
  </si>
  <si>
    <t>DIVISA</t>
  </si>
  <si>
    <t>RIESGO EN %</t>
  </si>
  <si>
    <t>HORA</t>
  </si>
  <si>
    <t>SEMANA</t>
  </si>
  <si>
    <t>DÍA DE LA SEMANA</t>
  </si>
  <si>
    <t>PARTLY FILLED</t>
  </si>
  <si>
    <t>PRECIO</t>
  </si>
  <si>
    <t>PRECIO MEDIO</t>
  </si>
  <si>
    <t>CALCULO DEL PRECIO MEDIO PARA OPERACIONES QUE SE EJECUTAN PARCIALMENTE</t>
  </si>
  <si>
    <t>MÁXIMA PÉRDIDA</t>
  </si>
  <si>
    <t>STOP POR POSICIÓN</t>
  </si>
  <si>
    <t>NETO SEGÚN TRACKRECORD</t>
  </si>
  <si>
    <t>NETO EN PPRO8</t>
  </si>
  <si>
    <t>TRADER</t>
  </si>
  <si>
    <t>STOP POR OPERACIÓN</t>
  </si>
  <si>
    <t>STOP DIARIO</t>
  </si>
  <si>
    <t>MALA</t>
  </si>
  <si>
    <t>PÉRDIDA EN VALOR ABSOLUTO</t>
  </si>
  <si>
    <t>MES</t>
  </si>
  <si>
    <t>NÚMERO DE ENTRADA2</t>
  </si>
  <si>
    <t>RELACIÓN NETO / STOP</t>
  </si>
  <si>
    <t>OTROS SISTEMAS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</si>
</sst>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400]h:mm:ss\ AM/PM"/>
  </numFmts>
  <fonts count="10" x14ac:knownFonts="1"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11"/>
      <color rgb="FFFF000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/>
        <bgColor theme="1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10">
    <border>
      <left/>
      <right/>
      <top/>
      <bottom/>
      <diagonal/>
    </border>
    <border>
      <left/>
      <right/>
      <top/>
      <bottom style="double">
        <color rgb="FFFF8001"/>
      </bottom>
      <diagonal/>
    </border>
    <border>
      <left/>
      <right style="thin">
        <color theme="0"/>
      </right>
      <top/>
      <bottom style="thick">
        <color theme="0"/>
      </bottom>
      <diagonal/>
    </border>
    <border>
      <left style="thin">
        <color theme="0"/>
      </left>
      <right style="thin">
        <color theme="0"/>
      </right>
      <top/>
      <bottom style="thick">
        <color theme="0"/>
      </bottom>
      <diagonal/>
    </border>
    <border>
      <left/>
      <right style="thin">
        <color theme="0"/>
      </right>
      <top style="thin">
        <color theme="4" tint="0.39997558519241921"/>
      </top>
      <bottom style="thick">
        <color theme="0"/>
      </bottom>
      <diagonal/>
    </border>
    <border>
      <left style="thin">
        <color theme="0"/>
      </left>
      <right style="thin">
        <color theme="0"/>
      </right>
      <top style="thin">
        <color theme="4" tint="0.39997558519241921"/>
      </top>
      <bottom style="thick">
        <color theme="0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0"/>
      </left>
      <right/>
      <top style="thin">
        <color theme="4" tint="0.39997558519241921"/>
      </top>
      <bottom style="thick">
        <color theme="0"/>
      </bottom>
      <diagonal/>
    </border>
    <border>
      <left/>
      <right/>
      <top style="thin">
        <color theme="4" tint="0.39997558519241921"/>
      </top>
      <bottom style="thick">
        <color theme="0"/>
      </bottom>
      <diagonal/>
    </border>
  </borders>
  <cellStyleXfs count="2">
    <xf numFmtId="0" fontId="0" fillId="0" borderId="0"/>
    <xf numFmtId="0" fontId="2" fillId="0" borderId="1" applyNumberFormat="0" applyFill="0" applyAlignment="0" applyProtection="0"/>
  </cellStyleXfs>
  <cellXfs count="50">
    <xf numFmtId="0" fontId="0" fillId="0" borderId="0" xfId="0"/>
    <xf numFmtId="0" fontId="1" fillId="2" borderId="3" xfId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/>
    <xf numFmtId="0" fontId="1" fillId="2" borderId="3" xfId="1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2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5" fillId="2" borderId="5" xfId="1" applyFont="1" applyFill="1" applyBorder="1" applyAlignment="1">
      <alignment horizontal="center" vertical="center" wrapText="1"/>
    </xf>
    <xf numFmtId="0" fontId="0" fillId="5" borderId="6" xfId="0" applyNumberFormat="1" applyFont="1" applyFill="1" applyBorder="1" applyAlignment="1">
      <alignment horizontal="center" vertical="center"/>
    </xf>
    <xf numFmtId="0" fontId="0" fillId="0" borderId="6" xfId="0" applyNumberFormat="1" applyFont="1" applyBorder="1" applyAlignment="1">
      <alignment horizontal="center" vertical="center"/>
    </xf>
    <xf numFmtId="0" fontId="8" fillId="2" borderId="3" xfId="1" applyFont="1" applyFill="1" applyBorder="1" applyAlignment="1">
      <alignment horizontal="center" vertical="center" wrapText="1"/>
    </xf>
    <xf numFmtId="0" fontId="8" fillId="2" borderId="5" xfId="1" applyFont="1" applyFill="1" applyBorder="1" applyAlignment="1">
      <alignment horizontal="center" vertical="center" wrapText="1"/>
    </xf>
    <xf numFmtId="0" fontId="0" fillId="5" borderId="7" xfId="0" applyNumberFormat="1" applyFont="1" applyFill="1" applyBorder="1" applyAlignment="1">
      <alignment horizontal="center" vertical="center"/>
    </xf>
    <xf numFmtId="0" fontId="0" fillId="0" borderId="7" xfId="0" applyNumberFormat="1" applyFont="1" applyBorder="1" applyAlignment="1">
      <alignment horizontal="center" vertical="center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NumberFormat="1" applyAlignment="1" applyProtection="1">
      <alignment horizontal="center" vertical="center"/>
      <protection locked="0"/>
    </xf>
    <xf numFmtId="0" fontId="5" fillId="2" borderId="3" xfId="1" applyFont="1" applyFill="1" applyBorder="1" applyAlignment="1" applyProtection="1">
      <alignment horizontal="center" vertical="center" wrapText="1"/>
      <protection locked="0"/>
    </xf>
    <xf numFmtId="0" fontId="0" fillId="5" borderId="6" xfId="0" applyNumberFormat="1" applyFont="1" applyFill="1" applyBorder="1" applyAlignment="1" applyProtection="1">
      <alignment horizontal="center" vertical="center"/>
      <protection locked="0"/>
    </xf>
    <xf numFmtId="0" fontId="5" fillId="2" borderId="5" xfId="1" applyFont="1" applyFill="1" applyBorder="1" applyAlignment="1" applyProtection="1">
      <alignment horizontal="center" vertical="center" wrapText="1"/>
      <protection locked="0"/>
    </xf>
    <xf numFmtId="0" fontId="0" fillId="0" borderId="6" xfId="0" applyNumberFormat="1" applyFont="1" applyBorder="1" applyAlignment="1" applyProtection="1">
      <alignment horizontal="center" vertical="center"/>
      <protection locked="0"/>
    </xf>
    <xf numFmtId="0" fontId="3" fillId="3" borderId="0" xfId="0" applyFont="1" applyFill="1" applyAlignment="1" applyProtection="1">
      <alignment horizontal="center" vertical="center"/>
      <protection locked="0"/>
    </xf>
    <xf numFmtId="14" fontId="0" fillId="3" borderId="0" xfId="0" applyNumberFormat="1" applyFill="1" applyAlignment="1" applyProtection="1">
      <alignment horizontal="center" vertical="center"/>
      <protection locked="0"/>
    </xf>
    <xf numFmtId="0" fontId="0" fillId="4" borderId="0" xfId="0" applyFill="1" applyAlignment="1" applyProtection="1">
      <alignment horizontal="center" vertical="center"/>
      <protection locked="0"/>
    </xf>
    <xf numFmtId="0" fontId="5" fillId="2" borderId="2" xfId="1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1" fillId="2" borderId="2" xfId="1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/>
    </xf>
    <xf numFmtId="0" fontId="0" fillId="0" borderId="0" xfId="0" applyProtection="1"/>
    <xf numFmtId="0" fontId="5" fillId="2" borderId="3" xfId="1" applyFont="1" applyFill="1" applyBorder="1" applyAlignment="1" applyProtection="1">
      <alignment horizontal="center" vertical="center"/>
      <protection locked="0"/>
    </xf>
    <xf numFmtId="14" fontId="0" fillId="0" borderId="0" xfId="0" applyNumberFormat="1" applyAlignment="1" applyProtection="1">
      <alignment horizontal="center" vertical="center"/>
      <protection locked="0"/>
    </xf>
    <xf numFmtId="164" fontId="0" fillId="0" borderId="0" xfId="0" applyNumberFormat="1" applyAlignment="1" applyProtection="1">
      <alignment horizontal="center" vertical="center"/>
      <protection locked="0"/>
    </xf>
    <xf numFmtId="1" fontId="0" fillId="0" borderId="0" xfId="0" applyNumberFormat="1" applyAlignment="1" applyProtection="1">
      <alignment horizontal="center" vertical="center"/>
      <protection locked="0"/>
    </xf>
    <xf numFmtId="20" fontId="0" fillId="0" borderId="0" xfId="0" applyNumberFormat="1" applyAlignment="1" applyProtection="1">
      <alignment horizontal="center" vertical="center"/>
      <protection locked="0"/>
    </xf>
    <xf numFmtId="0" fontId="9" fillId="2" borderId="3" xfId="1" applyFont="1" applyFill="1" applyBorder="1" applyAlignment="1" applyProtection="1">
      <alignment horizontal="center" vertical="center" wrapText="1"/>
      <protection locked="0"/>
    </xf>
    <xf numFmtId="0" fontId="9" fillId="2" borderId="5" xfId="1" applyFont="1" applyFill="1" applyBorder="1" applyAlignment="1" applyProtection="1">
      <alignment horizontal="center" vertical="center" wrapText="1"/>
      <protection locked="0"/>
    </xf>
    <xf numFmtId="0" fontId="8" fillId="2" borderId="8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5" fillId="2" borderId="8" xfId="1" applyFont="1" applyFill="1" applyBorder="1" applyAlignment="1">
      <alignment horizontal="center" vertical="center" wrapText="1"/>
    </xf>
    <xf numFmtId="0" fontId="5" fillId="2" borderId="4" xfId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5" fillId="2" borderId="9" xfId="1" applyFont="1" applyFill="1" applyBorder="1" applyAlignment="1">
      <alignment horizontal="center" vertical="center" wrapText="1"/>
    </xf>
  </cellXfs>
  <cellStyles count="2">
    <cellStyle name="Celda vinculada" xfId="1" builtinId="24"/>
    <cellStyle name="Normal" xfId="0" builtinId="0"/>
  </cellStyles>
  <dxfs count="140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 patternType="solid">
          <fgColor indexed="64"/>
          <bgColor theme="6" tint="0.39997558519241921"/>
        </patternFill>
      </fill>
      <alignment horizontal="center" vertical="center" textRotation="0" indent="0" justifyLastLine="0" shrinkToFit="0" readingOrder="0"/>
      <protection locked="0" hidden="0"/>
    </dxf>
    <dxf>
      <numFmt numFmtId="0" formatCode="General"/>
      <fill>
        <patternFill patternType="solid">
          <fgColor indexed="64"/>
          <bgColor theme="6" tint="0.39997558519241921"/>
        </patternFill>
      </fill>
      <alignment horizontal="center" vertical="center" textRotation="0" indent="0" justifyLastLine="0" shrinkToFit="0" readingOrder="0"/>
      <protection locked="0" hidden="0"/>
    </dxf>
    <dxf>
      <fill>
        <patternFill patternType="solid">
          <fgColor indexed="64"/>
          <bgColor theme="6" tint="0.39997558519241921"/>
        </patternFill>
      </fill>
      <alignment horizontal="center" vertical="center" textRotation="0" indent="0" justifyLastLine="0" shrinkToFit="0" readingOrder="0"/>
      <protection locked="0" hidden="0"/>
    </dxf>
    <dxf>
      <fill>
        <patternFill patternType="solid">
          <fgColor indexed="64"/>
          <bgColor theme="6" tint="0.39997558519241921"/>
        </patternFill>
      </fill>
      <alignment horizontal="center" vertical="center" textRotation="0" indent="0" justifyLastLine="0" shrinkToFit="0" readingOrder="0"/>
    </dxf>
    <dxf>
      <fill>
        <patternFill patternType="solid">
          <fgColor indexed="64"/>
          <bgColor theme="6" tint="0.39997558519241921"/>
        </patternFill>
      </fill>
      <alignment horizontal="center" vertical="center" textRotation="0" indent="0" justifyLastLine="0" shrinkToFit="0" readingOrder="0"/>
    </dxf>
    <dxf>
      <numFmt numFmtId="0" formatCode="General"/>
      <fill>
        <patternFill patternType="solid">
          <fgColor indexed="64"/>
          <bgColor theme="6" tint="0.39997558519241921"/>
        </patternFill>
      </fill>
      <alignment horizontal="center" vertical="center" textRotation="0" indent="0" justifyLastLine="0" shrinkToFit="0" readingOrder="0"/>
    </dxf>
    <dxf>
      <numFmt numFmtId="0" formatCode="General"/>
      <fill>
        <patternFill patternType="solid">
          <fgColor indexed="64"/>
          <bgColor theme="6" tint="0.39997558519241921"/>
        </patternFill>
      </fill>
      <alignment horizontal="center" vertical="center" textRotation="0" indent="0" justifyLastLine="0" shrinkToFit="0" readingOrder="0"/>
    </dxf>
    <dxf>
      <fill>
        <patternFill patternType="solid">
          <fgColor indexed="64"/>
          <bgColor theme="6" tint="0.39997558519241921"/>
        </patternFill>
      </fill>
      <alignment horizontal="center" vertical="center" textRotation="0" indent="0" justifyLastLine="0" shrinkToFit="0" readingOrder="0"/>
    </dxf>
    <dxf>
      <numFmt numFmtId="0" formatCode="General"/>
      <fill>
        <patternFill patternType="solid">
          <fgColor indexed="64"/>
          <bgColor theme="6" tint="0.39997558519241921"/>
        </patternFill>
      </fill>
      <alignment horizontal="center" vertical="center" textRotation="0" indent="0" justifyLastLine="0" shrinkToFit="0" readingOrder="0"/>
    </dxf>
    <dxf>
      <numFmt numFmtId="0" formatCode="General"/>
      <fill>
        <patternFill patternType="solid">
          <fgColor indexed="64"/>
          <bgColor theme="6" tint="0.39997558519241921"/>
        </patternFill>
      </fill>
      <alignment horizontal="center" vertical="center" textRotation="0" indent="0" justifyLastLine="0" shrinkToFit="0" readingOrder="0"/>
    </dxf>
    <dxf>
      <numFmt numFmtId="0" formatCode="General"/>
      <fill>
        <patternFill patternType="solid">
          <fgColor indexed="64"/>
          <bgColor theme="6" tint="0.39997558519241921"/>
        </patternFill>
      </fill>
      <alignment horizontal="center" vertical="center" textRotation="0" indent="0" justifyLastLine="0" shrinkToFit="0" readingOrder="0"/>
    </dxf>
    <dxf>
      <numFmt numFmtId="0" formatCode="General"/>
      <fill>
        <patternFill patternType="solid">
          <fgColor indexed="64"/>
          <bgColor theme="6" tint="0.39997558519241921"/>
        </patternFill>
      </fill>
      <alignment horizontal="center" vertical="center" textRotation="0" indent="0" justifyLastLine="0" shrinkToFit="0" readingOrder="0"/>
    </dxf>
    <dxf>
      <fill>
        <patternFill patternType="solid">
          <fgColor indexed="64"/>
          <bgColor theme="6" tint="0.39997558519241921"/>
        </patternFill>
      </fill>
      <alignment horizontal="center" vertical="center" textRotation="0" indent="0" justifyLastLine="0" shrinkToFit="0" readingOrder="0"/>
    </dxf>
    <dxf>
      <numFmt numFmtId="0" formatCode="General"/>
      <fill>
        <patternFill patternType="solid">
          <fgColor indexed="64"/>
          <bgColor theme="6" tint="0.39997558519241921"/>
        </patternFill>
      </fill>
      <alignment horizontal="center" vertical="center" textRotation="0" indent="0" justifyLastLine="0" shrinkToFit="0" readingOrder="0"/>
    </dxf>
    <dxf>
      <numFmt numFmtId="0" formatCode="General"/>
      <fill>
        <patternFill patternType="solid">
          <fgColor indexed="64"/>
          <bgColor theme="6" tint="0.39997558519241921"/>
        </patternFill>
      </fill>
      <alignment horizontal="center" vertical="center" textRotation="0" indent="0" justifyLastLine="0" shrinkToFit="0" readingOrder="0"/>
    </dxf>
    <dxf>
      <numFmt numFmtId="0" formatCode="General"/>
      <fill>
        <patternFill patternType="solid">
          <fgColor indexed="64"/>
          <bgColor theme="6" tint="0.39997558519241921"/>
        </patternFill>
      </fill>
      <alignment horizontal="center" vertical="center" textRotation="0" indent="0" justifyLastLine="0" shrinkToFit="0" readingOrder="0"/>
    </dxf>
    <dxf>
      <numFmt numFmtId="0" formatCode="General"/>
      <fill>
        <patternFill patternType="solid">
          <fgColor indexed="64"/>
          <bgColor theme="6" tint="0.39997558519241921"/>
        </patternFill>
      </fill>
      <alignment horizontal="center" vertical="center" textRotation="0" indent="0" justifyLastLine="0" shrinkToFit="0" readingOrder="0"/>
    </dxf>
    <dxf>
      <fill>
        <patternFill patternType="solid">
          <fgColor indexed="64"/>
          <bgColor theme="6" tint="0.39997558519241921"/>
        </patternFill>
      </fill>
      <alignment horizontal="center" vertical="center" textRotation="0" wrapText="0" indent="0" justifyLastLine="0" shrinkToFit="0" readingOrder="0"/>
      <protection locked="0" hidden="0"/>
    </dxf>
    <dxf>
      <fill>
        <patternFill patternType="solid">
          <fgColor indexed="64"/>
          <bgColor theme="6" tint="0.39997558519241921"/>
        </patternFill>
      </fill>
      <alignment horizontal="center" vertical="center" textRotation="0" wrapText="0" indent="0" justifyLastLine="0" shrinkToFit="0" readingOrder="0"/>
      <protection locked="0" hidden="0"/>
    </dxf>
    <dxf>
      <fill>
        <patternFill patternType="solid">
          <fgColor indexed="64"/>
          <bgColor theme="6" tint="0.39997558519241921"/>
        </patternFill>
      </fill>
      <alignment horizontal="center" vertical="center" textRotation="0" indent="0" justifyLastLine="0" shrinkToFit="0" readingOrder="0"/>
    </dxf>
    <dxf>
      <border outline="0">
        <bottom style="thick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fill>
        <patternFill patternType="solid">
          <fgColor theme="1"/>
          <bgColor theme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/>
      </border>
    </dxf>
    <dxf>
      <numFmt numFmtId="0" formatCode="General"/>
      <fill>
        <patternFill patternType="solid">
          <fgColor indexed="64"/>
          <bgColor theme="6" tint="0.39997558519241921"/>
        </patternFill>
      </fill>
      <alignment horizontal="center" vertical="center" textRotation="0" wrapText="0" indent="0" justifyLastLine="0" shrinkToFit="0" readingOrder="0"/>
    </dxf>
    <dxf>
      <fill>
        <patternFill patternType="solid">
          <fgColor indexed="64"/>
          <bgColor theme="6" tint="0.39997558519241921"/>
        </patternFill>
      </fill>
      <alignment horizontal="center" vertical="center" textRotation="0" wrapText="0" indent="0" justifyLastLine="0" shrinkToFit="0" readingOrder="0"/>
      <protection locked="0" hidden="0"/>
    </dxf>
    <dxf>
      <fill>
        <patternFill patternType="solid">
          <fgColor indexed="64"/>
          <bgColor theme="6" tint="0.39997558519241921"/>
        </patternFill>
      </fill>
      <alignment horizontal="center" vertical="center" textRotation="0" wrapText="0" indent="0" justifyLastLine="0" shrinkToFit="0" readingOrder="0"/>
      <protection locked="0" hidden="0"/>
    </dxf>
    <dxf>
      <numFmt numFmtId="0" formatCode="General"/>
      <fill>
        <patternFill patternType="solid">
          <fgColor indexed="64"/>
          <bgColor theme="6" tint="0.39997558519241921"/>
        </patternFill>
      </fill>
      <alignment horizontal="center" vertical="center" textRotation="0" wrapText="0" indent="0" justifyLastLine="0" shrinkToFit="0" readingOrder="0"/>
    </dxf>
    <dxf>
      <numFmt numFmtId="0" formatCode="General"/>
      <fill>
        <patternFill patternType="solid">
          <fgColor indexed="64"/>
          <bgColor theme="6" tint="0.39997558519241921"/>
        </patternFill>
      </fill>
      <alignment horizontal="center" vertical="center" textRotation="0" wrapText="0" indent="0" justifyLastLine="0" shrinkToFit="0" readingOrder="0"/>
    </dxf>
    <dxf>
      <fill>
        <patternFill patternType="solid">
          <fgColor indexed="64"/>
          <bgColor theme="6" tint="0.39997558519241921"/>
        </patternFill>
      </fill>
      <alignment horizontal="center" vertical="center" textRotation="0" wrapText="0" indent="0" justifyLastLine="0" shrinkToFit="0" readingOrder="0"/>
      <protection locked="0" hidden="0"/>
    </dxf>
    <dxf>
      <fill>
        <patternFill patternType="solid">
          <fgColor indexed="64"/>
          <bgColor theme="6" tint="0.39997558519241921"/>
        </patternFill>
      </fill>
      <alignment horizontal="center" vertical="center" textRotation="0" wrapText="0" indent="0" justifyLastLine="0" shrinkToFit="0" readingOrder="0"/>
      <protection locked="0" hidden="0"/>
    </dxf>
    <dxf>
      <fill>
        <patternFill patternType="solid">
          <fgColor indexed="64"/>
          <bgColor theme="6" tint="0.39997558519241921"/>
        </patternFill>
      </fill>
      <alignment horizontal="center" vertical="center" textRotation="0" wrapText="0" indent="0" justifyLastLine="0" shrinkToFit="0" readingOrder="0"/>
      <protection locked="0" hidden="0"/>
    </dxf>
    <dxf>
      <numFmt numFmtId="19" formatCode="dd/mm/yyyy"/>
      <fill>
        <patternFill patternType="solid">
          <fgColor indexed="64"/>
          <bgColor theme="6" tint="-0.249977111117893"/>
        </patternFill>
      </fill>
      <alignment horizontal="center" vertical="center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6" tint="-0.249977111117893"/>
        </patternFill>
      </fill>
      <alignment horizontal="center" vertical="center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fill>
        <patternFill patternType="solid">
          <fgColor theme="1"/>
          <bgColor theme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4" tint="0.39997558519241921"/>
        </top>
        <bottom style="thick">
          <color theme="0"/>
        </bottom>
        <vertical/>
        <horizontal/>
      </border>
      <protection locked="0" hidden="0"/>
    </dxf>
    <dxf>
      <fill>
        <patternFill patternType="solid">
          <fgColor indexed="64"/>
          <bgColor theme="6" tint="0.39997558519241921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6" tint="-0.249977111117893"/>
        </patternFill>
      </fill>
      <alignment horizontal="center" vertical="center" textRotation="0" wrapText="1" indent="0" justifyLastLine="0" shrinkToFit="0" readingOrder="0"/>
    </dxf>
    <dxf>
      <numFmt numFmtId="0" formatCode="General"/>
      <fill>
        <patternFill patternType="solid">
          <fgColor indexed="64"/>
          <bgColor theme="6" tint="0.59999389629810485"/>
        </patternFill>
      </fill>
      <alignment horizontal="center" vertical="center" textRotation="0" wrapText="0" indent="0" justifyLastLine="0" shrinkToFit="0" readingOrder="0"/>
    </dxf>
    <dxf>
      <numFmt numFmtId="0" formatCode="General"/>
      <fill>
        <patternFill patternType="solid">
          <fgColor indexed="64"/>
          <bgColor theme="6" tint="0.59999389629810485"/>
        </patternFill>
      </fill>
      <alignment horizontal="center" vertical="center" textRotation="0" wrapText="0" indent="0" justifyLastLine="0" shrinkToFit="0" readingOrder="0"/>
    </dxf>
    <dxf>
      <numFmt numFmtId="0" formatCode="General"/>
      <fill>
        <patternFill patternType="solid">
          <fgColor indexed="64"/>
          <bgColor theme="6" tint="0.59999389629810485"/>
        </patternFill>
      </fill>
      <alignment horizontal="center" vertical="center" textRotation="0" wrapText="0" indent="0" justifyLastLine="0" shrinkToFit="0" readingOrder="0"/>
    </dxf>
    <dxf>
      <numFmt numFmtId="0" formatCode="General"/>
      <fill>
        <patternFill patternType="solid">
          <fgColor indexed="64"/>
          <bgColor theme="6" tint="0.59999389629810485"/>
        </patternFill>
      </fill>
      <alignment horizontal="center" vertical="center" textRotation="0" wrapText="0" indent="0" justifyLastLine="0" shrinkToFit="0" readingOrder="0"/>
    </dxf>
    <dxf>
      <numFmt numFmtId="0" formatCode="General"/>
      <fill>
        <patternFill patternType="solid">
          <fgColor indexed="64"/>
          <bgColor theme="6" tint="0.59999389629810485"/>
        </patternFill>
      </fill>
      <alignment horizontal="center" vertical="center" textRotation="0" wrapText="0" indent="0" justifyLastLine="0" shrinkToFit="0" readingOrder="0"/>
    </dxf>
    <dxf>
      <numFmt numFmtId="0" formatCode="General"/>
      <fill>
        <patternFill patternType="solid">
          <fgColor indexed="64"/>
          <bgColor theme="6" tint="0.59999389629810485"/>
        </patternFill>
      </fill>
      <alignment horizontal="center" vertical="center" textRotation="0" wrapText="0" indent="0" justifyLastLine="0" shrinkToFit="0" readingOrder="0"/>
    </dxf>
    <dxf>
      <numFmt numFmtId="0" formatCode="General"/>
      <fill>
        <patternFill patternType="solid">
          <fgColor indexed="64"/>
          <bgColor theme="6" tint="0.59999389629810485"/>
        </patternFill>
      </fill>
      <alignment horizontal="center" vertical="center" textRotation="0" wrapText="0" indent="0" justifyLastLine="0" shrinkToFit="0" readingOrder="0"/>
    </dxf>
    <dxf>
      <numFmt numFmtId="0" formatCode="General"/>
      <fill>
        <patternFill patternType="solid">
          <fgColor indexed="64"/>
          <bgColor theme="6" tint="0.59999389629810485"/>
        </patternFill>
      </fill>
      <alignment horizontal="center" vertical="center" textRotation="0" wrapText="0" indent="0" justifyLastLine="0" shrinkToFit="0" readingOrder="0"/>
    </dxf>
    <dxf>
      <numFmt numFmtId="0" formatCode="General"/>
      <fill>
        <patternFill patternType="solid">
          <fgColor indexed="64"/>
          <bgColor theme="6" tint="0.59999389629810485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fill>
        <patternFill patternType="solid">
          <fgColor theme="1"/>
          <bgColor theme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4" tint="0.39997558519241921"/>
        </top>
        <bottom style="thick">
          <color theme="0"/>
        </bottom>
        <vertical/>
        <horizontal/>
      </border>
      <protection locked="0" hidden="0"/>
    </dxf>
    <dxf>
      <fill>
        <patternFill patternType="solid">
          <fgColor indexed="64"/>
          <bgColor theme="6" tint="0.59999389629810485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6" tint="-0.249977111117893"/>
        </patternFill>
      </fill>
      <alignment horizontal="center" vertical="center" textRotation="0" wrapText="1" indent="0" justifyLastLine="0" shrinkToFit="0" readingOrder="0"/>
    </dxf>
    <dxf>
      <numFmt numFmtId="0" formatCode="General"/>
      <fill>
        <patternFill patternType="solid">
          <fgColor indexed="64"/>
          <bgColor theme="6" tint="0.59999389629810485"/>
        </patternFill>
      </fill>
      <alignment horizontal="center" vertical="center" textRotation="0" wrapText="0" indent="0" justifyLastLine="0" shrinkToFit="0" readingOrder="0"/>
    </dxf>
    <dxf>
      <numFmt numFmtId="0" formatCode="General"/>
      <fill>
        <patternFill patternType="solid">
          <fgColor indexed="64"/>
          <bgColor theme="6" tint="0.59999389629810485"/>
        </patternFill>
      </fill>
      <alignment horizontal="center" vertical="center" textRotation="0" wrapText="0" indent="0" justifyLastLine="0" shrinkToFit="0" readingOrder="0"/>
    </dxf>
    <dxf>
      <numFmt numFmtId="0" formatCode="General"/>
      <fill>
        <patternFill patternType="solid">
          <fgColor indexed="64"/>
          <bgColor theme="6" tint="0.59999389629810485"/>
        </patternFill>
      </fill>
      <alignment horizontal="center" vertical="center" textRotation="0" wrapText="0" indent="0" justifyLastLine="0" shrinkToFit="0" readingOrder="0"/>
    </dxf>
    <dxf>
      <numFmt numFmtId="0" formatCode="General"/>
      <fill>
        <patternFill patternType="solid">
          <fgColor indexed="64"/>
          <bgColor theme="6" tint="0.59999389629810485"/>
        </patternFill>
      </fill>
      <alignment horizontal="center" vertical="center" textRotation="0" wrapText="0" indent="0" justifyLastLine="0" shrinkToFit="0" readingOrder="0"/>
    </dxf>
    <dxf>
      <numFmt numFmtId="0" formatCode="General"/>
      <fill>
        <patternFill patternType="solid">
          <fgColor indexed="64"/>
          <bgColor theme="6" tint="0.59999389629810485"/>
        </patternFill>
      </fill>
      <alignment horizontal="center" vertical="center" textRotation="0" wrapText="0" indent="0" justifyLastLine="0" shrinkToFit="0" readingOrder="0"/>
    </dxf>
    <dxf>
      <numFmt numFmtId="0" formatCode="General"/>
      <fill>
        <patternFill patternType="solid">
          <fgColor indexed="64"/>
          <bgColor theme="6" tint="0.59999389629810485"/>
        </patternFill>
      </fill>
      <alignment horizontal="center" vertical="center" textRotation="0" wrapText="0" indent="0" justifyLastLine="0" shrinkToFit="0" readingOrder="0"/>
    </dxf>
    <dxf>
      <numFmt numFmtId="0" formatCode="General"/>
      <fill>
        <patternFill patternType="solid">
          <fgColor indexed="64"/>
          <bgColor theme="6" tint="0.59999389629810485"/>
        </patternFill>
      </fill>
      <alignment horizontal="center" vertical="center" textRotation="0" wrapText="0" indent="0" justifyLastLine="0" shrinkToFit="0" readingOrder="0"/>
    </dxf>
    <dxf>
      <numFmt numFmtId="0" formatCode="General"/>
      <fill>
        <patternFill patternType="solid">
          <fgColor indexed="64"/>
          <bgColor theme="6" tint="0.59999389629810485"/>
        </patternFill>
      </fill>
      <alignment horizontal="center" vertical="center" textRotation="0" wrapText="0" indent="0" justifyLastLine="0" shrinkToFit="0" readingOrder="0"/>
    </dxf>
    <dxf>
      <numFmt numFmtId="0" formatCode="General"/>
      <fill>
        <patternFill patternType="solid">
          <fgColor indexed="64"/>
          <bgColor theme="6" tint="0.59999389629810485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fill>
        <patternFill patternType="solid">
          <fgColor theme="1"/>
          <bgColor theme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4" tint="0.39997558519241921"/>
        </top>
        <bottom style="thick">
          <color theme="0"/>
        </bottom>
        <vertical/>
        <horizontal/>
      </border>
      <protection locked="0" hidden="0"/>
    </dxf>
    <dxf>
      <fill>
        <patternFill patternType="solid">
          <fgColor rgb="FF000000"/>
          <bgColor rgb="FFD8E4BC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6" tint="-0.249977111117893"/>
        </patternFill>
      </fill>
      <alignment horizontal="center" vertical="center" textRotation="0" wrapText="1" indent="0" justifyLastLine="0" shrinkToFit="0" readingOrder="0"/>
    </dxf>
    <dxf>
      <numFmt numFmtId="0" formatCode="General"/>
      <fill>
        <patternFill patternType="solid">
          <fgColor indexed="64"/>
          <bgColor theme="6" tint="0.59999389629810485"/>
        </patternFill>
      </fill>
      <alignment horizontal="center" vertical="center" textRotation="0" wrapText="0" indent="0" justifyLastLine="0" shrinkToFit="0" readingOrder="0"/>
    </dxf>
    <dxf>
      <numFmt numFmtId="0" formatCode="General"/>
      <fill>
        <patternFill patternType="solid">
          <fgColor indexed="64"/>
          <bgColor theme="6" tint="0.59999389629810485"/>
        </patternFill>
      </fill>
      <alignment horizontal="center" vertical="center" textRotation="0" wrapText="0" indent="0" justifyLastLine="0" shrinkToFit="0" readingOrder="0"/>
    </dxf>
    <dxf>
      <numFmt numFmtId="0" formatCode="General"/>
      <fill>
        <patternFill patternType="solid">
          <fgColor indexed="64"/>
          <bgColor theme="6" tint="0.59999389629810485"/>
        </patternFill>
      </fill>
      <alignment horizontal="center" vertical="center" textRotation="0" wrapText="0" indent="0" justifyLastLine="0" shrinkToFit="0" readingOrder="0"/>
    </dxf>
    <dxf>
      <numFmt numFmtId="0" formatCode="General"/>
      <fill>
        <patternFill patternType="solid">
          <fgColor indexed="64"/>
          <bgColor theme="6" tint="0.59999389629810485"/>
        </patternFill>
      </fill>
      <alignment horizontal="center" vertical="center" textRotation="0" wrapText="0" indent="0" justifyLastLine="0" shrinkToFit="0" readingOrder="0"/>
    </dxf>
    <dxf>
      <numFmt numFmtId="0" formatCode="General"/>
      <fill>
        <patternFill patternType="solid">
          <fgColor indexed="64"/>
          <bgColor theme="6" tint="0.59999389629810485"/>
        </patternFill>
      </fill>
      <alignment horizontal="center" vertical="center" textRotation="0" wrapText="0" indent="0" justifyLastLine="0" shrinkToFit="0" readingOrder="0"/>
    </dxf>
    <dxf>
      <numFmt numFmtId="0" formatCode="General"/>
      <fill>
        <patternFill patternType="solid">
          <fgColor indexed="64"/>
          <bgColor theme="6" tint="0.59999389629810485"/>
        </patternFill>
      </fill>
      <alignment horizontal="center" vertical="center" textRotation="0" wrapText="0" indent="0" justifyLastLine="0" shrinkToFit="0" readingOrder="0"/>
    </dxf>
    <dxf>
      <numFmt numFmtId="0" formatCode="General"/>
      <fill>
        <patternFill patternType="solid">
          <fgColor indexed="64"/>
          <bgColor theme="6" tint="0.59999389629810485"/>
        </patternFill>
      </fill>
      <alignment horizontal="center" vertical="center" textRotation="0" wrapText="0" indent="0" justifyLastLine="0" shrinkToFit="0" readingOrder="0"/>
    </dxf>
    <dxf>
      <numFmt numFmtId="0" formatCode="General"/>
      <fill>
        <patternFill patternType="solid">
          <fgColor indexed="64"/>
          <bgColor theme="6" tint="0.59999389629810485"/>
        </patternFill>
      </fill>
      <alignment horizontal="center" vertical="center" textRotation="0" wrapText="0" indent="0" justifyLastLine="0" shrinkToFit="0" readingOrder="0"/>
    </dxf>
    <dxf>
      <numFmt numFmtId="0" formatCode="General"/>
      <fill>
        <patternFill patternType="solid">
          <fgColor indexed="64"/>
          <bgColor theme="6" tint="0.59999389629810485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fill>
        <patternFill patternType="solid">
          <fgColor theme="1"/>
          <bgColor theme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4" tint="0.39997558519241921"/>
        </top>
        <bottom style="thick">
          <color theme="0"/>
        </bottom>
        <vertical/>
        <horizontal/>
      </border>
      <protection locked="0" hidden="0"/>
    </dxf>
    <dxf>
      <fill>
        <patternFill patternType="solid">
          <fgColor indexed="64"/>
          <bgColor theme="6" tint="0.59999389629810485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6" tint="-0.249977111117893"/>
        </patternFill>
      </fill>
      <alignment horizontal="center" vertical="center" textRotation="0" wrapText="0" indent="0" justifyLastLine="0" shrinkToFit="0" readingOrder="0"/>
    </dxf>
    <dxf>
      <numFmt numFmtId="0" formatCode="General"/>
      <fill>
        <patternFill patternType="solid">
          <fgColor indexed="64"/>
          <bgColor theme="6" tint="0.59999389629810485"/>
        </patternFill>
      </fill>
      <alignment horizontal="center" vertical="center" textRotation="0" wrapText="0" indent="0" justifyLastLine="0" shrinkToFit="0" readingOrder="0"/>
    </dxf>
    <dxf>
      <numFmt numFmtId="0" formatCode="General"/>
      <fill>
        <patternFill patternType="solid">
          <fgColor indexed="64"/>
          <bgColor theme="6" tint="0.59999389629810485"/>
        </patternFill>
      </fill>
      <alignment horizontal="center" vertical="center" textRotation="0" wrapText="0" indent="0" justifyLastLine="0" shrinkToFit="0" readingOrder="0"/>
    </dxf>
    <dxf>
      <numFmt numFmtId="0" formatCode="General"/>
      <fill>
        <patternFill patternType="solid">
          <fgColor indexed="64"/>
          <bgColor theme="6" tint="0.59999389629810485"/>
        </patternFill>
      </fill>
      <alignment horizontal="center" vertical="center" textRotation="0" wrapText="0" indent="0" justifyLastLine="0" shrinkToFit="0" readingOrder="0"/>
    </dxf>
    <dxf>
      <numFmt numFmtId="0" formatCode="General"/>
      <fill>
        <patternFill patternType="solid">
          <fgColor indexed="64"/>
          <bgColor theme="6" tint="0.59999389629810485"/>
        </patternFill>
      </fill>
      <alignment horizontal="center" vertical="center" textRotation="0" wrapText="0" indent="0" justifyLastLine="0" shrinkToFit="0" readingOrder="0"/>
    </dxf>
    <dxf>
      <numFmt numFmtId="0" formatCode="General"/>
      <fill>
        <patternFill patternType="solid">
          <fgColor indexed="64"/>
          <bgColor theme="6" tint="0.59999389629810485"/>
        </patternFill>
      </fill>
      <alignment horizontal="center" vertical="center" textRotation="0" wrapText="0" indent="0" justifyLastLine="0" shrinkToFit="0" readingOrder="0"/>
    </dxf>
    <dxf>
      <numFmt numFmtId="0" formatCode="General"/>
      <fill>
        <patternFill patternType="solid">
          <fgColor indexed="64"/>
          <bgColor theme="6" tint="0.59999389629810485"/>
        </patternFill>
      </fill>
      <alignment horizontal="center" vertical="center" textRotation="0" wrapText="0" indent="0" justifyLastLine="0" shrinkToFit="0" readingOrder="0"/>
    </dxf>
    <dxf>
      <numFmt numFmtId="0" formatCode="General"/>
      <fill>
        <patternFill patternType="solid">
          <fgColor indexed="64"/>
          <bgColor theme="6" tint="0.59999389629810485"/>
        </patternFill>
      </fill>
      <alignment horizontal="center" vertical="center" textRotation="0" wrapText="0" indent="0" justifyLastLine="0" shrinkToFit="0" readingOrder="0"/>
    </dxf>
    <dxf>
      <numFmt numFmtId="0" formatCode="General"/>
      <fill>
        <patternFill patternType="solid">
          <fgColor indexed="64"/>
          <bgColor theme="6" tint="0.59999389629810485"/>
        </patternFill>
      </fill>
      <alignment horizontal="center" vertical="center" textRotation="0" wrapText="0" indent="0" justifyLastLine="0" shrinkToFit="0" readingOrder="0"/>
    </dxf>
    <dxf>
      <numFmt numFmtId="0" formatCode="General"/>
      <fill>
        <patternFill patternType="solid">
          <fgColor indexed="64"/>
          <bgColor theme="6" tint="0.59999389629810485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fill>
        <patternFill patternType="solid">
          <fgColor theme="1"/>
          <bgColor theme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 style="thick">
          <color theme="0"/>
        </bottom>
        <vertical/>
        <horizontal/>
      </border>
      <protection locked="0" hidden="0"/>
    </dxf>
    <dxf>
      <fill>
        <patternFill patternType="solid">
          <fgColor indexed="64"/>
          <bgColor theme="6" tint="0.59999389629810485"/>
        </patternFill>
      </fill>
      <alignment horizontal="center" vertical="center" textRotation="0" wrapText="0" indent="0" justifyLastLine="0" shrinkToFit="0" readingOrder="0"/>
    </dxf>
    <dxf>
      <border outline="0">
        <bottom style="thick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fill>
        <patternFill patternType="solid">
          <fgColor theme="1"/>
          <bgColor theme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/>
      </border>
    </dxf>
    <dxf>
      <numFmt numFmtId="0" formatCode="General"/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  <protection locked="0" hidden="0"/>
    </dxf>
    <dxf>
      <numFmt numFmtId="0" formatCode="General"/>
      <alignment horizontal="center" vertical="center" textRotation="0" wrapText="0" indent="0" justifyLastLine="0" shrinkToFit="0" readingOrder="0"/>
      <protection locked="0" hidden="0"/>
    </dxf>
    <dxf>
      <numFmt numFmtId="0" formatCode="General"/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numFmt numFmtId="2" formatCode="0.00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  <protection locked="0" hidden="0"/>
    </dxf>
    <dxf>
      <numFmt numFmtId="0" formatCode="General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  <protection locked="0" hidden="0"/>
    </dxf>
    <dxf>
      <alignment horizontal="center" vertical="center" textRotation="0" wrapText="0" indent="0" justifyLastLine="0" shrinkToFit="0" readingOrder="0"/>
      <protection locked="0" hidden="0"/>
    </dxf>
    <dxf>
      <numFmt numFmtId="0" formatCode="General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  <protection locked="0" hidden="0"/>
    </dxf>
    <dxf>
      <numFmt numFmtId="0" formatCode="General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  <protection locked="0" hidden="0"/>
    </dxf>
    <dxf>
      <alignment horizontal="center" vertical="center" textRotation="0" wrapText="0" indent="0" justifyLastLine="0" shrinkToFit="0" readingOrder="0"/>
      <protection locked="0" hidden="0"/>
    </dxf>
    <dxf>
      <alignment horizontal="center" vertical="center" textRotation="0" wrapText="0" indent="0" justifyLastLine="0" shrinkToFit="0" readingOrder="0"/>
      <protection locked="0" hidden="0"/>
    </dxf>
    <dxf>
      <alignment horizontal="center" vertical="center" textRotation="0" wrapText="0" indent="0" justifyLastLine="0" shrinkToFit="0" readingOrder="0"/>
      <protection locked="0" hidden="0"/>
    </dxf>
    <dxf>
      <alignment horizontal="center" vertical="center" textRotation="0" wrapText="0" indent="0" justifyLastLine="0" shrinkToFit="0" readingOrder="0"/>
      <protection locked="0" hidden="0"/>
    </dxf>
    <dxf>
      <alignment horizontal="center" vertical="center" textRotation="0" wrapText="0" indent="0" justifyLastLine="0" shrinkToFit="0" readingOrder="0"/>
      <protection locked="0" hidden="0"/>
    </dxf>
    <dxf>
      <alignment horizontal="center" vertical="center" textRotation="0" wrapText="0" indent="0" justifyLastLine="0" shrinkToFit="0" readingOrder="0"/>
      <protection locked="0" hidden="0"/>
    </dxf>
    <dxf>
      <alignment horizontal="center" vertical="center" textRotation="0" wrapText="0" indent="0" justifyLastLine="0" shrinkToFit="0" readingOrder="0"/>
      <protection locked="0" hidden="0"/>
    </dxf>
    <dxf>
      <alignment horizontal="center" vertical="center" textRotation="0" wrapText="0" indent="0" justifyLastLine="0" shrinkToFit="0" readingOrder="0"/>
      <protection locked="0" hidden="0"/>
    </dxf>
    <dxf>
      <alignment horizontal="center" vertical="center" textRotation="0" wrapText="0" indent="0" justifyLastLine="0" shrinkToFit="0" readingOrder="0"/>
      <protection locked="0" hidden="0"/>
    </dxf>
    <dxf>
      <alignment horizontal="center" vertical="center" textRotation="0" wrapText="0" indent="0" justifyLastLine="0" shrinkToFit="0" readingOrder="0"/>
      <protection locked="0" hidden="0"/>
    </dxf>
    <dxf>
      <numFmt numFmtId="19" formatCode="dd/mm/yyyy"/>
      <alignment horizontal="center" vertical="center" textRotation="0" wrapText="0" indent="0" justifyLastLine="0" shrinkToFit="0" readingOrder="0"/>
      <protection locked="0" hidden="0"/>
    </dxf>
    <dxf>
      <numFmt numFmtId="19" formatCode="dd/mm/yyyy"/>
      <alignment horizontal="center" vertical="center" textRotation="0" wrapText="0" indent="0" justifyLastLine="0" shrinkToFit="0" readingOrder="0"/>
      <protection locked="0" hidden="0"/>
    </dxf>
    <dxf>
      <numFmt numFmtId="19" formatCode="dd/mm/yyyy"/>
      <alignment horizontal="center" vertical="center" textRotation="0" wrapText="0" indent="0" justifyLastLine="0" shrinkToFit="0" readingOrder="0"/>
      <protection locked="0" hidden="0"/>
    </dxf>
    <dxf>
      <numFmt numFmtId="19" formatCode="dd/mm/yyyy"/>
      <alignment horizontal="center" vertical="center" textRotation="0" wrapText="0" indent="0" justifyLastLine="0" shrinkToFit="0" readingOrder="0"/>
      <protection locked="0" hidden="0"/>
    </dxf>
    <dxf>
      <numFmt numFmtId="0" formatCode="General"/>
      <alignment horizontal="center" vertical="center" textRotation="0" wrapText="0" indent="0" justifyLastLine="0" shrinkToFit="0" readingOrder="0"/>
      <protection locked="0" hidden="0"/>
    </dxf>
    <dxf>
      <numFmt numFmtId="0" formatCode="General"/>
      <alignment horizontal="center" vertical="center" textRotation="0" wrapText="0" indent="0" justifyLastLine="0" shrinkToFit="0" readingOrder="0"/>
      <protection locked="1" hidden="0"/>
    </dxf>
    <dxf>
      <numFmt numFmtId="0" formatCode="General"/>
      <alignment horizontal="center" vertical="center" textRotation="0" wrapText="0" indent="0" justifyLastLine="0" shrinkToFit="0" readingOrder="0"/>
      <protection locked="0" hidden="0"/>
    </dxf>
    <dxf>
      <alignment horizontal="center" vertical="center" textRotation="0" wrapText="0" indent="0" justifyLastLine="0" shrinkToFit="0" readingOrder="0"/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RESULTADOS!$H$1</c:f>
              <c:strCache>
                <c:ptCount val="1"/>
                <c:pt idx="0">
                  <c:v>SUMA NETO</c:v>
                </c:pt>
              </c:strCache>
            </c:strRef>
          </c:tx>
          <c:marker>
            <c:symbol val="none"/>
          </c:marker>
          <c:cat>
            <c:numRef>
              <c:f>RESULTADOS!$C$2:$C$1000</c:f>
              <c:numCache>
                <c:formatCode>General</c:formatCode>
                <c:ptCount val="998"/>
              </c:numCache>
            </c:numRef>
          </c:cat>
          <c:val>
            <c:numRef>
              <c:f>RESULTADOS!$H$2:$H$1000</c:f>
              <c:numCache>
                <c:formatCode>General</c:formatCode>
                <c:ptCount val="99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7155872"/>
        <c:axId val="127152344"/>
      </c:lineChart>
      <c:catAx>
        <c:axId val="1271558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27152344"/>
        <c:crosses val="autoZero"/>
        <c:auto val="1"/>
        <c:lblAlgn val="ctr"/>
        <c:lblOffset val="100"/>
        <c:noMultiLvlLbl val="1"/>
      </c:catAx>
      <c:valAx>
        <c:axId val="12715234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715587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RESULTADOS!$F$1</c:f>
              <c:strCache>
                <c:ptCount val="1"/>
                <c:pt idx="0">
                  <c:v>NETO EN PPRO8</c:v>
                </c:pt>
              </c:strCache>
            </c:strRef>
          </c:tx>
          <c:marker>
            <c:symbol val="none"/>
          </c:marker>
          <c:cat>
            <c:numRef>
              <c:f>RESULTADOS!$C$2:$C$1000</c:f>
              <c:numCache>
                <c:formatCode>General</c:formatCode>
                <c:ptCount val="998"/>
              </c:numCache>
            </c:numRef>
          </c:cat>
          <c:val>
            <c:numRef>
              <c:f>RESULTADOS!$F$2:$F$1000</c:f>
              <c:numCache>
                <c:formatCode>General</c:formatCode>
                <c:ptCount val="998"/>
              </c:numCache>
            </c:numRef>
          </c:val>
          <c:smooth val="0"/>
        </c:ser>
        <c:ser>
          <c:idx val="1"/>
          <c:order val="1"/>
          <c:tx>
            <c:strRef>
              <c:f>RESULTADOS!$I$1</c:f>
              <c:strCache>
                <c:ptCount val="1"/>
                <c:pt idx="0">
                  <c:v>STOP POR OPERACIÓN</c:v>
                </c:pt>
              </c:strCache>
            </c:strRef>
          </c:tx>
          <c:marker>
            <c:symbol val="none"/>
          </c:marker>
          <c:cat>
            <c:numRef>
              <c:f>RESULTADOS!$C$2:$C$1000</c:f>
              <c:numCache>
                <c:formatCode>General</c:formatCode>
                <c:ptCount val="998"/>
              </c:numCache>
            </c:numRef>
          </c:cat>
          <c:val>
            <c:numRef>
              <c:f>RESULTADOS!$I$2:$I$1000</c:f>
              <c:numCache>
                <c:formatCode>General</c:formatCode>
                <c:ptCount val="998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7156656"/>
        <c:axId val="127153128"/>
      </c:lineChart>
      <c:catAx>
        <c:axId val="1271566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27153128"/>
        <c:crosses val="autoZero"/>
        <c:auto val="1"/>
        <c:lblAlgn val="ctr"/>
        <c:lblOffset val="100"/>
        <c:noMultiLvlLbl val="1"/>
      </c:catAx>
      <c:valAx>
        <c:axId val="12715312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715665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285750</xdr:colOff>
      <xdr:row>8</xdr:row>
      <xdr:rowOff>104775</xdr:rowOff>
    </xdr:from>
    <xdr:to>
      <xdr:col>24</xdr:col>
      <xdr:colOff>285750</xdr:colOff>
      <xdr:row>22</xdr:row>
      <xdr:rowOff>180975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257175</xdr:colOff>
      <xdr:row>8</xdr:row>
      <xdr:rowOff>142875</xdr:rowOff>
    </xdr:from>
    <xdr:to>
      <xdr:col>17</xdr:col>
      <xdr:colOff>457200</xdr:colOff>
      <xdr:row>23</xdr:row>
      <xdr:rowOff>28575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2" name="Tabla2" displayName="Tabla2" ref="A1:AF1311" totalsRowShown="0" dataDxfId="122">
  <autoFilter ref="A1:AF1311"/>
  <tableColumns count="32">
    <tableColumn id="1" name="TRADER" dataDxfId="121">
      <calculatedColumnFormula>A1+1</calculatedColumnFormula>
    </tableColumn>
    <tableColumn id="33" name="NÚMERO DE ENTRADA2" dataDxfId="120"/>
    <tableColumn id="31" name="MES" dataDxfId="119"/>
    <tableColumn id="2" name="FECHA" dataDxfId="118"/>
    <tableColumn id="26" name="HORA" dataDxfId="117"/>
    <tableColumn id="28" name="DÍA DE LA SEMANA" dataDxfId="116"/>
    <tableColumn id="27" name="SEMANA" dataDxfId="115"/>
    <tableColumn id="4" name="DIVISA" dataDxfId="114"/>
    <tableColumn id="6" name="VALOR" dataDxfId="113"/>
    <tableColumn id="5" name="MERCADO" dataDxfId="112"/>
    <tableColumn id="7" name="DIRECCIÓN DE COMPRA O VENTA (C ó V)" dataDxfId="111"/>
    <tableColumn id="9" name="SISTEMA (T1, AT, T2, RANGO ó LATERAL)" dataDxfId="110"/>
    <tableColumn id="10" name="CRITERIO DE ENTRADA (PATRÓN)" dataDxfId="109"/>
    <tableColumn id="11" name="PRECIO DE ENTRADA" dataDxfId="108"/>
    <tableColumn id="12" name="PRECIO DE STOP" dataDxfId="107"/>
    <tableColumn id="13" name="PRECIO OBJETIVO" dataDxfId="106"/>
    <tableColumn id="14" name="VOLUMEN" dataDxfId="105"/>
    <tableColumn id="15" name="PRECIO SALIDA" dataDxfId="104"/>
    <tableColumn id="16" name="TARGET REAL (RESULTADO EN TICKS)" dataDxfId="103">
      <calculatedColumnFormula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calculatedColumnFormula>
    </tableColumn>
    <tableColumn id="20" name="TAMAÑO DEL TICK (ACCIONES = 0,01)" dataDxfId="102"/>
    <tableColumn id="21" name="Nº DE TICKS POR PUNTO = PUNTO ENTRE TAMAÑO DEL TICK (1€ / 0,01 CTS € = 100 TICKS)" dataDxfId="101">
      <calculatedColumnFormula>IF(V2&lt;&gt;"",Tabla2[[#This Row],[VALOR DEL PUNTO (EJEMPLO EN ACCIONES UN PUNTO 1€) ]]/Tabla2[[#This Row],[TAMAÑO DEL TICK (ACCIONES = 0,01)]],"")</calculatedColumnFormula>
    </tableColumn>
    <tableColumn id="22" name="VALOR DEL PUNTO (EJEMPLO EN ACCIONES UN PUNTO 1€) " dataDxfId="100"/>
    <tableColumn id="23" name="VALOR DEL PUNTO O POINT VALUE (EN UNIDADES MONETARIAS) EN ACCIONES 1 PUNTO = 1 €" dataDxfId="99"/>
    <tableColumn id="17" name="RESULTADO (TOTAL)" dataDxfId="98">
      <calculatedColumnFormula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calculatedColumnFormula>
    </tableColumn>
    <tableColumn id="19" name="RESULTADO TOTAL EN PPRO8" dataDxfId="97"/>
    <tableColumn id="18" name="FEES" dataDxfId="96">
      <calculatedColumnFormula>IF(Tabla2[[#This Row],[RESULTADO TOTAL EN PPRO8]]&lt;&gt;"",Tabla2[[#This Row],[RESULTADO TOTAL EN PPRO8]]-Tabla2[[#This Row],[RESULTADO (TOTAL)]],"")</calculatedColumnFormula>
    </tableColumn>
    <tableColumn id="3" name="OPERACIONES PERDEDORAS" dataDxfId="95">
      <calculatedColumnFormula>IF(Tabla2[[#This Row],[RESULTADO (TOTAL)]]&lt;0,1,"")</calculatedColumnFormula>
    </tableColumn>
    <tableColumn id="8" name="OPERACIONES PERDEDORAS CONSECUTIVAS" dataDxfId="94">
      <calculatedColumnFormula>IF(Tabla2[[#This Row],[OPERACIONES PERDEDORAS]]=1,Tabla2[[#Headers],[OPERACIONES PERDEDORAS CONSECUTIVAS]]+1,0)</calculatedColumnFormula>
    </tableColumn>
    <tableColumn id="24" name="NOTAS DE TRADING" dataDxfId="93"/>
    <tableColumn id="25" name="IMAGEN" dataDxfId="92"/>
    <tableColumn id="32" name="Nº OPERACIONES" dataDxfId="91">
      <calculatedColumnFormula>COUNTIF($D2:D$3,D2)</calculatedColumnFormula>
    </tableColumn>
    <tableColumn id="29" name="PÉRDIDA EN VALOR ABSOLUTO" dataDxfId="90">
      <calculatedColumnFormula>IF(Tabla2[[#This Row],[RESULTADO TOTAL EN PPRO8]]&lt;0,ABS(Tabla2[[#This Row],[RESULTADO TOTAL EN PPRO8]]),"")</calculatedColumn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4" name="Tabla4" displayName="Tabla4" ref="A1:J12" totalsRowShown="0" headerRowDxfId="89" dataDxfId="87" headerRowBorderDxfId="88" headerRowCellStyle="Celda vinculada">
  <autoFilter ref="A1:J12"/>
  <tableColumns count="10">
    <tableColumn id="1" name="TRACKRECORD " dataDxfId="86" dataCellStyle="Celda vinculada"/>
    <tableColumn id="2" name="Nº OPERACIONES" dataDxfId="85">
      <calculatedColumnFormula>C2+D2</calculatedColumnFormula>
    </tableColumn>
    <tableColumn id="3" name="Nº OPERACIONES GANADORAS" dataDxfId="84"/>
    <tableColumn id="4" name="Nº OPERACIONES PERDEDORAS" dataDxfId="83"/>
    <tableColumn id="5" name="PROMEDIO GANADOR" dataDxfId="82"/>
    <tableColumn id="6" name="PROMEDIO PERDEDOR" dataDxfId="81"/>
    <tableColumn id="7" name="PROFIT FACTOR" dataDxfId="80">
      <calculatedColumnFormula>IF(B2&lt;&gt;0,ABS(E2/F2),"")</calculatedColumnFormula>
    </tableColumn>
    <tableColumn id="8" name="FIABILIDAD" dataDxfId="79">
      <calculatedColumnFormula>IF(B2&lt;&gt;0,C2/B2,"")</calculatedColumnFormula>
    </tableColumn>
    <tableColumn id="9" name="Nº DIAS OPERADOS" dataDxfId="78">
      <calculatedColumnFormula>IF(B2&lt;&gt;0,COUNTIF('registro operativa'!$AE$3:$AE$11268,1),"")</calculatedColumnFormula>
    </tableColumn>
    <tableColumn id="10" name="FRECUENCIA OPERATIVA" dataDxfId="77">
      <calculatedColumnFormula>IF(AND(B2&lt;&gt;0,I2&lt;&gt;""),B2/I2,"")</calculatedColumnFormula>
    </tableColumn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5" name="Tabla5" displayName="Tabla5" ref="A1:J12" totalsRowShown="0" headerRowDxfId="76" dataDxfId="75">
  <autoFilter ref="A1:J12"/>
  <tableColumns count="10">
    <tableColumn id="1" name="TRACKRECORD " dataDxfId="74" dataCellStyle="Celda vinculada"/>
    <tableColumn id="2" name="Nº OPERACIONES" dataDxfId="73">
      <calculatedColumnFormula>C2+D2</calculatedColumnFormula>
    </tableColumn>
    <tableColumn id="3" name="Nº OPERACIONES GANADORAS" dataDxfId="72"/>
    <tableColumn id="4" name="Nº OPERACIONES PERDEDORAS" dataDxfId="71"/>
    <tableColumn id="5" name="PROMEDIO GANADOR" dataDxfId="70"/>
    <tableColumn id="6" name="PROMEDIO PERDEDOR" dataDxfId="69"/>
    <tableColumn id="7" name="PROFIT FACTOR" dataDxfId="68">
      <calculatedColumnFormula>IFERROR(IF(B2&lt;&gt;0,ABS(E2/F2),""),"")</calculatedColumnFormula>
    </tableColumn>
    <tableColumn id="8" name="FIABILIDAD" dataDxfId="67">
      <calculatedColumnFormula>IF(B2&lt;&gt;0,C2/B2,"")</calculatedColumnFormula>
    </tableColumn>
    <tableColumn id="9" name="Nº DIAS OPERADOS" dataDxfId="66">
      <calculatedColumnFormula>IF(B2&lt;&gt;0,COUNTIF('registro operativa'!$AE$3:$AE$11268,1),"")</calculatedColumnFormula>
    </tableColumn>
    <tableColumn id="10" name="FRECUENCIA OPERATIVA" dataDxfId="65">
      <calculatedColumnFormula>IF(AND(B2&lt;&gt;0,I2&lt;&gt;""),B2/I2,"")</calculatedColumnFormula>
    </tableColumn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8" name="Tabla69" displayName="Tabla69" ref="A1:J12" totalsRowShown="0" headerRowDxfId="64" dataDxfId="63">
  <autoFilter ref="A1:J12"/>
  <tableColumns count="10">
    <tableColumn id="1" name="TRACKRECORD " dataDxfId="62" dataCellStyle="Celda vinculada"/>
    <tableColumn id="2" name="Nº OPERACIONES" dataDxfId="61">
      <calculatedColumnFormula>C2+D2</calculatedColumnFormula>
    </tableColumn>
    <tableColumn id="3" name="Nº OPERACIONES GANADORAS" dataDxfId="60"/>
    <tableColumn id="4" name="Nº OPERACIONES PERDEDORAS" dataDxfId="59"/>
    <tableColumn id="5" name="PROMEDIO GANADOR" dataDxfId="58"/>
    <tableColumn id="6" name="PROMEDIO PERDEDOR" dataDxfId="57"/>
    <tableColumn id="7" name="PROFIT FACTOR" dataDxfId="56">
      <calculatedColumnFormula>IFERROR(IF(B2&lt;&gt;0,ABS(E2/F2),""),"")</calculatedColumnFormula>
    </tableColumn>
    <tableColumn id="8" name="FIABILIDAD" dataDxfId="55">
      <calculatedColumnFormula>IF(B2&lt;&gt;0,C2/B2,"")</calculatedColumnFormula>
    </tableColumn>
    <tableColumn id="9" name="Nº DIAS OPERADOS" dataDxfId="54">
      <calculatedColumnFormula>IF(B2&lt;&gt;0,COUNTIF('registro operativa'!$AE$3:$AE$11268,1),"")</calculatedColumnFormula>
    </tableColumn>
    <tableColumn id="10" name="FRECUENCIA OPERATIVA" dataDxfId="53">
      <calculatedColumnFormula>IF(AND(B2&lt;&gt;0,I2&lt;&gt;""),B2/I2,"")</calculatedColumnFormula>
    </tableColumn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6" name="Tabla6" displayName="Tabla6" ref="A1:J12" totalsRowShown="0" headerRowDxfId="52" dataDxfId="51">
  <autoFilter ref="A1:J12"/>
  <tableColumns count="10">
    <tableColumn id="1" name="TRACKRECORD " dataDxfId="50" dataCellStyle="Celda vinculada"/>
    <tableColumn id="2" name="Nº OPERACIONES" dataDxfId="49">
      <calculatedColumnFormula>C2+D2</calculatedColumnFormula>
    </tableColumn>
    <tableColumn id="3" name="Nº OPERACIONES GANADORAS" dataDxfId="48"/>
    <tableColumn id="4" name="Nº OPERACIONES PERDEDORAS" dataDxfId="47"/>
    <tableColumn id="5" name="PROMEDIO GANADOR" dataDxfId="46"/>
    <tableColumn id="6" name="PROMEDIO PERDEDOR" dataDxfId="45"/>
    <tableColumn id="7" name="PROFIT FACTOR" dataDxfId="44">
      <calculatedColumnFormula>IFERROR(IF(B2&lt;&gt;0,ABS(E2/F2),""),"")</calculatedColumnFormula>
    </tableColumn>
    <tableColumn id="8" name="FIABILIDAD" dataDxfId="43">
      <calculatedColumnFormula>IF(B2&lt;&gt;0,C2/B2,"")</calculatedColumnFormula>
    </tableColumn>
    <tableColumn id="9" name="Nº DIAS OPERADOS" dataDxfId="42">
      <calculatedColumnFormula>IF(B2&lt;&gt;0,COUNTIF('registro operativa'!$AE$3:$AE$11268,1),"")</calculatedColumnFormula>
    </tableColumn>
    <tableColumn id="10" name="FRECUENCIA OPERATIVA" dataDxfId="41">
      <calculatedColumnFormula>IF(AND(B2&lt;&gt;0,I2&lt;&gt;""),B2/I2,"")</calculatedColumnFormula>
    </tableColumn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1" name="Tabla1" displayName="Tabla1" ref="A1:K1000" totalsRowShown="0" headerRowDxfId="40" dataDxfId="39">
  <autoFilter ref="A1:K1000"/>
  <tableColumns count="11">
    <tableColumn id="8" name="TRADER" dataDxfId="38" dataCellStyle="Celda vinculada"/>
    <tableColumn id="1" name="SEMANA" dataDxfId="37"/>
    <tableColumn id="2" name="DIA" dataDxfId="36"/>
    <tableColumn id="3" name="GROSS" dataDxfId="35"/>
    <tableColumn id="4" name="FEES" dataDxfId="34"/>
    <tableColumn id="5" name="NETO EN PPRO8" dataDxfId="33"/>
    <tableColumn id="6" name="NETO SEGÚN TRACKRECORD" dataDxfId="32">
      <calculatedColumnFormula>IF(C2&lt;&gt;"",SUMIF('registro operativa'!$D$2:$D$11268,RESULTADOS!C2,'registro operativa'!$X$2:$X$11268),"")</calculatedColumnFormula>
    </tableColumn>
    <tableColumn id="7" name="SUMA NETO" dataDxfId="31">
      <calculatedColumnFormula>IFERROR(G2+H1,"")</calculatedColumnFormula>
    </tableColumn>
    <tableColumn id="9" name="STOP POR OPERACIÓN" dataDxfId="30"/>
    <tableColumn id="10" name="STOP DIARIO" dataDxfId="29"/>
    <tableColumn id="11" name="RELACIÓN NETO / STOP" dataDxfId="28">
      <calculatedColumnFormula>Tabla1[[#This Row],[NETO EN PPRO8]]/(-Tabla1[[#This Row],[STOP POR OPERACIÓN]])</calculatedColumnFormula>
    </tableColumn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3" name="Tabla3" displayName="Tabla3" ref="A1:S903" totalsRowShown="0" headerRowDxfId="27" dataDxfId="25" headerRowBorderDxfId="26" headerRowCellStyle="Celda vinculada">
  <autoFilter ref="A1:S903"/>
  <tableColumns count="19">
    <tableColumn id="19" name="TRADER" dataDxfId="24"/>
    <tableColumn id="1" name="Nº DE SEMANA" dataDxfId="23">
      <calculatedColumnFormula>B1+1</calculatedColumnFormula>
    </tableColumn>
    <tableColumn id="2" name="DÍAS OPERADOS" dataDxfId="22">
      <calculatedColumnFormula>IFERROR(COUNTIFS('registro operativa'!$AE$3:$AE$11268,1,'registro operativa'!$G$3:$G$11268,Tabla3[[#This Row],[Nº DE SEMANA]]),"")</calculatedColumnFormula>
    </tableColumn>
    <tableColumn id="3" name="SUMA DEL BRUTO" dataDxfId="21">
      <calculatedColumnFormula>SUMIF(Tabla1[SEMANA],Tabla3[[#This Row],[Nº DE SEMANA]],Tabla1[GROSS])</calculatedColumnFormula>
    </tableColumn>
    <tableColumn id="4" name="SUMA DEL NETO" dataDxfId="20">
      <calculatedColumnFormula>SUMIF(Tabla1[SEMANA],Tabla3[[#This Row],[Nº DE SEMANA]],Tabla1[NETO EN PPRO8])</calculatedColumnFormula>
    </tableColumn>
    <tableColumn id="5" name="SUMA DE LAS COMISIONES" dataDxfId="19">
      <calculatedColumnFormula>SUMIF(Tabla1[SEMANA],Tabla3[[#This Row],[Nº DE SEMANA]],Tabla1[FEES])</calculatedColumnFormula>
    </tableColumn>
    <tableColumn id="6" name="MEDIA DEL NETO" dataDxfId="18">
      <calculatedColumnFormula>IFERROR(E2/C2,"")</calculatedColumnFormula>
    </tableColumn>
    <tableColumn id="7" name="Nº OPERACIONES REALIZADAS" dataDxfId="17">
      <calculatedColumnFormula>COUNTIF('registro operativa'!$G$3:$G$11268,Tabla3[[#This Row],[Nº DE SEMANA]])</calculatedColumnFormula>
    </tableColumn>
    <tableColumn id="8" name="Nº OPERACIONES GANADORAS" dataDxfId="16">
      <calculatedColumnFormula>COUNTIFS('registro operativa'!$G$3:$G$11268,Tabla3[[#This Row],[Nº DE SEMANA]],'registro operativa'!$Y$3:$Y$11268,"&gt;0")</calculatedColumnFormula>
    </tableColumn>
    <tableColumn id="9" name="Nº OPERACIONES PERDEDORAS" dataDxfId="15">
      <calculatedColumnFormula>COUNTIFS('registro operativa'!$G$3:$G$11268,Tabla3[[#This Row],[Nº DE SEMANA]],'registro operativa'!$Y$3:$Y$11268,"&lt;0")</calculatedColumnFormula>
    </tableColumn>
    <tableColumn id="10" name="Nº OPERACIONES A CERO" dataDxfId="14">
      <calculatedColumnFormula>COUNTIFS('registro operativa'!$H$3:$H$11268,Tabla3[[#This Row],[Nº DE SEMANA]],'registro operativa'!$Y$3:$Y$11268,0)</calculatedColumnFormula>
    </tableColumn>
    <tableColumn id="11" name="FRECUENCIA OPERATIVA" dataDxfId="13">
      <calculatedColumnFormula>IFERROR(H2/C2,"")</calculatedColumnFormula>
    </tableColumn>
    <tableColumn id="12" name="MEDIA DE OPERACIONES GANADORAS" dataDxfId="12">
      <calculatedColumnFormula>IFERROR(AVERAGEIFS('registro operativa'!$Y$3:$Y$11268,'registro operativa'!$G$3:$G$11268,Tabla3[[#This Row],[Nº DE SEMANA]],'registro operativa'!$Y$3:$Y$11268,"&gt;0"),"")</calculatedColumnFormula>
    </tableColumn>
    <tableColumn id="13" name="MEDIA OPERACIONES PERDEDORAS" dataDxfId="11">
      <calculatedColumnFormula>IFERROR(AVERAGEIFS('registro operativa'!$Y$3:$Y$11268,'registro operativa'!$G$3:$G$11268,Tabla3[[#This Row],[Nº DE SEMANA]],'registro operativa'!$Y$3:$Y$11268,"&lt;0"),"")</calculatedColumnFormula>
    </tableColumn>
    <tableColumn id="14" name="FIABILIDAD" dataDxfId="10">
      <calculatedColumnFormula>IFERROR(I2/(H2-K2),"")</calculatedColumnFormula>
    </tableColumn>
    <tableColumn id="15" name="PROFIT FACTOR" dataDxfId="9">
      <calculatedColumnFormula>IFERROR(M2/N2,"")</calculatedColumnFormula>
    </tableColumn>
    <tableColumn id="16" name="COINCIDENCIA DEL RESULTADO CON EL BOP" dataDxfId="8"/>
    <tableColumn id="17" name="MÁXIMA PÉRDIDA" dataDxfId="7">
      <calculatedColumnFormula>MIN(IF('registro operativa'!$G$3:$G$11290=Tabla3[[#This Row],[Nº DE SEMANA]],'registro operativa'!$Y$3:$Y$18))</calculatedColumnFormula>
    </tableColumn>
    <tableColumn id="18" name="STOP POR POSICIÓN" dataDxfId="6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drawing" Target="../drawings/drawing1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F1311"/>
  <sheetViews>
    <sheetView tabSelected="1" workbookViewId="0">
      <pane ySplit="2" topLeftCell="A3" activePane="bottomLeft" state="frozen"/>
      <selection pane="bottomLeft" activeCell="AF1" sqref="AF1:AF1048576"/>
    </sheetView>
  </sheetViews>
  <sheetFormatPr baseColWidth="10" defaultRowHeight="15" x14ac:dyDescent="0.25"/>
  <cols>
    <col min="1" max="1" width="10.140625" style="32" customWidth="1"/>
    <col min="2" max="2" width="10.140625" style="35" customWidth="1"/>
    <col min="3" max="3" width="11.140625" style="32" customWidth="1"/>
    <col min="4" max="4" width="11.42578125" style="32"/>
    <col min="5" max="6" width="10.5703125" style="32" customWidth="1"/>
    <col min="7" max="7" width="9.28515625" style="32" customWidth="1"/>
    <col min="8" max="8" width="9.42578125" style="32" customWidth="1"/>
    <col min="9" max="9" width="8.42578125" style="32" customWidth="1"/>
    <col min="10" max="10" width="8.28515625" style="32" customWidth="1"/>
    <col min="11" max="11" width="10.28515625" style="32" customWidth="1"/>
    <col min="12" max="12" width="12.7109375" style="32" customWidth="1"/>
    <col min="13" max="13" width="12" style="32" customWidth="1"/>
    <col min="14" max="14" width="10.5703125" style="32" customWidth="1"/>
    <col min="15" max="15" width="11" style="32" customWidth="1"/>
    <col min="16" max="16" width="8.42578125" style="32" customWidth="1"/>
    <col min="17" max="17" width="10.140625" style="32" customWidth="1"/>
    <col min="18" max="18" width="11.140625" style="32" customWidth="1"/>
    <col min="19" max="19" width="9.7109375" style="7" customWidth="1"/>
    <col min="20" max="20" width="13" style="32" customWidth="1"/>
    <col min="21" max="21" width="13" customWidth="1"/>
    <col min="22" max="22" width="18.85546875" style="32" customWidth="1"/>
    <col min="23" max="23" width="14.7109375" style="32" customWidth="1"/>
    <col min="24" max="24" width="18.85546875" customWidth="1"/>
    <col min="25" max="25" width="11.28515625" style="22" customWidth="1"/>
    <col min="26" max="26" width="13" style="13" customWidth="1"/>
    <col min="27" max="27" width="11" customWidth="1"/>
    <col min="28" max="28" width="16" customWidth="1"/>
    <col min="29" max="29" width="16.85546875" style="32" customWidth="1"/>
    <col min="30" max="30" width="39.85546875" style="32" customWidth="1"/>
    <col min="31" max="31" width="28" customWidth="1"/>
    <col min="32" max="32" width="13.5703125" customWidth="1"/>
  </cols>
  <sheetData>
    <row r="1" spans="1:32" ht="96.75" customHeight="1" thickBot="1" x14ac:dyDescent="0.3">
      <c r="A1" s="31" t="s">
        <v>68</v>
      </c>
      <c r="B1" s="33" t="s">
        <v>74</v>
      </c>
      <c r="C1" s="31" t="s">
        <v>73</v>
      </c>
      <c r="D1" s="36" t="s">
        <v>0</v>
      </c>
      <c r="E1" s="36" t="s">
        <v>57</v>
      </c>
      <c r="F1" s="24" t="s">
        <v>59</v>
      </c>
      <c r="G1" s="36" t="s">
        <v>58</v>
      </c>
      <c r="H1" s="36" t="s">
        <v>55</v>
      </c>
      <c r="I1" s="24" t="s">
        <v>2</v>
      </c>
      <c r="J1" s="24" t="s">
        <v>1</v>
      </c>
      <c r="K1" s="24" t="s">
        <v>20</v>
      </c>
      <c r="L1" s="24" t="s">
        <v>35</v>
      </c>
      <c r="M1" s="24" t="s">
        <v>21</v>
      </c>
      <c r="N1" s="24" t="s">
        <v>22</v>
      </c>
      <c r="O1" s="24" t="s">
        <v>23</v>
      </c>
      <c r="P1" s="24" t="s">
        <v>24</v>
      </c>
      <c r="Q1" s="24" t="s">
        <v>3</v>
      </c>
      <c r="R1" s="24" t="s">
        <v>4</v>
      </c>
      <c r="S1" s="11" t="s">
        <v>25</v>
      </c>
      <c r="T1" s="24" t="s">
        <v>36</v>
      </c>
      <c r="U1" s="1" t="s">
        <v>37</v>
      </c>
      <c r="V1" s="24" t="s">
        <v>39</v>
      </c>
      <c r="W1" s="24" t="s">
        <v>38</v>
      </c>
      <c r="X1" s="1" t="s">
        <v>26</v>
      </c>
      <c r="Y1" s="24" t="s">
        <v>33</v>
      </c>
      <c r="Z1" s="11" t="s">
        <v>30</v>
      </c>
      <c r="AA1" s="18" t="s">
        <v>28</v>
      </c>
      <c r="AB1" s="1" t="s">
        <v>34</v>
      </c>
      <c r="AC1" s="24" t="s">
        <v>40</v>
      </c>
      <c r="AD1" s="24" t="s">
        <v>41</v>
      </c>
      <c r="AE1" s="11" t="s">
        <v>6</v>
      </c>
      <c r="AF1" s="11" t="s">
        <v>72</v>
      </c>
    </row>
    <row r="2" spans="1:32" ht="15.75" hidden="1" thickTop="1" x14ac:dyDescent="0.25">
      <c r="A2" s="22">
        <v>0</v>
      </c>
      <c r="B2" s="34">
        <v>0</v>
      </c>
      <c r="C2" s="22"/>
      <c r="D2" s="37"/>
      <c r="E2" s="37"/>
      <c r="F2" s="37"/>
      <c r="G2" s="37"/>
      <c r="H2" s="22"/>
      <c r="I2" s="22"/>
      <c r="J2" s="22"/>
      <c r="K2" s="22"/>
      <c r="L2" s="22"/>
      <c r="M2" s="22"/>
      <c r="N2" s="22"/>
      <c r="O2" s="22"/>
      <c r="P2" s="22"/>
      <c r="Q2" s="22">
        <v>0</v>
      </c>
      <c r="R2" s="22">
        <v>0</v>
      </c>
      <c r="S2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2" s="22">
        <v>100</v>
      </c>
      <c r="U2" s="2">
        <f>IF(V2&lt;&gt;"",Tabla2[[#This Row],[VALOR DEL PUNTO (EJEMPLO EN ACCIONES UN PUNTO 1€) ]]/Tabla2[[#This Row],[TAMAÑO DEL TICK (ACCIONES = 0,01)]],"")</f>
        <v>0.01</v>
      </c>
      <c r="V2" s="22">
        <v>1</v>
      </c>
      <c r="W2" s="22">
        <v>1</v>
      </c>
      <c r="X2" s="2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2" s="13" t="str">
        <f>IF(Tabla2[[#This Row],[RESULTADO TOTAL EN PPRO8]]&lt;&gt;"",Tabla2[[#This Row],[RESULTADO TOTAL EN PPRO8]]-Tabla2[[#This Row],[RESULTADO (TOTAL)]],"")</f>
        <v/>
      </c>
      <c r="AA2" s="2" t="str">
        <f>IF(Tabla2[[#This Row],[RESULTADO (TOTAL)]]&lt;0,1,"")</f>
        <v/>
      </c>
      <c r="AB2" s="3">
        <f>IF(Tabla2[[#This Row],[OPERACIONES PERDEDORAS]]=1,AB1+Tabla2[[#This Row],[OPERACIONES PERDEDORAS]],0)</f>
        <v>0</v>
      </c>
      <c r="AC2" s="23"/>
      <c r="AD2" s="23"/>
      <c r="AE2" s="6">
        <f>COUNTIF($D2:D$3,D2)</f>
        <v>0</v>
      </c>
      <c r="AF2" s="6" t="str">
        <f>IF(Tabla2[[#This Row],[RESULTADO TOTAL EN PPRO8]]&lt;0,ABS(Tabla2[[#This Row],[RESULTADO TOTAL EN PPRO8]]),"")</f>
        <v/>
      </c>
    </row>
    <row r="3" spans="1:32" ht="15.75" thickTop="1" x14ac:dyDescent="0.25">
      <c r="A3" s="22"/>
      <c r="B3" s="34">
        <f>B2+1</f>
        <v>1</v>
      </c>
      <c r="C3" s="22"/>
      <c r="D3" s="37"/>
      <c r="E3" s="38"/>
      <c r="F3" s="37"/>
      <c r="G3" s="39"/>
      <c r="H3" s="40"/>
      <c r="I3" s="22"/>
      <c r="J3" s="22"/>
      <c r="K3" s="22"/>
      <c r="L3" s="22"/>
      <c r="M3" s="22"/>
      <c r="N3" s="22"/>
      <c r="O3" s="22"/>
      <c r="P3" s="22"/>
      <c r="Q3" s="22"/>
      <c r="R3" s="22"/>
      <c r="S3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3" s="22"/>
      <c r="U3" s="4" t="str">
        <f>IF(V3&lt;&gt;"",Tabla2[[#This Row],[VALOR DEL PUNTO (EJEMPLO EN ACCIONES UN PUNTO 1€) ]]/Tabla2[[#This Row],[TAMAÑO DEL TICK (ACCIONES = 0,01)]],"")</f>
        <v/>
      </c>
      <c r="V3" s="22"/>
      <c r="W3" s="22"/>
      <c r="X3" s="2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3" s="13" t="str">
        <f>IF(Tabla2[[#This Row],[RESULTADO TOTAL EN PPRO8]]&lt;&gt;"",Tabla2[[#This Row],[RESULTADO TOTAL EN PPRO8]]-Tabla2[[#This Row],[RESULTADO (TOTAL)]],"")</f>
        <v/>
      </c>
      <c r="AA3" s="2" t="str">
        <f>IF(Tabla2[[#This Row],[RESULTADO (TOTAL)]]&lt;0,1,"")</f>
        <v/>
      </c>
      <c r="AB3" s="3" t="str">
        <f>IF(Tabla2[[#This Row],[TARGET REAL (RESULTADO EN TICKS)]]&lt;&gt;"",IF(Tabla2[[#This Row],[OPERACIONES PERDEDORAS]]=1,AB2+Tabla2[[#This Row],[OPERACIONES PERDEDORAS]],0),"")</f>
        <v/>
      </c>
      <c r="AC3" s="23"/>
      <c r="AD3" s="23"/>
      <c r="AE3" s="6" t="str">
        <f>IF(D3&lt;&gt;"",COUNTIF($D$3:D3,D3),"")</f>
        <v/>
      </c>
      <c r="AF3" s="6" t="str">
        <f>IF(Tabla2[[#This Row],[RESULTADO TOTAL EN PPRO8]]&lt;0,ABS(Tabla2[[#This Row],[RESULTADO TOTAL EN PPRO8]]),"")</f>
        <v/>
      </c>
    </row>
    <row r="4" spans="1:32" x14ac:dyDescent="0.25">
      <c r="A4" s="22"/>
      <c r="B4" s="34">
        <f t="shared" ref="B4:B8" si="0">B3+1</f>
        <v>2</v>
      </c>
      <c r="C4" s="22"/>
      <c r="D4" s="37"/>
      <c r="E4" s="38"/>
      <c r="F4" s="37"/>
      <c r="G4" s="39"/>
      <c r="H4" s="40"/>
      <c r="I4" s="22"/>
      <c r="J4" s="22"/>
      <c r="K4" s="22"/>
      <c r="L4" s="22"/>
      <c r="M4" s="22"/>
      <c r="N4" s="22"/>
      <c r="O4" s="22"/>
      <c r="P4" s="22"/>
      <c r="Q4" s="22"/>
      <c r="R4" s="22"/>
      <c r="S4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4" s="22"/>
      <c r="U4" s="4" t="str">
        <f>IF(V4&lt;&gt;"",Tabla2[[#This Row],[VALOR DEL PUNTO (EJEMPLO EN ACCIONES UN PUNTO 1€) ]]/Tabla2[[#This Row],[TAMAÑO DEL TICK (ACCIONES = 0,01)]],"")</f>
        <v/>
      </c>
      <c r="V4" s="22"/>
      <c r="W4" s="22"/>
      <c r="X4" s="2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4" s="13" t="str">
        <f>IF(Tabla2[[#This Row],[RESULTADO TOTAL EN PPRO8]]&lt;&gt;"",Tabla2[[#This Row],[RESULTADO TOTAL EN PPRO8]]-Tabla2[[#This Row],[RESULTADO (TOTAL)]],"")</f>
        <v/>
      </c>
      <c r="AA4" s="2" t="str">
        <f>IF(Tabla2[[#This Row],[RESULTADO (TOTAL)]]&lt;0,1,"")</f>
        <v/>
      </c>
      <c r="AB4" s="6" t="str">
        <f>IF(Tabla2[[#This Row],[TARGET REAL (RESULTADO EN TICKS)]]&lt;&gt;"",IF(Tabla2[[#This Row],[OPERACIONES PERDEDORAS]]=1,AB3+Tabla2[[#This Row],[OPERACIONES PERDEDORAS]],0),"")</f>
        <v/>
      </c>
      <c r="AC4" s="23"/>
      <c r="AD4" s="23"/>
      <c r="AE4" s="6" t="str">
        <f>IF(D4&lt;&gt;"",COUNTIF($D$3:D4,D4),"")</f>
        <v/>
      </c>
      <c r="AF4" s="6" t="str">
        <f>IF(Tabla2[[#This Row],[RESULTADO TOTAL EN PPRO8]]&lt;0,ABS(Tabla2[[#This Row],[RESULTADO TOTAL EN PPRO8]]),"")</f>
        <v/>
      </c>
    </row>
    <row r="5" spans="1:32" x14ac:dyDescent="0.25">
      <c r="A5" s="22"/>
      <c r="B5" s="34">
        <f t="shared" si="0"/>
        <v>3</v>
      </c>
      <c r="C5" s="22"/>
      <c r="D5" s="37"/>
      <c r="E5" s="38"/>
      <c r="F5" s="37"/>
      <c r="G5" s="39"/>
      <c r="H5" s="40"/>
      <c r="I5" s="22"/>
      <c r="J5" s="22"/>
      <c r="K5" s="22"/>
      <c r="L5" s="22"/>
      <c r="M5" s="22"/>
      <c r="N5" s="22"/>
      <c r="O5" s="22"/>
      <c r="P5" s="22"/>
      <c r="Q5" s="22"/>
      <c r="R5" s="22"/>
      <c r="S5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5" s="22"/>
      <c r="U5" s="4" t="str">
        <f>IF(V5&lt;&gt;"",Tabla2[[#This Row],[VALOR DEL PUNTO (EJEMPLO EN ACCIONES UN PUNTO 1€) ]]/Tabla2[[#This Row],[TAMAÑO DEL TICK (ACCIONES = 0,01)]],"")</f>
        <v/>
      </c>
      <c r="V5" s="22"/>
      <c r="W5" s="22"/>
      <c r="X5" s="2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5" s="13" t="str">
        <f>IF(Tabla2[[#This Row],[RESULTADO TOTAL EN PPRO8]]&lt;&gt;"",Tabla2[[#This Row],[RESULTADO TOTAL EN PPRO8]]-Tabla2[[#This Row],[RESULTADO (TOTAL)]],"")</f>
        <v/>
      </c>
      <c r="AA5" s="2" t="str">
        <f>IF(Tabla2[[#This Row],[RESULTADO (TOTAL)]]&lt;0,1,"")</f>
        <v/>
      </c>
      <c r="AB5" s="6" t="str">
        <f>IF(Tabla2[[#This Row],[TARGET REAL (RESULTADO EN TICKS)]]&lt;&gt;"",IF(Tabla2[[#This Row],[OPERACIONES PERDEDORAS]]=1,AB4+Tabla2[[#This Row],[OPERACIONES PERDEDORAS]],0),"")</f>
        <v/>
      </c>
      <c r="AC5" s="23"/>
      <c r="AD5" s="23"/>
      <c r="AE5" s="6" t="str">
        <f>IF(D5&lt;&gt;"",COUNTIF($D$3:D5,D5),"")</f>
        <v/>
      </c>
      <c r="AF5" s="6" t="str">
        <f>IF(Tabla2[[#This Row],[RESULTADO TOTAL EN PPRO8]]&lt;0,ABS(Tabla2[[#This Row],[RESULTADO TOTAL EN PPRO8]]),"")</f>
        <v/>
      </c>
    </row>
    <row r="6" spans="1:32" x14ac:dyDescent="0.25">
      <c r="A6" s="22"/>
      <c r="B6" s="34">
        <f t="shared" si="0"/>
        <v>4</v>
      </c>
      <c r="C6" s="22"/>
      <c r="D6" s="37"/>
      <c r="E6" s="38"/>
      <c r="F6" s="37"/>
      <c r="G6" s="39"/>
      <c r="H6" s="40"/>
      <c r="I6" s="22"/>
      <c r="J6" s="22"/>
      <c r="K6" s="22"/>
      <c r="L6" s="22"/>
      <c r="M6" s="22"/>
      <c r="N6" s="22"/>
      <c r="O6" s="22"/>
      <c r="P6" s="22"/>
      <c r="Q6" s="22"/>
      <c r="R6" s="22"/>
      <c r="S6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6" s="22"/>
      <c r="U6" s="4" t="str">
        <f>IF(V6&lt;&gt;"",Tabla2[[#This Row],[VALOR DEL PUNTO (EJEMPLO EN ACCIONES UN PUNTO 1€) ]]/Tabla2[[#This Row],[TAMAÑO DEL TICK (ACCIONES = 0,01)]],"")</f>
        <v/>
      </c>
      <c r="V6" s="22"/>
      <c r="W6" s="22"/>
      <c r="X6" s="2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6" s="13" t="str">
        <f>IF(Tabla2[[#This Row],[RESULTADO TOTAL EN PPRO8]]&lt;&gt;"",Tabla2[[#This Row],[RESULTADO TOTAL EN PPRO8]]-Tabla2[[#This Row],[RESULTADO (TOTAL)]],"")</f>
        <v/>
      </c>
      <c r="AA6" s="2" t="str">
        <f>IF(Tabla2[[#This Row],[RESULTADO (TOTAL)]]&lt;0,1,"")</f>
        <v/>
      </c>
      <c r="AB6" s="6" t="str">
        <f>IF(Tabla2[[#This Row],[TARGET REAL (RESULTADO EN TICKS)]]&lt;&gt;"",IF(Tabla2[[#This Row],[OPERACIONES PERDEDORAS]]=1,AB5+Tabla2[[#This Row],[OPERACIONES PERDEDORAS]],0),"")</f>
        <v/>
      </c>
      <c r="AC6" s="23"/>
      <c r="AD6" s="23"/>
      <c r="AE6" s="6" t="str">
        <f>IF(D6&lt;&gt;"",COUNTIF($D$3:D6,D6),"")</f>
        <v/>
      </c>
      <c r="AF6" s="6" t="str">
        <f>IF(Tabla2[[#This Row],[RESULTADO TOTAL EN PPRO8]]&lt;0,ABS(Tabla2[[#This Row],[RESULTADO TOTAL EN PPRO8]]),"")</f>
        <v/>
      </c>
    </row>
    <row r="7" spans="1:32" x14ac:dyDescent="0.25">
      <c r="A7" s="22"/>
      <c r="B7" s="34">
        <f t="shared" si="0"/>
        <v>5</v>
      </c>
      <c r="C7" s="22"/>
      <c r="D7" s="37"/>
      <c r="E7" s="38"/>
      <c r="F7" s="37"/>
      <c r="G7" s="39"/>
      <c r="H7" s="40"/>
      <c r="I7" s="22"/>
      <c r="J7" s="22"/>
      <c r="K7" s="22"/>
      <c r="L7" s="22"/>
      <c r="M7" s="22"/>
      <c r="N7" s="22"/>
      <c r="O7" s="22"/>
      <c r="P7" s="22"/>
      <c r="Q7" s="22"/>
      <c r="R7" s="22"/>
      <c r="S7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7" s="22"/>
      <c r="U7" s="4" t="str">
        <f>IF(V7&lt;&gt;"",Tabla2[[#This Row],[VALOR DEL PUNTO (EJEMPLO EN ACCIONES UN PUNTO 1€) ]]/Tabla2[[#This Row],[TAMAÑO DEL TICK (ACCIONES = 0,01)]],"")</f>
        <v/>
      </c>
      <c r="V7" s="22"/>
      <c r="W7" s="22"/>
      <c r="X7" s="2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7" s="13" t="str">
        <f>IF(Tabla2[[#This Row],[RESULTADO TOTAL EN PPRO8]]&lt;&gt;"",Tabla2[[#This Row],[RESULTADO TOTAL EN PPRO8]]-Tabla2[[#This Row],[RESULTADO (TOTAL)]],"")</f>
        <v/>
      </c>
      <c r="AA7" s="2" t="str">
        <f>IF(Tabla2[[#This Row],[RESULTADO (TOTAL)]]&lt;0,1,"")</f>
        <v/>
      </c>
      <c r="AB7" s="6" t="str">
        <f>IF(Tabla2[[#This Row],[TARGET REAL (RESULTADO EN TICKS)]]&lt;&gt;"",IF(Tabla2[[#This Row],[OPERACIONES PERDEDORAS]]=1,AB6+Tabla2[[#This Row],[OPERACIONES PERDEDORAS]],0),"")</f>
        <v/>
      </c>
      <c r="AC7" s="23"/>
      <c r="AD7" s="23"/>
      <c r="AE7" s="6" t="str">
        <f>IF(D7&lt;&gt;"",COUNTIF($D$3:D7,D7),"")</f>
        <v/>
      </c>
      <c r="AF7" s="6" t="str">
        <f>IF(Tabla2[[#This Row],[RESULTADO TOTAL EN PPRO8]]&lt;0,ABS(Tabla2[[#This Row],[RESULTADO TOTAL EN PPRO8]]),"")</f>
        <v/>
      </c>
    </row>
    <row r="8" spans="1:32" x14ac:dyDescent="0.25">
      <c r="A8" s="22"/>
      <c r="B8" s="34">
        <f t="shared" si="0"/>
        <v>6</v>
      </c>
      <c r="C8" s="22"/>
      <c r="D8" s="37"/>
      <c r="E8" s="38"/>
      <c r="F8" s="37"/>
      <c r="G8" s="39"/>
      <c r="H8" s="40"/>
      <c r="I8" s="22"/>
      <c r="J8" s="22"/>
      <c r="K8" s="22"/>
      <c r="L8" s="22"/>
      <c r="M8" s="22"/>
      <c r="N8" s="22"/>
      <c r="O8" s="22"/>
      <c r="P8" s="22"/>
      <c r="Q8" s="22"/>
      <c r="R8" s="22"/>
      <c r="S8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8" s="22"/>
      <c r="U8" s="4" t="str">
        <f>IF(V8&lt;&gt;"",Tabla2[[#This Row],[VALOR DEL PUNTO (EJEMPLO EN ACCIONES UN PUNTO 1€) ]]/Tabla2[[#This Row],[TAMAÑO DEL TICK (ACCIONES = 0,01)]],"")</f>
        <v/>
      </c>
      <c r="V8" s="22"/>
      <c r="W8" s="22"/>
      <c r="X8" s="2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8" s="13" t="str">
        <f>IF(Tabla2[[#This Row],[RESULTADO TOTAL EN PPRO8]]&lt;&gt;"",Tabla2[[#This Row],[RESULTADO TOTAL EN PPRO8]]-Tabla2[[#This Row],[RESULTADO (TOTAL)]],"")</f>
        <v/>
      </c>
      <c r="AA8" s="2" t="str">
        <f>IF(Tabla2[[#This Row],[RESULTADO (TOTAL)]]&lt;0,1,"")</f>
        <v/>
      </c>
      <c r="AB8" s="6" t="str">
        <f>IF(Tabla2[[#This Row],[TARGET REAL (RESULTADO EN TICKS)]]&lt;&gt;"",IF(Tabla2[[#This Row],[OPERACIONES PERDEDORAS]]=1,AB7+Tabla2[[#This Row],[OPERACIONES PERDEDORAS]],0),"")</f>
        <v/>
      </c>
      <c r="AC8" s="23"/>
      <c r="AD8" s="23"/>
      <c r="AE8" s="6" t="str">
        <f>IF(D8&lt;&gt;"",COUNTIF($D$3:D8,D8),"")</f>
        <v/>
      </c>
      <c r="AF8" s="6" t="str">
        <f>IF(Tabla2[[#This Row],[RESULTADO TOTAL EN PPRO8]]&lt;0,ABS(Tabla2[[#This Row],[RESULTADO TOTAL EN PPRO8]]),"")</f>
        <v/>
      </c>
    </row>
    <row r="9" spans="1:32" x14ac:dyDescent="0.25">
      <c r="A9" s="22"/>
      <c r="B9" s="34">
        <f t="shared" ref="B9" si="1">B8+1</f>
        <v>7</v>
      </c>
      <c r="C9" s="22"/>
      <c r="D9" s="37"/>
      <c r="E9" s="38"/>
      <c r="F9" s="37"/>
      <c r="G9" s="39"/>
      <c r="H9" s="40"/>
      <c r="I9" s="22"/>
      <c r="J9" s="22"/>
      <c r="K9" s="22"/>
      <c r="L9" s="22"/>
      <c r="M9" s="22"/>
      <c r="N9" s="22"/>
      <c r="O9" s="22"/>
      <c r="P9" s="22"/>
      <c r="Q9" s="22"/>
      <c r="R9" s="22"/>
      <c r="S9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9" s="22"/>
      <c r="U9" s="4" t="str">
        <f>IF(V9&lt;&gt;"",Tabla2[[#This Row],[VALOR DEL PUNTO (EJEMPLO EN ACCIONES UN PUNTO 1€) ]]/Tabla2[[#This Row],[TAMAÑO DEL TICK (ACCIONES = 0,01)]],"")</f>
        <v/>
      </c>
      <c r="V9" s="22"/>
      <c r="W9" s="22"/>
      <c r="X9" s="2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9" s="13" t="str">
        <f>IF(Tabla2[[#This Row],[RESULTADO TOTAL EN PPRO8]]&lt;&gt;"",Tabla2[[#This Row],[RESULTADO TOTAL EN PPRO8]]-Tabla2[[#This Row],[RESULTADO (TOTAL)]],"")</f>
        <v/>
      </c>
      <c r="AA9" s="2" t="str">
        <f>IF(Tabla2[[#This Row],[RESULTADO (TOTAL)]]&lt;0,1,"")</f>
        <v/>
      </c>
      <c r="AB9" s="6" t="str">
        <f>IF(Tabla2[[#This Row],[TARGET REAL (RESULTADO EN TICKS)]]&lt;&gt;"",IF(Tabla2[[#This Row],[OPERACIONES PERDEDORAS]]=1,AB8+Tabla2[[#This Row],[OPERACIONES PERDEDORAS]],0),"")</f>
        <v/>
      </c>
      <c r="AC9" s="23"/>
      <c r="AD9" s="23"/>
      <c r="AE9" s="6" t="str">
        <f>IF(D9&lt;&gt;"",COUNTIF($D$3:D9,D9),"")</f>
        <v/>
      </c>
      <c r="AF9" s="6" t="str">
        <f>IF(Tabla2[[#This Row],[RESULTADO TOTAL EN PPRO8]]&lt;0,ABS(Tabla2[[#This Row],[RESULTADO TOTAL EN PPRO8]]),"")</f>
        <v/>
      </c>
    </row>
    <row r="10" spans="1:32" x14ac:dyDescent="0.25">
      <c r="A10" s="22"/>
      <c r="B10" s="34">
        <f t="shared" ref="B10" si="2">B9+1</f>
        <v>8</v>
      </c>
      <c r="C10" s="22"/>
      <c r="D10" s="37"/>
      <c r="E10" s="38"/>
      <c r="F10" s="37"/>
      <c r="G10" s="39"/>
      <c r="H10" s="40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10" s="22"/>
      <c r="U10" s="4" t="str">
        <f>IF(V10&lt;&gt;"",Tabla2[[#This Row],[VALOR DEL PUNTO (EJEMPLO EN ACCIONES UN PUNTO 1€) ]]/Tabla2[[#This Row],[TAMAÑO DEL TICK (ACCIONES = 0,01)]],"")</f>
        <v/>
      </c>
      <c r="V10" s="22"/>
      <c r="W10" s="22"/>
      <c r="X10" s="2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10" s="13" t="str">
        <f>IF(Tabla2[[#This Row],[RESULTADO TOTAL EN PPRO8]]&lt;&gt;"",Tabla2[[#This Row],[RESULTADO TOTAL EN PPRO8]]-Tabla2[[#This Row],[RESULTADO (TOTAL)]],"")</f>
        <v/>
      </c>
      <c r="AA10" s="2" t="str">
        <f>IF(Tabla2[[#This Row],[RESULTADO (TOTAL)]]&lt;0,1,"")</f>
        <v/>
      </c>
      <c r="AB10" s="6" t="str">
        <f>IF(Tabla2[[#This Row],[TARGET REAL (RESULTADO EN TICKS)]]&lt;&gt;"",IF(Tabla2[[#This Row],[OPERACIONES PERDEDORAS]]=1,AB9+Tabla2[[#This Row],[OPERACIONES PERDEDORAS]],0),"")</f>
        <v/>
      </c>
      <c r="AC10" s="23"/>
      <c r="AD10" s="23"/>
      <c r="AE10" s="6" t="str">
        <f>IF(D10&lt;&gt;"",COUNTIF($D$3:D10,D10),"")</f>
        <v/>
      </c>
      <c r="AF10" s="6" t="str">
        <f>IF(Tabla2[[#This Row],[RESULTADO TOTAL EN PPRO8]]&lt;0,ABS(Tabla2[[#This Row],[RESULTADO TOTAL EN PPRO8]]),"")</f>
        <v/>
      </c>
    </row>
    <row r="11" spans="1:32" x14ac:dyDescent="0.25">
      <c r="A11" s="22"/>
      <c r="B11" s="34">
        <f t="shared" ref="B11" si="3">B10+1</f>
        <v>9</v>
      </c>
      <c r="C11" s="22"/>
      <c r="D11" s="37"/>
      <c r="E11" s="38"/>
      <c r="F11" s="37"/>
      <c r="G11" s="39"/>
      <c r="H11" s="40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11" s="22"/>
      <c r="U11" s="4" t="str">
        <f>IF(V11&lt;&gt;"",Tabla2[[#This Row],[VALOR DEL PUNTO (EJEMPLO EN ACCIONES UN PUNTO 1€) ]]/Tabla2[[#This Row],[TAMAÑO DEL TICK (ACCIONES = 0,01)]],"")</f>
        <v/>
      </c>
      <c r="V11" s="22"/>
      <c r="W11" s="22"/>
      <c r="X11" s="2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11" s="13" t="str">
        <f>IF(Tabla2[[#This Row],[RESULTADO TOTAL EN PPRO8]]&lt;&gt;"",Tabla2[[#This Row],[RESULTADO TOTAL EN PPRO8]]-Tabla2[[#This Row],[RESULTADO (TOTAL)]],"")</f>
        <v/>
      </c>
      <c r="AA11" s="2" t="str">
        <f>IF(Tabla2[[#This Row],[RESULTADO (TOTAL)]]&lt;0,1,"")</f>
        <v/>
      </c>
      <c r="AB11" s="6" t="str">
        <f>IF(Tabla2[[#This Row],[TARGET REAL (RESULTADO EN TICKS)]]&lt;&gt;"",IF(Tabla2[[#This Row],[OPERACIONES PERDEDORAS]]=1,AB10+Tabla2[[#This Row],[OPERACIONES PERDEDORAS]],0),"")</f>
        <v/>
      </c>
      <c r="AC11" s="23"/>
      <c r="AD11" s="23"/>
      <c r="AE11" s="6" t="str">
        <f>IF(D11&lt;&gt;"",COUNTIF($D$3:D11,D11),"")</f>
        <v/>
      </c>
      <c r="AF11" s="6" t="str">
        <f>IF(Tabla2[[#This Row],[RESULTADO TOTAL EN PPRO8]]&lt;0,ABS(Tabla2[[#This Row],[RESULTADO TOTAL EN PPRO8]]),"")</f>
        <v/>
      </c>
    </row>
    <row r="12" spans="1:32" x14ac:dyDescent="0.25">
      <c r="A12" s="22"/>
      <c r="B12" s="34">
        <f t="shared" ref="B12" si="4">B11+1</f>
        <v>10</v>
      </c>
      <c r="C12" s="22"/>
      <c r="D12" s="37"/>
      <c r="E12" s="38"/>
      <c r="F12" s="37"/>
      <c r="G12" s="39"/>
      <c r="H12" s="40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12" s="22"/>
      <c r="U12" s="4" t="str">
        <f>IF(V12&lt;&gt;"",Tabla2[[#This Row],[VALOR DEL PUNTO (EJEMPLO EN ACCIONES UN PUNTO 1€) ]]/Tabla2[[#This Row],[TAMAÑO DEL TICK (ACCIONES = 0,01)]],"")</f>
        <v/>
      </c>
      <c r="V12" s="22"/>
      <c r="W12" s="22"/>
      <c r="X12" s="2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12" s="13" t="str">
        <f>IF(Tabla2[[#This Row],[RESULTADO TOTAL EN PPRO8]]&lt;&gt;"",Tabla2[[#This Row],[RESULTADO TOTAL EN PPRO8]]-Tabla2[[#This Row],[RESULTADO (TOTAL)]],"")</f>
        <v/>
      </c>
      <c r="AA12" s="2" t="str">
        <f>IF(Tabla2[[#This Row],[RESULTADO (TOTAL)]]&lt;0,1,"")</f>
        <v/>
      </c>
      <c r="AB12" s="6" t="str">
        <f>IF(Tabla2[[#This Row],[TARGET REAL (RESULTADO EN TICKS)]]&lt;&gt;"",IF(Tabla2[[#This Row],[OPERACIONES PERDEDORAS]]=1,AB11+Tabla2[[#This Row],[OPERACIONES PERDEDORAS]],0),"")</f>
        <v/>
      </c>
      <c r="AC12" s="23"/>
      <c r="AD12" s="23"/>
      <c r="AE12" s="6" t="str">
        <f>IF(D12&lt;&gt;"",COUNTIF($D$3:D12,D12),"")</f>
        <v/>
      </c>
      <c r="AF12" s="6" t="str">
        <f>IF(Tabla2[[#This Row],[RESULTADO TOTAL EN PPRO8]]&lt;0,ABS(Tabla2[[#This Row],[RESULTADO TOTAL EN PPRO8]]),"")</f>
        <v/>
      </c>
    </row>
    <row r="13" spans="1:32" x14ac:dyDescent="0.25">
      <c r="A13" s="22"/>
      <c r="B13" s="34">
        <f t="shared" ref="B13" si="5">B12+1</f>
        <v>11</v>
      </c>
      <c r="C13" s="22"/>
      <c r="D13" s="37"/>
      <c r="E13" s="38"/>
      <c r="F13" s="37"/>
      <c r="G13" s="39"/>
      <c r="H13" s="40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13" s="22"/>
      <c r="U13" s="4" t="str">
        <f>IF(V13&lt;&gt;"",Tabla2[[#This Row],[VALOR DEL PUNTO (EJEMPLO EN ACCIONES UN PUNTO 1€) ]]/Tabla2[[#This Row],[TAMAÑO DEL TICK (ACCIONES = 0,01)]],"")</f>
        <v/>
      </c>
      <c r="V13" s="22"/>
      <c r="W13" s="22"/>
      <c r="X13" s="2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13" s="13" t="str">
        <f>IF(Tabla2[[#This Row],[RESULTADO TOTAL EN PPRO8]]&lt;&gt;"",Tabla2[[#This Row],[RESULTADO TOTAL EN PPRO8]]-Tabla2[[#This Row],[RESULTADO (TOTAL)]],"")</f>
        <v/>
      </c>
      <c r="AA13" s="2" t="str">
        <f>IF(Tabla2[[#This Row],[RESULTADO (TOTAL)]]&lt;0,1,"")</f>
        <v/>
      </c>
      <c r="AB13" s="6" t="str">
        <f>IF(Tabla2[[#This Row],[TARGET REAL (RESULTADO EN TICKS)]]&lt;&gt;"",IF(Tabla2[[#This Row],[OPERACIONES PERDEDORAS]]=1,AB12+Tabla2[[#This Row],[OPERACIONES PERDEDORAS]],0),"")</f>
        <v/>
      </c>
      <c r="AC13" s="23"/>
      <c r="AD13" s="23"/>
      <c r="AE13" s="6" t="str">
        <f>IF(D13&lt;&gt;"",COUNTIF($D$3:D13,D13),"")</f>
        <v/>
      </c>
      <c r="AF13" s="6" t="str">
        <f>IF(Tabla2[[#This Row],[RESULTADO TOTAL EN PPRO8]]&lt;0,ABS(Tabla2[[#This Row],[RESULTADO TOTAL EN PPRO8]]),"")</f>
        <v/>
      </c>
    </row>
    <row r="14" spans="1:32" x14ac:dyDescent="0.25">
      <c r="A14" s="22"/>
      <c r="B14" s="34">
        <f t="shared" ref="B14" si="6">B13+1</f>
        <v>12</v>
      </c>
      <c r="C14" s="22"/>
      <c r="D14" s="37"/>
      <c r="E14" s="38"/>
      <c r="F14" s="37"/>
      <c r="G14" s="39"/>
      <c r="H14" s="40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14" s="22"/>
      <c r="U14" s="4" t="str">
        <f>IF(V14&lt;&gt;"",Tabla2[[#This Row],[VALOR DEL PUNTO (EJEMPLO EN ACCIONES UN PUNTO 1€) ]]/Tabla2[[#This Row],[TAMAÑO DEL TICK (ACCIONES = 0,01)]],"")</f>
        <v/>
      </c>
      <c r="V14" s="22"/>
      <c r="W14" s="22"/>
      <c r="X14" s="2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14" s="13" t="str">
        <f>IF(Tabla2[[#This Row],[RESULTADO TOTAL EN PPRO8]]&lt;&gt;"",Tabla2[[#This Row],[RESULTADO TOTAL EN PPRO8]]-Tabla2[[#This Row],[RESULTADO (TOTAL)]],"")</f>
        <v/>
      </c>
      <c r="AA14" s="2" t="str">
        <f>IF(Tabla2[[#This Row],[RESULTADO (TOTAL)]]&lt;0,1,"")</f>
        <v/>
      </c>
      <c r="AB14" s="6" t="str">
        <f>IF(Tabla2[[#This Row],[TARGET REAL (RESULTADO EN TICKS)]]&lt;&gt;"",IF(Tabla2[[#This Row],[OPERACIONES PERDEDORAS]]=1,AB13+Tabla2[[#This Row],[OPERACIONES PERDEDORAS]],0),"")</f>
        <v/>
      </c>
      <c r="AC14" s="23"/>
      <c r="AD14" s="23"/>
      <c r="AE14" s="6" t="str">
        <f>IF(D14&lt;&gt;"",COUNTIF($D$3:D14,D14),"")</f>
        <v/>
      </c>
      <c r="AF14" s="6" t="str">
        <f>IF(Tabla2[[#This Row],[RESULTADO TOTAL EN PPRO8]]&lt;0,ABS(Tabla2[[#This Row],[RESULTADO TOTAL EN PPRO8]]),"")</f>
        <v/>
      </c>
    </row>
    <row r="15" spans="1:32" x14ac:dyDescent="0.25">
      <c r="A15" s="22"/>
      <c r="B15" s="34">
        <f t="shared" ref="B15" si="7">B14+1</f>
        <v>13</v>
      </c>
      <c r="C15" s="22"/>
      <c r="D15" s="37"/>
      <c r="E15" s="38"/>
      <c r="F15" s="37"/>
      <c r="G15" s="39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15" s="22"/>
      <c r="U15" s="2" t="str">
        <f>IF(V15&lt;&gt;"",Tabla2[[#This Row],[VALOR DEL PUNTO (EJEMPLO EN ACCIONES UN PUNTO 1€) ]]/Tabla2[[#This Row],[TAMAÑO DEL TICK (ACCIONES = 0,01)]],"")</f>
        <v/>
      </c>
      <c r="V15" s="22"/>
      <c r="W15" s="22"/>
      <c r="X15" s="2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15" s="13" t="str">
        <f>IF(Tabla2[[#This Row],[RESULTADO TOTAL EN PPRO8]]&lt;&gt;"",Tabla2[[#This Row],[RESULTADO TOTAL EN PPRO8]]-Tabla2[[#This Row],[RESULTADO (TOTAL)]],"")</f>
        <v/>
      </c>
      <c r="AA15" s="2" t="str">
        <f>IF(Tabla2[[#This Row],[RESULTADO (TOTAL)]]&lt;0,1,"")</f>
        <v/>
      </c>
      <c r="AB15" s="6" t="str">
        <f>IF(Tabla2[[#This Row],[TARGET REAL (RESULTADO EN TICKS)]]&lt;&gt;"",IF(Tabla2[[#This Row],[OPERACIONES PERDEDORAS]]=1,AB14+Tabla2[[#This Row],[OPERACIONES PERDEDORAS]],0),"")</f>
        <v/>
      </c>
      <c r="AC15" s="23"/>
      <c r="AD15" s="23"/>
      <c r="AE15" s="6" t="str">
        <f>IF(D15&lt;&gt;"",COUNTIF($D$3:D15,D15),"")</f>
        <v/>
      </c>
      <c r="AF15" s="6" t="str">
        <f>IF(Tabla2[[#This Row],[RESULTADO TOTAL EN PPRO8]]&lt;0,ABS(Tabla2[[#This Row],[RESULTADO TOTAL EN PPRO8]]),"")</f>
        <v/>
      </c>
    </row>
    <row r="16" spans="1:32" x14ac:dyDescent="0.25">
      <c r="A16" s="22"/>
      <c r="B16" s="34">
        <f t="shared" ref="B16" si="8">B15+1</f>
        <v>14</v>
      </c>
      <c r="C16" s="22"/>
      <c r="D16" s="37"/>
      <c r="E16" s="38"/>
      <c r="F16" s="37"/>
      <c r="G16" s="39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16" s="22"/>
      <c r="U16" s="2" t="str">
        <f>IF(V16&lt;&gt;"",Tabla2[[#This Row],[VALOR DEL PUNTO (EJEMPLO EN ACCIONES UN PUNTO 1€) ]]/Tabla2[[#This Row],[TAMAÑO DEL TICK (ACCIONES = 0,01)]],"")</f>
        <v/>
      </c>
      <c r="V16" s="22"/>
      <c r="W16" s="22"/>
      <c r="X16" s="2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16" s="13" t="str">
        <f>IF(Tabla2[[#This Row],[RESULTADO TOTAL EN PPRO8]]&lt;&gt;"",Tabla2[[#This Row],[RESULTADO TOTAL EN PPRO8]]-Tabla2[[#This Row],[RESULTADO (TOTAL)]],"")</f>
        <v/>
      </c>
      <c r="AA16" s="2" t="str">
        <f>IF(Tabla2[[#This Row],[RESULTADO (TOTAL)]]&lt;0,1,"")</f>
        <v/>
      </c>
      <c r="AB16" s="6" t="str">
        <f>IF(Tabla2[[#This Row],[TARGET REAL (RESULTADO EN TICKS)]]&lt;&gt;"",IF(Tabla2[[#This Row],[OPERACIONES PERDEDORAS]]=1,AB15+Tabla2[[#This Row],[OPERACIONES PERDEDORAS]],0),"")</f>
        <v/>
      </c>
      <c r="AC16" s="23"/>
      <c r="AD16" s="23"/>
      <c r="AE16" s="6" t="str">
        <f>IF(D16&lt;&gt;"",COUNTIF($D$3:D16,D16),"")</f>
        <v/>
      </c>
      <c r="AF16" s="6" t="str">
        <f>IF(Tabla2[[#This Row],[RESULTADO TOTAL EN PPRO8]]&lt;0,ABS(Tabla2[[#This Row],[RESULTADO TOTAL EN PPRO8]]),"")</f>
        <v/>
      </c>
    </row>
    <row r="17" spans="1:32" x14ac:dyDescent="0.25">
      <c r="A17" s="22"/>
      <c r="B17" s="34">
        <f t="shared" ref="B17" si="9">B16+1</f>
        <v>15</v>
      </c>
      <c r="C17" s="22"/>
      <c r="D17" s="37"/>
      <c r="E17" s="38"/>
      <c r="F17" s="37"/>
      <c r="G17" s="39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17" s="22"/>
      <c r="U17" s="2" t="str">
        <f>IF(V17&lt;&gt;"",Tabla2[[#This Row],[VALOR DEL PUNTO (EJEMPLO EN ACCIONES UN PUNTO 1€) ]]/Tabla2[[#This Row],[TAMAÑO DEL TICK (ACCIONES = 0,01)]],"")</f>
        <v/>
      </c>
      <c r="V17" s="22"/>
      <c r="W17" s="22"/>
      <c r="X17" s="2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17" s="13" t="str">
        <f>IF(Tabla2[[#This Row],[RESULTADO TOTAL EN PPRO8]]&lt;&gt;"",Tabla2[[#This Row],[RESULTADO TOTAL EN PPRO8]]-Tabla2[[#This Row],[RESULTADO (TOTAL)]],"")</f>
        <v/>
      </c>
      <c r="AA17" s="2" t="str">
        <f>IF(Tabla2[[#This Row],[RESULTADO (TOTAL)]]&lt;0,1,"")</f>
        <v/>
      </c>
      <c r="AB17" s="6" t="str">
        <f>IF(Tabla2[[#This Row],[TARGET REAL (RESULTADO EN TICKS)]]&lt;&gt;"",IF(Tabla2[[#This Row],[OPERACIONES PERDEDORAS]]=1,AB16+Tabla2[[#This Row],[OPERACIONES PERDEDORAS]],0),"")</f>
        <v/>
      </c>
      <c r="AC17" s="23"/>
      <c r="AD17" s="23"/>
      <c r="AE17" s="6" t="str">
        <f>IF(D17&lt;&gt;"",COUNTIF($D$3:D17,D17),"")</f>
        <v/>
      </c>
      <c r="AF17" s="6" t="str">
        <f>IF(Tabla2[[#This Row],[RESULTADO TOTAL EN PPRO8]]&lt;0,ABS(Tabla2[[#This Row],[RESULTADO TOTAL EN PPRO8]]),"")</f>
        <v/>
      </c>
    </row>
    <row r="18" spans="1:32" x14ac:dyDescent="0.25">
      <c r="A18" s="22"/>
      <c r="B18" s="34">
        <f t="shared" ref="B18" si="10">B17+1</f>
        <v>16</v>
      </c>
      <c r="C18" s="22"/>
      <c r="D18" s="37"/>
      <c r="E18" s="38"/>
      <c r="F18" s="37"/>
      <c r="G18" s="39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18" s="22"/>
      <c r="U18" s="2" t="str">
        <f>IF(V18&lt;&gt;"",Tabla2[[#This Row],[VALOR DEL PUNTO (EJEMPLO EN ACCIONES UN PUNTO 1€) ]]/Tabla2[[#This Row],[TAMAÑO DEL TICK (ACCIONES = 0,01)]],"")</f>
        <v/>
      </c>
      <c r="V18" s="22"/>
      <c r="W18" s="22"/>
      <c r="X18" s="2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18" s="13" t="str">
        <f>IF(Tabla2[[#This Row],[RESULTADO TOTAL EN PPRO8]]&lt;&gt;"",Tabla2[[#This Row],[RESULTADO TOTAL EN PPRO8]]-Tabla2[[#This Row],[RESULTADO (TOTAL)]],"")</f>
        <v/>
      </c>
      <c r="AA18" s="2" t="str">
        <f>IF(Tabla2[[#This Row],[RESULTADO (TOTAL)]]&lt;0,1,"")</f>
        <v/>
      </c>
      <c r="AB18" s="6" t="str">
        <f>IF(Tabla2[[#This Row],[TARGET REAL (RESULTADO EN TICKS)]]&lt;&gt;"",IF(Tabla2[[#This Row],[OPERACIONES PERDEDORAS]]=1,AB17+Tabla2[[#This Row],[OPERACIONES PERDEDORAS]],0),"")</f>
        <v/>
      </c>
      <c r="AC18" s="23"/>
      <c r="AD18" s="23"/>
      <c r="AE18" s="6" t="str">
        <f>IF(D18&lt;&gt;"",COUNTIF($D$3:D18,D18),"")</f>
        <v/>
      </c>
      <c r="AF18" s="6" t="str">
        <f>IF(Tabla2[[#This Row],[RESULTADO TOTAL EN PPRO8]]&lt;0,ABS(Tabla2[[#This Row],[RESULTADO TOTAL EN PPRO8]]),"")</f>
        <v/>
      </c>
    </row>
    <row r="19" spans="1:32" x14ac:dyDescent="0.25">
      <c r="A19" s="22"/>
      <c r="B19" s="34">
        <f t="shared" ref="B19" si="11">B18+1</f>
        <v>17</v>
      </c>
      <c r="C19" s="22"/>
      <c r="D19" s="37"/>
      <c r="E19" s="38"/>
      <c r="F19" s="37"/>
      <c r="G19" s="39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19" s="22"/>
      <c r="U19" s="2" t="str">
        <f>IF(V19&lt;&gt;"",Tabla2[[#This Row],[VALOR DEL PUNTO (EJEMPLO EN ACCIONES UN PUNTO 1€) ]]/Tabla2[[#This Row],[TAMAÑO DEL TICK (ACCIONES = 0,01)]],"")</f>
        <v/>
      </c>
      <c r="V19" s="22"/>
      <c r="W19" s="22"/>
      <c r="X19" s="2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19" s="13" t="str">
        <f>IF(Tabla2[[#This Row],[RESULTADO TOTAL EN PPRO8]]&lt;&gt;"",Tabla2[[#This Row],[RESULTADO TOTAL EN PPRO8]]-Tabla2[[#This Row],[RESULTADO (TOTAL)]],"")</f>
        <v/>
      </c>
      <c r="AA19" s="2" t="str">
        <f>IF(Tabla2[[#This Row],[RESULTADO (TOTAL)]]&lt;0,1,"")</f>
        <v/>
      </c>
      <c r="AB19" s="6" t="str">
        <f>IF(Tabla2[[#This Row],[TARGET REAL (RESULTADO EN TICKS)]]&lt;&gt;"",IF(Tabla2[[#This Row],[OPERACIONES PERDEDORAS]]=1,AB18+Tabla2[[#This Row],[OPERACIONES PERDEDORAS]],0),"")</f>
        <v/>
      </c>
      <c r="AC19" s="23"/>
      <c r="AD19" s="23"/>
      <c r="AE19" s="6" t="str">
        <f>IF(D19&lt;&gt;"",COUNTIF($D$3:D19,D19),"")</f>
        <v/>
      </c>
      <c r="AF19" s="6" t="str">
        <f>IF(Tabla2[[#This Row],[RESULTADO TOTAL EN PPRO8]]&lt;0,ABS(Tabla2[[#This Row],[RESULTADO TOTAL EN PPRO8]]),"")</f>
        <v/>
      </c>
    </row>
    <row r="20" spans="1:32" x14ac:dyDescent="0.25">
      <c r="A20" s="22"/>
      <c r="B20" s="34">
        <f t="shared" ref="B20" si="12">B19+1</f>
        <v>18</v>
      </c>
      <c r="C20" s="22"/>
      <c r="D20" s="37"/>
      <c r="E20" s="38"/>
      <c r="F20" s="37"/>
      <c r="G20" s="39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20" s="22"/>
      <c r="U20" s="2" t="str">
        <f>IF(V20&lt;&gt;"",Tabla2[[#This Row],[VALOR DEL PUNTO (EJEMPLO EN ACCIONES UN PUNTO 1€) ]]/Tabla2[[#This Row],[TAMAÑO DEL TICK (ACCIONES = 0,01)]],"")</f>
        <v/>
      </c>
      <c r="V20" s="22"/>
      <c r="W20" s="22"/>
      <c r="X20" s="2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20" s="13" t="str">
        <f>IF(Tabla2[[#This Row],[RESULTADO TOTAL EN PPRO8]]&lt;&gt;"",Tabla2[[#This Row],[RESULTADO TOTAL EN PPRO8]]-Tabla2[[#This Row],[RESULTADO (TOTAL)]],"")</f>
        <v/>
      </c>
      <c r="AA20" s="2" t="str">
        <f>IF(Tabla2[[#This Row],[RESULTADO (TOTAL)]]&lt;0,1,"")</f>
        <v/>
      </c>
      <c r="AB20" s="6" t="str">
        <f>IF(Tabla2[[#This Row],[TARGET REAL (RESULTADO EN TICKS)]]&lt;&gt;"",IF(Tabla2[[#This Row],[OPERACIONES PERDEDORAS]]=1,AB19+Tabla2[[#This Row],[OPERACIONES PERDEDORAS]],0),"")</f>
        <v/>
      </c>
      <c r="AC20" s="23"/>
      <c r="AD20" s="23"/>
      <c r="AE20" s="6" t="str">
        <f>IF(D20&lt;&gt;"",COUNTIF($D$3:D20,D20),"")</f>
        <v/>
      </c>
      <c r="AF20" s="6" t="str">
        <f>IF(Tabla2[[#This Row],[RESULTADO TOTAL EN PPRO8]]&lt;0,ABS(Tabla2[[#This Row],[RESULTADO TOTAL EN PPRO8]]),"")</f>
        <v/>
      </c>
    </row>
    <row r="21" spans="1:32" x14ac:dyDescent="0.25">
      <c r="A21" s="22"/>
      <c r="B21" s="34">
        <f t="shared" ref="B21" si="13">B20+1</f>
        <v>19</v>
      </c>
      <c r="C21" s="22"/>
      <c r="D21" s="37"/>
      <c r="E21" s="38"/>
      <c r="F21" s="37"/>
      <c r="G21" s="39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21" s="22"/>
      <c r="U21" s="2" t="str">
        <f>IF(V21&lt;&gt;"",Tabla2[[#This Row],[VALOR DEL PUNTO (EJEMPLO EN ACCIONES UN PUNTO 1€) ]]/Tabla2[[#This Row],[TAMAÑO DEL TICK (ACCIONES = 0,01)]],"")</f>
        <v/>
      </c>
      <c r="V21" s="22"/>
      <c r="W21" s="22"/>
      <c r="X21" s="2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21" s="13" t="str">
        <f>IF(Tabla2[[#This Row],[RESULTADO TOTAL EN PPRO8]]&lt;&gt;"",Tabla2[[#This Row],[RESULTADO TOTAL EN PPRO8]]-Tabla2[[#This Row],[RESULTADO (TOTAL)]],"")</f>
        <v/>
      </c>
      <c r="AA21" s="2" t="str">
        <f>IF(Tabla2[[#This Row],[RESULTADO (TOTAL)]]&lt;0,1,"")</f>
        <v/>
      </c>
      <c r="AB21" s="6" t="str">
        <f>IF(Tabla2[[#This Row],[TARGET REAL (RESULTADO EN TICKS)]]&lt;&gt;"",IF(Tabla2[[#This Row],[OPERACIONES PERDEDORAS]]=1,AB20+Tabla2[[#This Row],[OPERACIONES PERDEDORAS]],0),"")</f>
        <v/>
      </c>
      <c r="AC21" s="23"/>
      <c r="AD21" s="23"/>
      <c r="AE21" s="6" t="str">
        <f>IF(D21&lt;&gt;"",COUNTIF($D$3:D21,D21),"")</f>
        <v/>
      </c>
      <c r="AF21" s="6" t="str">
        <f>IF(Tabla2[[#This Row],[RESULTADO TOTAL EN PPRO8]]&lt;0,ABS(Tabla2[[#This Row],[RESULTADO TOTAL EN PPRO8]]),"")</f>
        <v/>
      </c>
    </row>
    <row r="22" spans="1:32" x14ac:dyDescent="0.25">
      <c r="A22" s="22"/>
      <c r="B22" s="34">
        <f t="shared" ref="B22" si="14">B21+1</f>
        <v>20</v>
      </c>
      <c r="C22" s="22"/>
      <c r="D22" s="37"/>
      <c r="E22" s="38"/>
      <c r="F22" s="37"/>
      <c r="G22" s="39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22" s="22"/>
      <c r="U22" s="2" t="str">
        <f>IF(V22&lt;&gt;"",Tabla2[[#This Row],[VALOR DEL PUNTO (EJEMPLO EN ACCIONES UN PUNTO 1€) ]]/Tabla2[[#This Row],[TAMAÑO DEL TICK (ACCIONES = 0,01)]],"")</f>
        <v/>
      </c>
      <c r="V22" s="22"/>
      <c r="W22" s="22"/>
      <c r="X22" s="2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22" s="13" t="str">
        <f>IF(Tabla2[[#This Row],[RESULTADO TOTAL EN PPRO8]]&lt;&gt;"",Tabla2[[#This Row],[RESULTADO TOTAL EN PPRO8]]-Tabla2[[#This Row],[RESULTADO (TOTAL)]],"")</f>
        <v/>
      </c>
      <c r="AA22" s="2" t="str">
        <f>IF(Tabla2[[#This Row],[RESULTADO (TOTAL)]]&lt;0,1,"")</f>
        <v/>
      </c>
      <c r="AB22" s="6" t="str">
        <f>IF(Tabla2[[#This Row],[TARGET REAL (RESULTADO EN TICKS)]]&lt;&gt;"",IF(Tabla2[[#This Row],[OPERACIONES PERDEDORAS]]=1,AB21+Tabla2[[#This Row],[OPERACIONES PERDEDORAS]],0),"")</f>
        <v/>
      </c>
      <c r="AC22" s="23"/>
      <c r="AD22" s="23"/>
      <c r="AE22" s="6" t="str">
        <f>IF(D22&lt;&gt;"",COUNTIF($D$3:D22,D22),"")</f>
        <v/>
      </c>
      <c r="AF22" s="6" t="str">
        <f>IF(Tabla2[[#This Row],[RESULTADO TOTAL EN PPRO8]]&lt;0,ABS(Tabla2[[#This Row],[RESULTADO TOTAL EN PPRO8]]),"")</f>
        <v/>
      </c>
    </row>
    <row r="23" spans="1:32" x14ac:dyDescent="0.25">
      <c r="A23" s="22"/>
      <c r="B23" s="34">
        <f t="shared" ref="B23" si="15">B22+1</f>
        <v>21</v>
      </c>
      <c r="C23" s="22"/>
      <c r="D23" s="37"/>
      <c r="E23" s="38"/>
      <c r="F23" s="37"/>
      <c r="G23" s="39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23" s="22"/>
      <c r="U23" s="2" t="str">
        <f>IF(V23&lt;&gt;"",Tabla2[[#This Row],[VALOR DEL PUNTO (EJEMPLO EN ACCIONES UN PUNTO 1€) ]]/Tabla2[[#This Row],[TAMAÑO DEL TICK (ACCIONES = 0,01)]],"")</f>
        <v/>
      </c>
      <c r="V23" s="22"/>
      <c r="W23" s="22"/>
      <c r="X23" s="2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23" s="13" t="str">
        <f>IF(Tabla2[[#This Row],[RESULTADO TOTAL EN PPRO8]]&lt;&gt;"",Tabla2[[#This Row],[RESULTADO TOTAL EN PPRO8]]-Tabla2[[#This Row],[RESULTADO (TOTAL)]],"")</f>
        <v/>
      </c>
      <c r="AA23" s="2" t="str">
        <f>IF(Tabla2[[#This Row],[RESULTADO (TOTAL)]]&lt;0,1,"")</f>
        <v/>
      </c>
      <c r="AB23" s="6" t="str">
        <f>IF(Tabla2[[#This Row],[TARGET REAL (RESULTADO EN TICKS)]]&lt;&gt;"",IF(Tabla2[[#This Row],[OPERACIONES PERDEDORAS]]=1,AB22+Tabla2[[#This Row],[OPERACIONES PERDEDORAS]],0),"")</f>
        <v/>
      </c>
      <c r="AC23" s="23"/>
      <c r="AD23" s="23"/>
      <c r="AE23" s="6" t="str">
        <f>IF(D23&lt;&gt;"",COUNTIF($D$3:D23,D23),"")</f>
        <v/>
      </c>
      <c r="AF23" s="6" t="str">
        <f>IF(Tabla2[[#This Row],[RESULTADO TOTAL EN PPRO8]]&lt;0,ABS(Tabla2[[#This Row],[RESULTADO TOTAL EN PPRO8]]),"")</f>
        <v/>
      </c>
    </row>
    <row r="24" spans="1:32" x14ac:dyDescent="0.25">
      <c r="A24" s="22"/>
      <c r="B24" s="34">
        <f t="shared" ref="B24" si="16">B23+1</f>
        <v>22</v>
      </c>
      <c r="C24" s="22"/>
      <c r="D24" s="37"/>
      <c r="E24" s="38"/>
      <c r="F24" s="37"/>
      <c r="G24" s="39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24" s="22"/>
      <c r="U24" s="2" t="str">
        <f>IF(V24&lt;&gt;"",Tabla2[[#This Row],[VALOR DEL PUNTO (EJEMPLO EN ACCIONES UN PUNTO 1€) ]]/Tabla2[[#This Row],[TAMAÑO DEL TICK (ACCIONES = 0,01)]],"")</f>
        <v/>
      </c>
      <c r="V24" s="22"/>
      <c r="W24" s="22"/>
      <c r="X24" s="2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24" s="13" t="str">
        <f>IF(Tabla2[[#This Row],[RESULTADO TOTAL EN PPRO8]]&lt;&gt;"",Tabla2[[#This Row],[RESULTADO TOTAL EN PPRO8]]-Tabla2[[#This Row],[RESULTADO (TOTAL)]],"")</f>
        <v/>
      </c>
      <c r="AA24" s="2" t="str">
        <f>IF(Tabla2[[#This Row],[RESULTADO (TOTAL)]]&lt;0,1,"")</f>
        <v/>
      </c>
      <c r="AB24" s="6" t="str">
        <f>IF(Tabla2[[#This Row],[TARGET REAL (RESULTADO EN TICKS)]]&lt;&gt;"",IF(Tabla2[[#This Row],[OPERACIONES PERDEDORAS]]=1,AB23+Tabla2[[#This Row],[OPERACIONES PERDEDORAS]],0),"")</f>
        <v/>
      </c>
      <c r="AC24" s="23"/>
      <c r="AD24" s="23"/>
      <c r="AE24" s="6" t="str">
        <f>IF(D24&lt;&gt;"",COUNTIF($D$3:D24,D24),"")</f>
        <v/>
      </c>
      <c r="AF24" s="6" t="str">
        <f>IF(Tabla2[[#This Row],[RESULTADO TOTAL EN PPRO8]]&lt;0,ABS(Tabla2[[#This Row],[RESULTADO TOTAL EN PPRO8]]),"")</f>
        <v/>
      </c>
    </row>
    <row r="25" spans="1:32" x14ac:dyDescent="0.25">
      <c r="A25" s="22"/>
      <c r="B25" s="34">
        <f t="shared" ref="B25" si="17">B24+1</f>
        <v>23</v>
      </c>
      <c r="C25" s="22"/>
      <c r="D25" s="37"/>
      <c r="E25" s="38"/>
      <c r="F25" s="37"/>
      <c r="G25" s="39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25" s="22"/>
      <c r="U25" s="2" t="str">
        <f>IF(V25&lt;&gt;"",Tabla2[[#This Row],[VALOR DEL PUNTO (EJEMPLO EN ACCIONES UN PUNTO 1€) ]]/Tabla2[[#This Row],[TAMAÑO DEL TICK (ACCIONES = 0,01)]],"")</f>
        <v/>
      </c>
      <c r="V25" s="22"/>
      <c r="W25" s="22"/>
      <c r="X25" s="2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25" s="13" t="str">
        <f>IF(Tabla2[[#This Row],[RESULTADO TOTAL EN PPRO8]]&lt;&gt;"",Tabla2[[#This Row],[RESULTADO TOTAL EN PPRO8]]-Tabla2[[#This Row],[RESULTADO (TOTAL)]],"")</f>
        <v/>
      </c>
      <c r="AA25" s="2" t="str">
        <f>IF(Tabla2[[#This Row],[RESULTADO (TOTAL)]]&lt;0,1,"")</f>
        <v/>
      </c>
      <c r="AB25" s="6" t="str">
        <f>IF(Tabla2[[#This Row],[TARGET REAL (RESULTADO EN TICKS)]]&lt;&gt;"",IF(Tabla2[[#This Row],[OPERACIONES PERDEDORAS]]=1,AB24+Tabla2[[#This Row],[OPERACIONES PERDEDORAS]],0),"")</f>
        <v/>
      </c>
      <c r="AC25" s="23"/>
      <c r="AD25" s="23"/>
      <c r="AE25" s="6" t="str">
        <f>IF(D25&lt;&gt;"",COUNTIF($D$3:D25,D25),"")</f>
        <v/>
      </c>
      <c r="AF25" s="6" t="str">
        <f>IF(Tabla2[[#This Row],[RESULTADO TOTAL EN PPRO8]]&lt;0,ABS(Tabla2[[#This Row],[RESULTADO TOTAL EN PPRO8]]),"")</f>
        <v/>
      </c>
    </row>
    <row r="26" spans="1:32" x14ac:dyDescent="0.25">
      <c r="A26" s="22"/>
      <c r="B26" s="34">
        <f t="shared" ref="B26" si="18">B25+1</f>
        <v>24</v>
      </c>
      <c r="C26" s="22"/>
      <c r="D26" s="37"/>
      <c r="E26" s="38"/>
      <c r="F26" s="37"/>
      <c r="G26" s="39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26" s="22"/>
      <c r="U26" s="2" t="str">
        <f>IF(V26&lt;&gt;"",Tabla2[[#This Row],[VALOR DEL PUNTO (EJEMPLO EN ACCIONES UN PUNTO 1€) ]]/Tabla2[[#This Row],[TAMAÑO DEL TICK (ACCIONES = 0,01)]],"")</f>
        <v/>
      </c>
      <c r="V26" s="22"/>
      <c r="W26" s="22"/>
      <c r="X26" s="2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26" s="13" t="str">
        <f>IF(Tabla2[[#This Row],[RESULTADO TOTAL EN PPRO8]]&lt;&gt;"",Tabla2[[#This Row],[RESULTADO TOTAL EN PPRO8]]-Tabla2[[#This Row],[RESULTADO (TOTAL)]],"")</f>
        <v/>
      </c>
      <c r="AA26" s="2" t="str">
        <f>IF(Tabla2[[#This Row],[RESULTADO (TOTAL)]]&lt;0,1,"")</f>
        <v/>
      </c>
      <c r="AB26" s="6" t="str">
        <f>IF(Tabla2[[#This Row],[TARGET REAL (RESULTADO EN TICKS)]]&lt;&gt;"",IF(Tabla2[[#This Row],[OPERACIONES PERDEDORAS]]=1,AB25+Tabla2[[#This Row],[OPERACIONES PERDEDORAS]],0),"")</f>
        <v/>
      </c>
      <c r="AC26" s="23"/>
      <c r="AD26" s="23"/>
      <c r="AE26" s="6" t="str">
        <f>IF(D26&lt;&gt;"",COUNTIF($D$3:D26,D26),"")</f>
        <v/>
      </c>
      <c r="AF26" s="6" t="str">
        <f>IF(Tabla2[[#This Row],[RESULTADO TOTAL EN PPRO8]]&lt;0,ABS(Tabla2[[#This Row],[RESULTADO TOTAL EN PPRO8]]),"")</f>
        <v/>
      </c>
    </row>
    <row r="27" spans="1:32" x14ac:dyDescent="0.25">
      <c r="A27" s="22"/>
      <c r="B27" s="34">
        <f t="shared" ref="B27" si="19">B26+1</f>
        <v>25</v>
      </c>
      <c r="C27" s="22"/>
      <c r="D27" s="37"/>
      <c r="E27" s="38"/>
      <c r="F27" s="37"/>
      <c r="G27" s="39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27" s="22"/>
      <c r="U27" s="2" t="str">
        <f>IF(V27&lt;&gt;"",Tabla2[[#This Row],[VALOR DEL PUNTO (EJEMPLO EN ACCIONES UN PUNTO 1€) ]]/Tabla2[[#This Row],[TAMAÑO DEL TICK (ACCIONES = 0,01)]],"")</f>
        <v/>
      </c>
      <c r="V27" s="22"/>
      <c r="W27" s="22"/>
      <c r="X27" s="2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27" s="13" t="str">
        <f>IF(Tabla2[[#This Row],[RESULTADO TOTAL EN PPRO8]]&lt;&gt;"",Tabla2[[#This Row],[RESULTADO TOTAL EN PPRO8]]-Tabla2[[#This Row],[RESULTADO (TOTAL)]],"")</f>
        <v/>
      </c>
      <c r="AA27" s="2" t="str">
        <f>IF(Tabla2[[#This Row],[RESULTADO (TOTAL)]]&lt;0,1,"")</f>
        <v/>
      </c>
      <c r="AB27" s="6" t="str">
        <f>IF(Tabla2[[#This Row],[TARGET REAL (RESULTADO EN TICKS)]]&lt;&gt;"",IF(Tabla2[[#This Row],[OPERACIONES PERDEDORAS]]=1,AB26+Tabla2[[#This Row],[OPERACIONES PERDEDORAS]],0),"")</f>
        <v/>
      </c>
      <c r="AC27" s="23"/>
      <c r="AD27" s="23"/>
      <c r="AE27" s="6" t="str">
        <f>IF(D27&lt;&gt;"",COUNTIF($D$3:D27,D27),"")</f>
        <v/>
      </c>
      <c r="AF27" s="6" t="str">
        <f>IF(Tabla2[[#This Row],[RESULTADO TOTAL EN PPRO8]]&lt;0,ABS(Tabla2[[#This Row],[RESULTADO TOTAL EN PPRO8]]),"")</f>
        <v/>
      </c>
    </row>
    <row r="28" spans="1:32" x14ac:dyDescent="0.25">
      <c r="A28" s="22"/>
      <c r="B28" s="34">
        <f t="shared" ref="B28" si="20">B27+1</f>
        <v>26</v>
      </c>
      <c r="C28" s="22"/>
      <c r="D28" s="37"/>
      <c r="E28" s="38"/>
      <c r="F28" s="37"/>
      <c r="G28" s="39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28" s="22"/>
      <c r="U28" s="2" t="str">
        <f>IF(V28&lt;&gt;"",Tabla2[[#This Row],[VALOR DEL PUNTO (EJEMPLO EN ACCIONES UN PUNTO 1€) ]]/Tabla2[[#This Row],[TAMAÑO DEL TICK (ACCIONES = 0,01)]],"")</f>
        <v/>
      </c>
      <c r="V28" s="22"/>
      <c r="W28" s="22"/>
      <c r="X28" s="2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28" s="13" t="str">
        <f>IF(Tabla2[[#This Row],[RESULTADO TOTAL EN PPRO8]]&lt;&gt;"",Tabla2[[#This Row],[RESULTADO TOTAL EN PPRO8]]-Tabla2[[#This Row],[RESULTADO (TOTAL)]],"")</f>
        <v/>
      </c>
      <c r="AA28" s="2" t="str">
        <f>IF(Tabla2[[#This Row],[RESULTADO (TOTAL)]]&lt;0,1,"")</f>
        <v/>
      </c>
      <c r="AB28" s="6" t="str">
        <f>IF(Tabla2[[#This Row],[TARGET REAL (RESULTADO EN TICKS)]]&lt;&gt;"",IF(Tabla2[[#This Row],[OPERACIONES PERDEDORAS]]=1,AB27+Tabla2[[#This Row],[OPERACIONES PERDEDORAS]],0),"")</f>
        <v/>
      </c>
      <c r="AC28" s="23"/>
      <c r="AD28" s="23"/>
      <c r="AE28" s="6" t="str">
        <f>IF(D28&lt;&gt;"",COUNTIF($D$3:D28,D28),"")</f>
        <v/>
      </c>
      <c r="AF28" s="6" t="str">
        <f>IF(Tabla2[[#This Row],[RESULTADO TOTAL EN PPRO8]]&lt;0,ABS(Tabla2[[#This Row],[RESULTADO TOTAL EN PPRO8]]),"")</f>
        <v/>
      </c>
    </row>
    <row r="29" spans="1:32" x14ac:dyDescent="0.25">
      <c r="A29" s="22"/>
      <c r="B29" s="34">
        <f t="shared" ref="B29" si="21">B28+1</f>
        <v>27</v>
      </c>
      <c r="C29" s="22"/>
      <c r="D29" s="37"/>
      <c r="E29" s="38"/>
      <c r="F29" s="37"/>
      <c r="G29" s="39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29" s="22"/>
      <c r="U29" s="2" t="str">
        <f>IF(V29&lt;&gt;"",Tabla2[[#This Row],[VALOR DEL PUNTO (EJEMPLO EN ACCIONES UN PUNTO 1€) ]]/Tabla2[[#This Row],[TAMAÑO DEL TICK (ACCIONES = 0,01)]],"")</f>
        <v/>
      </c>
      <c r="V29" s="22"/>
      <c r="W29" s="22"/>
      <c r="X29" s="2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29" s="13" t="str">
        <f>IF(Tabla2[[#This Row],[RESULTADO TOTAL EN PPRO8]]&lt;&gt;"",Tabla2[[#This Row],[RESULTADO TOTAL EN PPRO8]]-Tabla2[[#This Row],[RESULTADO (TOTAL)]],"")</f>
        <v/>
      </c>
      <c r="AA29" s="2" t="str">
        <f>IF(Tabla2[[#This Row],[RESULTADO (TOTAL)]]&lt;0,1,"")</f>
        <v/>
      </c>
      <c r="AB29" s="6" t="str">
        <f>IF(Tabla2[[#This Row],[TARGET REAL (RESULTADO EN TICKS)]]&lt;&gt;"",IF(Tabla2[[#This Row],[OPERACIONES PERDEDORAS]]=1,AB28+Tabla2[[#This Row],[OPERACIONES PERDEDORAS]],0),"")</f>
        <v/>
      </c>
      <c r="AC29" s="23"/>
      <c r="AD29" s="23"/>
      <c r="AE29" s="6" t="str">
        <f>IF(D29&lt;&gt;"",COUNTIF($D$3:D29,D29),"")</f>
        <v/>
      </c>
      <c r="AF29" s="6" t="str">
        <f>IF(Tabla2[[#This Row],[RESULTADO TOTAL EN PPRO8]]&lt;0,ABS(Tabla2[[#This Row],[RESULTADO TOTAL EN PPRO8]]),"")</f>
        <v/>
      </c>
    </row>
    <row r="30" spans="1:32" x14ac:dyDescent="0.25">
      <c r="A30" s="22"/>
      <c r="B30" s="34">
        <f t="shared" ref="B30" si="22">B29+1</f>
        <v>28</v>
      </c>
      <c r="C30" s="22"/>
      <c r="D30" s="37"/>
      <c r="E30" s="38"/>
      <c r="F30" s="37"/>
      <c r="G30" s="39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30" s="22"/>
      <c r="U30" s="2" t="str">
        <f>IF(V30&lt;&gt;"",Tabla2[[#This Row],[VALOR DEL PUNTO (EJEMPLO EN ACCIONES UN PUNTO 1€) ]]/Tabla2[[#This Row],[TAMAÑO DEL TICK (ACCIONES = 0,01)]],"")</f>
        <v/>
      </c>
      <c r="V30" s="22"/>
      <c r="W30" s="22"/>
      <c r="X30" s="2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30" s="13" t="str">
        <f>IF(Tabla2[[#This Row],[RESULTADO TOTAL EN PPRO8]]&lt;&gt;"",Tabla2[[#This Row],[RESULTADO TOTAL EN PPRO8]]-Tabla2[[#This Row],[RESULTADO (TOTAL)]],"")</f>
        <v/>
      </c>
      <c r="AA30" s="2" t="str">
        <f>IF(Tabla2[[#This Row],[RESULTADO (TOTAL)]]&lt;0,1,"")</f>
        <v/>
      </c>
      <c r="AB30" s="6" t="str">
        <f>IF(Tabla2[[#This Row],[TARGET REAL (RESULTADO EN TICKS)]]&lt;&gt;"",IF(Tabla2[[#This Row],[OPERACIONES PERDEDORAS]]=1,AB29+Tabla2[[#This Row],[OPERACIONES PERDEDORAS]],0),"")</f>
        <v/>
      </c>
      <c r="AC30" s="23"/>
      <c r="AD30" s="23"/>
      <c r="AE30" s="6" t="str">
        <f>IF(D30&lt;&gt;"",COUNTIF($D$3:D30,D30),"")</f>
        <v/>
      </c>
      <c r="AF30" s="6" t="str">
        <f>IF(Tabla2[[#This Row],[RESULTADO TOTAL EN PPRO8]]&lt;0,ABS(Tabla2[[#This Row],[RESULTADO TOTAL EN PPRO8]]),"")</f>
        <v/>
      </c>
    </row>
    <row r="31" spans="1:32" x14ac:dyDescent="0.25">
      <c r="A31" s="22"/>
      <c r="B31" s="34">
        <f t="shared" ref="B31:B36" si="23">B30+1</f>
        <v>29</v>
      </c>
      <c r="C31" s="22"/>
      <c r="D31" s="37"/>
      <c r="E31" s="37"/>
      <c r="F31" s="37"/>
      <c r="G31" s="39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31" s="22"/>
      <c r="U31" s="6" t="str">
        <f>IF(V31&lt;&gt;"",Tabla2[[#This Row],[VALOR DEL PUNTO (EJEMPLO EN ACCIONES UN PUNTO 1€) ]]/Tabla2[[#This Row],[TAMAÑO DEL TICK (ACCIONES = 0,01)]],"")</f>
        <v/>
      </c>
      <c r="V31" s="22"/>
      <c r="W31" s="22"/>
      <c r="X31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31" s="13" t="str">
        <f>IF(Tabla2[[#This Row],[RESULTADO TOTAL EN PPRO8]]&lt;&gt;"",Tabla2[[#This Row],[RESULTADO TOTAL EN PPRO8]]-Tabla2[[#This Row],[RESULTADO (TOTAL)]],"")</f>
        <v/>
      </c>
      <c r="AA31" s="6" t="str">
        <f>IF(Tabla2[[#This Row],[RESULTADO (TOTAL)]]&lt;0,1,"")</f>
        <v/>
      </c>
      <c r="AB31" s="6" t="str">
        <f>IF(Tabla2[[#This Row],[TARGET REAL (RESULTADO EN TICKS)]]&lt;&gt;"",IF(Tabla2[[#This Row],[OPERACIONES PERDEDORAS]]=1,AB30+Tabla2[[#This Row],[OPERACIONES PERDEDORAS]],0),"")</f>
        <v/>
      </c>
      <c r="AC31" s="23"/>
      <c r="AD31" s="23"/>
      <c r="AE31" s="6" t="str">
        <f>IF(D31&lt;&gt;"",COUNTIF($D$3:D31,D31),"")</f>
        <v/>
      </c>
      <c r="AF31" s="6" t="str">
        <f>IF(Tabla2[[#This Row],[RESULTADO TOTAL EN PPRO8]]&lt;0,ABS(Tabla2[[#This Row],[RESULTADO TOTAL EN PPRO8]]),"")</f>
        <v/>
      </c>
    </row>
    <row r="32" spans="1:32" x14ac:dyDescent="0.25">
      <c r="A32" s="22"/>
      <c r="B32" s="34">
        <f t="shared" si="23"/>
        <v>30</v>
      </c>
      <c r="C32" s="22"/>
      <c r="D32" s="37"/>
      <c r="E32" s="37"/>
      <c r="F32" s="37"/>
      <c r="G32" s="39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32" s="22"/>
      <c r="U32" s="6" t="str">
        <f>IF(V32&lt;&gt;"",Tabla2[[#This Row],[VALOR DEL PUNTO (EJEMPLO EN ACCIONES UN PUNTO 1€) ]]/Tabla2[[#This Row],[TAMAÑO DEL TICK (ACCIONES = 0,01)]],"")</f>
        <v/>
      </c>
      <c r="V32" s="22"/>
      <c r="W32" s="22"/>
      <c r="X32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32" s="13" t="str">
        <f>IF(Tabla2[[#This Row],[RESULTADO TOTAL EN PPRO8]]&lt;&gt;"",Tabla2[[#This Row],[RESULTADO TOTAL EN PPRO8]]-Tabla2[[#This Row],[RESULTADO (TOTAL)]],"")</f>
        <v/>
      </c>
      <c r="AA32" s="6" t="str">
        <f>IF(Tabla2[[#This Row],[RESULTADO (TOTAL)]]&lt;0,1,"")</f>
        <v/>
      </c>
      <c r="AB32" s="6" t="str">
        <f>IF(Tabla2[[#This Row],[TARGET REAL (RESULTADO EN TICKS)]]&lt;&gt;"",IF(Tabla2[[#This Row],[OPERACIONES PERDEDORAS]]=1,AB31+Tabla2[[#This Row],[OPERACIONES PERDEDORAS]],0),"")</f>
        <v/>
      </c>
      <c r="AC32" s="23"/>
      <c r="AD32" s="23"/>
      <c r="AE32" s="6" t="str">
        <f>IF(D32&lt;&gt;"",COUNTIF($D$3:D32,D32),"")</f>
        <v/>
      </c>
      <c r="AF32" s="6" t="str">
        <f>IF(Tabla2[[#This Row],[RESULTADO TOTAL EN PPRO8]]&lt;0,ABS(Tabla2[[#This Row],[RESULTADO TOTAL EN PPRO8]]),"")</f>
        <v/>
      </c>
    </row>
    <row r="33" spans="1:32" x14ac:dyDescent="0.25">
      <c r="A33" s="22"/>
      <c r="B33" s="34">
        <f t="shared" si="23"/>
        <v>31</v>
      </c>
      <c r="C33" s="22"/>
      <c r="D33" s="37"/>
      <c r="E33" s="37"/>
      <c r="F33" s="37"/>
      <c r="G33" s="39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33" s="22"/>
      <c r="U33" s="6" t="str">
        <f>IF(V33&lt;&gt;"",Tabla2[[#This Row],[VALOR DEL PUNTO (EJEMPLO EN ACCIONES UN PUNTO 1€) ]]/Tabla2[[#This Row],[TAMAÑO DEL TICK (ACCIONES = 0,01)]],"")</f>
        <v/>
      </c>
      <c r="V33" s="22"/>
      <c r="W33" s="22"/>
      <c r="X33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33" s="13" t="str">
        <f>IF(Tabla2[[#This Row],[RESULTADO TOTAL EN PPRO8]]&lt;&gt;"",Tabla2[[#This Row],[RESULTADO TOTAL EN PPRO8]]-Tabla2[[#This Row],[RESULTADO (TOTAL)]],"")</f>
        <v/>
      </c>
      <c r="AA33" s="6" t="str">
        <f>IF(Tabla2[[#This Row],[RESULTADO (TOTAL)]]&lt;0,1,"")</f>
        <v/>
      </c>
      <c r="AB33" s="6" t="str">
        <f>IF(Tabla2[[#This Row],[TARGET REAL (RESULTADO EN TICKS)]]&lt;&gt;"",IF(Tabla2[[#This Row],[OPERACIONES PERDEDORAS]]=1,AB32+Tabla2[[#This Row],[OPERACIONES PERDEDORAS]],0),"")</f>
        <v/>
      </c>
      <c r="AC33" s="23"/>
      <c r="AD33" s="23"/>
      <c r="AE33" s="6" t="str">
        <f>IF(D33&lt;&gt;"",COUNTIF($D$3:D33,D33),"")</f>
        <v/>
      </c>
      <c r="AF33" s="6" t="str">
        <f>IF(Tabla2[[#This Row],[RESULTADO TOTAL EN PPRO8]]&lt;0,ABS(Tabla2[[#This Row],[RESULTADO TOTAL EN PPRO8]]),"")</f>
        <v/>
      </c>
    </row>
    <row r="34" spans="1:32" x14ac:dyDescent="0.25">
      <c r="A34" s="22"/>
      <c r="B34" s="34">
        <f t="shared" si="23"/>
        <v>32</v>
      </c>
      <c r="C34" s="22"/>
      <c r="D34" s="37"/>
      <c r="E34" s="37"/>
      <c r="F34" s="37"/>
      <c r="G34" s="39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34" s="22"/>
      <c r="U34" s="6" t="str">
        <f>IF(V34&lt;&gt;"",Tabla2[[#This Row],[VALOR DEL PUNTO (EJEMPLO EN ACCIONES UN PUNTO 1€) ]]/Tabla2[[#This Row],[TAMAÑO DEL TICK (ACCIONES = 0,01)]],"")</f>
        <v/>
      </c>
      <c r="V34" s="22"/>
      <c r="W34" s="22"/>
      <c r="X34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34" s="13" t="str">
        <f>IF(Tabla2[[#This Row],[RESULTADO TOTAL EN PPRO8]]&lt;&gt;"",Tabla2[[#This Row],[RESULTADO TOTAL EN PPRO8]]-Tabla2[[#This Row],[RESULTADO (TOTAL)]],"")</f>
        <v/>
      </c>
      <c r="AA34" s="6" t="str">
        <f>IF(Tabla2[[#This Row],[RESULTADO (TOTAL)]]&lt;0,1,"")</f>
        <v/>
      </c>
      <c r="AB34" s="6" t="str">
        <f>IF(Tabla2[[#This Row],[TARGET REAL (RESULTADO EN TICKS)]]&lt;&gt;"",IF(Tabla2[[#This Row],[OPERACIONES PERDEDORAS]]=1,AB33+Tabla2[[#This Row],[OPERACIONES PERDEDORAS]],0),"")</f>
        <v/>
      </c>
      <c r="AC34" s="23"/>
      <c r="AD34" s="23"/>
      <c r="AE34" s="6" t="str">
        <f>IF(D34&lt;&gt;"",COUNTIF($D$3:D34,D34),"")</f>
        <v/>
      </c>
      <c r="AF34" s="6" t="str">
        <f>IF(Tabla2[[#This Row],[RESULTADO TOTAL EN PPRO8]]&lt;0,ABS(Tabla2[[#This Row],[RESULTADO TOTAL EN PPRO8]]),"")</f>
        <v/>
      </c>
    </row>
    <row r="35" spans="1:32" x14ac:dyDescent="0.25">
      <c r="A35" s="22"/>
      <c r="B35" s="34">
        <f t="shared" si="23"/>
        <v>33</v>
      </c>
      <c r="C35" s="22"/>
      <c r="D35" s="37"/>
      <c r="E35" s="37"/>
      <c r="F35" s="37"/>
      <c r="G35" s="39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35" s="22"/>
      <c r="U35" s="6" t="str">
        <f>IF(V35&lt;&gt;"",Tabla2[[#This Row],[VALOR DEL PUNTO (EJEMPLO EN ACCIONES UN PUNTO 1€) ]]/Tabla2[[#This Row],[TAMAÑO DEL TICK (ACCIONES = 0,01)]],"")</f>
        <v/>
      </c>
      <c r="V35" s="22"/>
      <c r="W35" s="22"/>
      <c r="X35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35" s="13" t="str">
        <f>IF(Tabla2[[#This Row],[RESULTADO TOTAL EN PPRO8]]&lt;&gt;"",Tabla2[[#This Row],[RESULTADO TOTAL EN PPRO8]]-Tabla2[[#This Row],[RESULTADO (TOTAL)]],"")</f>
        <v/>
      </c>
      <c r="AA35" s="6" t="str">
        <f>IF(Tabla2[[#This Row],[RESULTADO (TOTAL)]]&lt;0,1,"")</f>
        <v/>
      </c>
      <c r="AB35" s="6" t="str">
        <f>IF(Tabla2[[#This Row],[TARGET REAL (RESULTADO EN TICKS)]]&lt;&gt;"",IF(Tabla2[[#This Row],[OPERACIONES PERDEDORAS]]=1,AB34+Tabla2[[#This Row],[OPERACIONES PERDEDORAS]],0),"")</f>
        <v/>
      </c>
      <c r="AC35" s="23"/>
      <c r="AD35" s="23"/>
      <c r="AE35" s="6" t="str">
        <f>IF(D35&lt;&gt;"",COUNTIF($D$3:D35,D35),"")</f>
        <v/>
      </c>
      <c r="AF35" s="6" t="str">
        <f>IF(Tabla2[[#This Row],[RESULTADO TOTAL EN PPRO8]]&lt;0,ABS(Tabla2[[#This Row],[RESULTADO TOTAL EN PPRO8]]),"")</f>
        <v/>
      </c>
    </row>
    <row r="36" spans="1:32" x14ac:dyDescent="0.25">
      <c r="A36" s="22"/>
      <c r="B36" s="34">
        <f t="shared" si="23"/>
        <v>34</v>
      </c>
      <c r="C36" s="22"/>
      <c r="D36" s="37"/>
      <c r="E36" s="37"/>
      <c r="F36" s="37"/>
      <c r="G36" s="39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36" s="22"/>
      <c r="U36" s="6" t="str">
        <f>IF(V36&lt;&gt;"",Tabla2[[#This Row],[VALOR DEL PUNTO (EJEMPLO EN ACCIONES UN PUNTO 1€) ]]/Tabla2[[#This Row],[TAMAÑO DEL TICK (ACCIONES = 0,01)]],"")</f>
        <v/>
      </c>
      <c r="V36" s="22"/>
      <c r="W36" s="22"/>
      <c r="X36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36" s="13" t="str">
        <f>IF(Tabla2[[#This Row],[RESULTADO TOTAL EN PPRO8]]&lt;&gt;"",Tabla2[[#This Row],[RESULTADO TOTAL EN PPRO8]]-Tabla2[[#This Row],[RESULTADO (TOTAL)]],"")</f>
        <v/>
      </c>
      <c r="AA36" s="6" t="str">
        <f>IF(Tabla2[[#This Row],[RESULTADO (TOTAL)]]&lt;0,1,"")</f>
        <v/>
      </c>
      <c r="AB36" s="6" t="str">
        <f>IF(Tabla2[[#This Row],[TARGET REAL (RESULTADO EN TICKS)]]&lt;&gt;"",IF(Tabla2[[#This Row],[OPERACIONES PERDEDORAS]]=1,AB35+Tabla2[[#This Row],[OPERACIONES PERDEDORAS]],0),"")</f>
        <v/>
      </c>
      <c r="AC36" s="23"/>
      <c r="AD36" s="23"/>
      <c r="AE36" s="6" t="str">
        <f>IF(D36&lt;&gt;"",COUNTIF($D$3:D36,D36),"")</f>
        <v/>
      </c>
      <c r="AF36" s="6" t="str">
        <f>IF(Tabla2[[#This Row],[RESULTADO TOTAL EN PPRO8]]&lt;0,ABS(Tabla2[[#This Row],[RESULTADO TOTAL EN PPRO8]]),"")</f>
        <v/>
      </c>
    </row>
    <row r="37" spans="1:32" x14ac:dyDescent="0.25">
      <c r="A37" s="22"/>
      <c r="B37" s="34">
        <f t="shared" ref="B37" si="24">B36+1</f>
        <v>35</v>
      </c>
      <c r="C37" s="22"/>
      <c r="D37" s="37"/>
      <c r="E37" s="37"/>
      <c r="F37" s="37"/>
      <c r="G37" s="39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37" s="22"/>
      <c r="U37" s="6" t="str">
        <f>IF(V37&lt;&gt;"",Tabla2[[#This Row],[VALOR DEL PUNTO (EJEMPLO EN ACCIONES UN PUNTO 1€) ]]/Tabla2[[#This Row],[TAMAÑO DEL TICK (ACCIONES = 0,01)]],"")</f>
        <v/>
      </c>
      <c r="V37" s="22"/>
      <c r="W37" s="22"/>
      <c r="X37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37" s="13" t="str">
        <f>IF(Tabla2[[#This Row],[RESULTADO TOTAL EN PPRO8]]&lt;&gt;"",Tabla2[[#This Row],[RESULTADO TOTAL EN PPRO8]]-Tabla2[[#This Row],[RESULTADO (TOTAL)]],"")</f>
        <v/>
      </c>
      <c r="AA37" s="6" t="str">
        <f>IF(Tabla2[[#This Row],[RESULTADO (TOTAL)]]&lt;0,1,"")</f>
        <v/>
      </c>
      <c r="AB37" s="6" t="str">
        <f>IF(Tabla2[[#This Row],[TARGET REAL (RESULTADO EN TICKS)]]&lt;&gt;"",IF(Tabla2[[#This Row],[OPERACIONES PERDEDORAS]]=1,AB36+Tabla2[[#This Row],[OPERACIONES PERDEDORAS]],0),"")</f>
        <v/>
      </c>
      <c r="AC37" s="23"/>
      <c r="AD37" s="23"/>
      <c r="AE37" s="6" t="str">
        <f>IF(D37&lt;&gt;"",COUNTIF($D$3:D37,D37),"")</f>
        <v/>
      </c>
      <c r="AF37" s="6" t="str">
        <f>IF(Tabla2[[#This Row],[RESULTADO TOTAL EN PPRO8]]&lt;0,ABS(Tabla2[[#This Row],[RESULTADO TOTAL EN PPRO8]]),"")</f>
        <v/>
      </c>
    </row>
    <row r="38" spans="1:32" x14ac:dyDescent="0.25">
      <c r="A38" s="22"/>
      <c r="B38" s="34">
        <f t="shared" ref="B38" si="25">B37+1</f>
        <v>36</v>
      </c>
      <c r="C38" s="22"/>
      <c r="D38" s="37"/>
      <c r="E38" s="37"/>
      <c r="F38" s="37"/>
      <c r="G38" s="39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38" s="22"/>
      <c r="U38" s="6" t="str">
        <f>IF(V38&lt;&gt;"",Tabla2[[#This Row],[VALOR DEL PUNTO (EJEMPLO EN ACCIONES UN PUNTO 1€) ]]/Tabla2[[#This Row],[TAMAÑO DEL TICK (ACCIONES = 0,01)]],"")</f>
        <v/>
      </c>
      <c r="V38" s="22"/>
      <c r="W38" s="22"/>
      <c r="X38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38" s="13" t="str">
        <f>IF(Tabla2[[#This Row],[RESULTADO TOTAL EN PPRO8]]&lt;&gt;"",Tabla2[[#This Row],[RESULTADO TOTAL EN PPRO8]]-Tabla2[[#This Row],[RESULTADO (TOTAL)]],"")</f>
        <v/>
      </c>
      <c r="AA38" s="6" t="str">
        <f>IF(Tabla2[[#This Row],[RESULTADO (TOTAL)]]&lt;0,1,"")</f>
        <v/>
      </c>
      <c r="AB38" s="6" t="str">
        <f>IF(Tabla2[[#This Row],[TARGET REAL (RESULTADO EN TICKS)]]&lt;&gt;"",IF(Tabla2[[#This Row],[OPERACIONES PERDEDORAS]]=1,AB37+Tabla2[[#This Row],[OPERACIONES PERDEDORAS]],0),"")</f>
        <v/>
      </c>
      <c r="AC38" s="23"/>
      <c r="AD38" s="23"/>
      <c r="AE38" s="6" t="str">
        <f>IF(D38&lt;&gt;"",COUNTIF($D$3:D38,D38),"")</f>
        <v/>
      </c>
      <c r="AF38" s="6" t="str">
        <f>IF(Tabla2[[#This Row],[RESULTADO TOTAL EN PPRO8]]&lt;0,ABS(Tabla2[[#This Row],[RESULTADO TOTAL EN PPRO8]]),"")</f>
        <v/>
      </c>
    </row>
    <row r="39" spans="1:32" x14ac:dyDescent="0.25">
      <c r="A39" s="22"/>
      <c r="B39" s="34">
        <f t="shared" ref="B39:B102" si="26">B38+1</f>
        <v>37</v>
      </c>
      <c r="C39" s="22"/>
      <c r="D39" s="37"/>
      <c r="E39" s="37"/>
      <c r="F39" s="37"/>
      <c r="G39" s="39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39" s="22"/>
      <c r="U39" s="6" t="str">
        <f>IF(V39&lt;&gt;"",Tabla2[[#This Row],[VALOR DEL PUNTO (EJEMPLO EN ACCIONES UN PUNTO 1€) ]]/Tabla2[[#This Row],[TAMAÑO DEL TICK (ACCIONES = 0,01)]],"")</f>
        <v/>
      </c>
      <c r="V39" s="22"/>
      <c r="W39" s="22"/>
      <c r="X39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39" s="13" t="str">
        <f>IF(Tabla2[[#This Row],[RESULTADO TOTAL EN PPRO8]]&lt;&gt;"",Tabla2[[#This Row],[RESULTADO TOTAL EN PPRO8]]-Tabla2[[#This Row],[RESULTADO (TOTAL)]],"")</f>
        <v/>
      </c>
      <c r="AA39" s="6" t="str">
        <f>IF(Tabla2[[#This Row],[RESULTADO (TOTAL)]]&lt;0,1,"")</f>
        <v/>
      </c>
      <c r="AB39" s="6" t="str">
        <f>IF(Tabla2[[#This Row],[TARGET REAL (RESULTADO EN TICKS)]]&lt;&gt;"",IF(Tabla2[[#This Row],[OPERACIONES PERDEDORAS]]=1,AB38+Tabla2[[#This Row],[OPERACIONES PERDEDORAS]],0),"")</f>
        <v/>
      </c>
      <c r="AC39" s="23"/>
      <c r="AD39" s="23"/>
      <c r="AE39" s="6" t="str">
        <f>IF(D39&lt;&gt;"",COUNTIF($D$3:D39,D39),"")</f>
        <v/>
      </c>
      <c r="AF39" s="6" t="str">
        <f>IF(Tabla2[[#This Row],[RESULTADO TOTAL EN PPRO8]]&lt;0,ABS(Tabla2[[#This Row],[RESULTADO TOTAL EN PPRO8]]),"")</f>
        <v/>
      </c>
    </row>
    <row r="40" spans="1:32" x14ac:dyDescent="0.25">
      <c r="A40" s="22"/>
      <c r="B40" s="34">
        <f t="shared" si="26"/>
        <v>38</v>
      </c>
      <c r="C40" s="22"/>
      <c r="D40" s="37"/>
      <c r="E40" s="37"/>
      <c r="F40" s="37"/>
      <c r="G40" s="39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40" s="22"/>
      <c r="U40" s="6" t="str">
        <f>IF(V40&lt;&gt;"",Tabla2[[#This Row],[VALOR DEL PUNTO (EJEMPLO EN ACCIONES UN PUNTO 1€) ]]/Tabla2[[#This Row],[TAMAÑO DEL TICK (ACCIONES = 0,01)]],"")</f>
        <v/>
      </c>
      <c r="V40" s="22"/>
      <c r="W40" s="22"/>
      <c r="X40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40" s="13" t="str">
        <f>IF(Tabla2[[#This Row],[RESULTADO TOTAL EN PPRO8]]&lt;&gt;"",Tabla2[[#This Row],[RESULTADO TOTAL EN PPRO8]]-Tabla2[[#This Row],[RESULTADO (TOTAL)]],"")</f>
        <v/>
      </c>
      <c r="AA40" s="6" t="str">
        <f>IF(Tabla2[[#This Row],[RESULTADO (TOTAL)]]&lt;0,1,"")</f>
        <v/>
      </c>
      <c r="AB40" s="6" t="str">
        <f>IF(Tabla2[[#This Row],[TARGET REAL (RESULTADO EN TICKS)]]&lt;&gt;"",IF(Tabla2[[#This Row],[OPERACIONES PERDEDORAS]]=1,AB39+Tabla2[[#This Row],[OPERACIONES PERDEDORAS]],0),"")</f>
        <v/>
      </c>
      <c r="AC40" s="23"/>
      <c r="AD40" s="23"/>
      <c r="AE40" s="6" t="str">
        <f>IF(D40&lt;&gt;"",COUNTIF($D$3:D40,D40),"")</f>
        <v/>
      </c>
      <c r="AF40" s="6" t="str">
        <f>IF(Tabla2[[#This Row],[RESULTADO TOTAL EN PPRO8]]&lt;0,ABS(Tabla2[[#This Row],[RESULTADO TOTAL EN PPRO8]]),"")</f>
        <v/>
      </c>
    </row>
    <row r="41" spans="1:32" x14ac:dyDescent="0.25">
      <c r="A41" s="22"/>
      <c r="B41" s="34">
        <f t="shared" si="26"/>
        <v>39</v>
      </c>
      <c r="C41" s="22"/>
      <c r="D41" s="37"/>
      <c r="E41" s="37"/>
      <c r="F41" s="37"/>
      <c r="G41" s="39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41" s="22"/>
      <c r="U41" s="6" t="str">
        <f>IF(V41&lt;&gt;"",Tabla2[[#This Row],[VALOR DEL PUNTO (EJEMPLO EN ACCIONES UN PUNTO 1€) ]]/Tabla2[[#This Row],[TAMAÑO DEL TICK (ACCIONES = 0,01)]],"")</f>
        <v/>
      </c>
      <c r="V41" s="22"/>
      <c r="W41" s="22"/>
      <c r="X41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41" s="13" t="str">
        <f>IF(Tabla2[[#This Row],[RESULTADO TOTAL EN PPRO8]]&lt;&gt;"",Tabla2[[#This Row],[RESULTADO TOTAL EN PPRO8]]-Tabla2[[#This Row],[RESULTADO (TOTAL)]],"")</f>
        <v/>
      </c>
      <c r="AA41" s="6" t="str">
        <f>IF(Tabla2[[#This Row],[RESULTADO (TOTAL)]]&lt;0,1,"")</f>
        <v/>
      </c>
      <c r="AB41" s="6" t="str">
        <f>IF(Tabla2[[#This Row],[TARGET REAL (RESULTADO EN TICKS)]]&lt;&gt;"",IF(Tabla2[[#This Row],[OPERACIONES PERDEDORAS]]=1,AB40+Tabla2[[#This Row],[OPERACIONES PERDEDORAS]],0),"")</f>
        <v/>
      </c>
      <c r="AC41" s="23"/>
      <c r="AD41" s="23"/>
      <c r="AE41" s="6" t="str">
        <f>IF(D41&lt;&gt;"",COUNTIF($D$3:D41,D41),"")</f>
        <v/>
      </c>
      <c r="AF41" s="6" t="str">
        <f>IF(Tabla2[[#This Row],[RESULTADO TOTAL EN PPRO8]]&lt;0,ABS(Tabla2[[#This Row],[RESULTADO TOTAL EN PPRO8]]),"")</f>
        <v/>
      </c>
    </row>
    <row r="42" spans="1:32" x14ac:dyDescent="0.25">
      <c r="A42" s="22"/>
      <c r="B42" s="34">
        <f t="shared" si="26"/>
        <v>40</v>
      </c>
      <c r="C42" s="22"/>
      <c r="D42" s="37"/>
      <c r="E42" s="37"/>
      <c r="F42" s="37"/>
      <c r="G42" s="39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42" s="22"/>
      <c r="U42" s="6" t="str">
        <f>IF(V42&lt;&gt;"",Tabla2[[#This Row],[VALOR DEL PUNTO (EJEMPLO EN ACCIONES UN PUNTO 1€) ]]/Tabla2[[#This Row],[TAMAÑO DEL TICK (ACCIONES = 0,01)]],"")</f>
        <v/>
      </c>
      <c r="V42" s="22"/>
      <c r="W42" s="22"/>
      <c r="X42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42" s="13" t="str">
        <f>IF(Tabla2[[#This Row],[RESULTADO TOTAL EN PPRO8]]&lt;&gt;"",Tabla2[[#This Row],[RESULTADO TOTAL EN PPRO8]]-Tabla2[[#This Row],[RESULTADO (TOTAL)]],"")</f>
        <v/>
      </c>
      <c r="AA42" s="6" t="str">
        <f>IF(Tabla2[[#This Row],[RESULTADO (TOTAL)]]&lt;0,1,"")</f>
        <v/>
      </c>
      <c r="AB42" s="6" t="str">
        <f>IF(Tabla2[[#This Row],[TARGET REAL (RESULTADO EN TICKS)]]&lt;&gt;"",IF(Tabla2[[#This Row],[OPERACIONES PERDEDORAS]]=1,AB41+Tabla2[[#This Row],[OPERACIONES PERDEDORAS]],0),"")</f>
        <v/>
      </c>
      <c r="AC42" s="23"/>
      <c r="AD42" s="23"/>
      <c r="AE42" s="6" t="str">
        <f>IF(D42&lt;&gt;"",COUNTIF($D$3:D42,D42),"")</f>
        <v/>
      </c>
      <c r="AF42" s="6" t="str">
        <f>IF(Tabla2[[#This Row],[RESULTADO TOTAL EN PPRO8]]&lt;0,ABS(Tabla2[[#This Row],[RESULTADO TOTAL EN PPRO8]]),"")</f>
        <v/>
      </c>
    </row>
    <row r="43" spans="1:32" x14ac:dyDescent="0.25">
      <c r="A43" s="22"/>
      <c r="B43" s="34">
        <f t="shared" si="26"/>
        <v>41</v>
      </c>
      <c r="C43" s="22"/>
      <c r="D43" s="37"/>
      <c r="E43" s="37"/>
      <c r="F43" s="37"/>
      <c r="G43" s="39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43" s="22"/>
      <c r="U43" s="6" t="str">
        <f>IF(V43&lt;&gt;"",Tabla2[[#This Row],[VALOR DEL PUNTO (EJEMPLO EN ACCIONES UN PUNTO 1€) ]]/Tabla2[[#This Row],[TAMAÑO DEL TICK (ACCIONES = 0,01)]],"")</f>
        <v/>
      </c>
      <c r="V43" s="22"/>
      <c r="W43" s="22"/>
      <c r="X43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43" s="13" t="str">
        <f>IF(Tabla2[[#This Row],[RESULTADO TOTAL EN PPRO8]]&lt;&gt;"",Tabla2[[#This Row],[RESULTADO TOTAL EN PPRO8]]-Tabla2[[#This Row],[RESULTADO (TOTAL)]],"")</f>
        <v/>
      </c>
      <c r="AA43" s="6" t="str">
        <f>IF(Tabla2[[#This Row],[RESULTADO (TOTAL)]]&lt;0,1,"")</f>
        <v/>
      </c>
      <c r="AB43" s="6" t="str">
        <f>IF(Tabla2[[#This Row],[TARGET REAL (RESULTADO EN TICKS)]]&lt;&gt;"",IF(Tabla2[[#This Row],[OPERACIONES PERDEDORAS]]=1,AB42+Tabla2[[#This Row],[OPERACIONES PERDEDORAS]],0),"")</f>
        <v/>
      </c>
      <c r="AC43" s="23"/>
      <c r="AD43" s="23"/>
      <c r="AE43" s="6" t="str">
        <f>IF(D43&lt;&gt;"",COUNTIF($D$3:D43,D43),"")</f>
        <v/>
      </c>
      <c r="AF43" s="6" t="str">
        <f>IF(Tabla2[[#This Row],[RESULTADO TOTAL EN PPRO8]]&lt;0,ABS(Tabla2[[#This Row],[RESULTADO TOTAL EN PPRO8]]),"")</f>
        <v/>
      </c>
    </row>
    <row r="44" spans="1:32" x14ac:dyDescent="0.25">
      <c r="A44" s="22"/>
      <c r="B44" s="34">
        <f t="shared" si="26"/>
        <v>42</v>
      </c>
      <c r="C44" s="22"/>
      <c r="D44" s="37"/>
      <c r="E44" s="37"/>
      <c r="F44" s="37"/>
      <c r="G44" s="39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44" s="22"/>
      <c r="U44" s="6" t="str">
        <f>IF(V44&lt;&gt;"",Tabla2[[#This Row],[VALOR DEL PUNTO (EJEMPLO EN ACCIONES UN PUNTO 1€) ]]/Tabla2[[#This Row],[TAMAÑO DEL TICK (ACCIONES = 0,01)]],"")</f>
        <v/>
      </c>
      <c r="V44" s="22"/>
      <c r="W44" s="22"/>
      <c r="X44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44" s="13" t="str">
        <f>IF(Tabla2[[#This Row],[RESULTADO TOTAL EN PPRO8]]&lt;&gt;"",Tabla2[[#This Row],[RESULTADO TOTAL EN PPRO8]]-Tabla2[[#This Row],[RESULTADO (TOTAL)]],"")</f>
        <v/>
      </c>
      <c r="AA44" s="6" t="str">
        <f>IF(Tabla2[[#This Row],[RESULTADO (TOTAL)]]&lt;0,1,"")</f>
        <v/>
      </c>
      <c r="AB44" s="6" t="str">
        <f>IF(Tabla2[[#This Row],[TARGET REAL (RESULTADO EN TICKS)]]&lt;&gt;"",IF(Tabla2[[#This Row],[OPERACIONES PERDEDORAS]]=1,AB43+Tabla2[[#This Row],[OPERACIONES PERDEDORAS]],0),"")</f>
        <v/>
      </c>
      <c r="AC44" s="23"/>
      <c r="AD44" s="23"/>
      <c r="AE44" s="6" t="str">
        <f>IF(D44&lt;&gt;"",COUNTIF($D$3:D44,D44),"")</f>
        <v/>
      </c>
      <c r="AF44" s="6" t="str">
        <f>IF(Tabla2[[#This Row],[RESULTADO TOTAL EN PPRO8]]&lt;0,ABS(Tabla2[[#This Row],[RESULTADO TOTAL EN PPRO8]]),"")</f>
        <v/>
      </c>
    </row>
    <row r="45" spans="1:32" x14ac:dyDescent="0.25">
      <c r="A45" s="22"/>
      <c r="B45" s="34">
        <f t="shared" si="26"/>
        <v>43</v>
      </c>
      <c r="C45" s="22"/>
      <c r="D45" s="37"/>
      <c r="E45" s="37"/>
      <c r="F45" s="37"/>
      <c r="G45" s="39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45" s="22"/>
      <c r="U45" s="6" t="str">
        <f>IF(V45&lt;&gt;"",Tabla2[[#This Row],[VALOR DEL PUNTO (EJEMPLO EN ACCIONES UN PUNTO 1€) ]]/Tabla2[[#This Row],[TAMAÑO DEL TICK (ACCIONES = 0,01)]],"")</f>
        <v/>
      </c>
      <c r="V45" s="22"/>
      <c r="W45" s="22"/>
      <c r="X45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45" s="13" t="str">
        <f>IF(Tabla2[[#This Row],[RESULTADO TOTAL EN PPRO8]]&lt;&gt;"",Tabla2[[#This Row],[RESULTADO TOTAL EN PPRO8]]-Tabla2[[#This Row],[RESULTADO (TOTAL)]],"")</f>
        <v/>
      </c>
      <c r="AA45" s="6" t="str">
        <f>IF(Tabla2[[#This Row],[RESULTADO (TOTAL)]]&lt;0,1,"")</f>
        <v/>
      </c>
      <c r="AB45" s="6" t="str">
        <f>IF(Tabla2[[#This Row],[TARGET REAL (RESULTADO EN TICKS)]]&lt;&gt;"",IF(Tabla2[[#This Row],[OPERACIONES PERDEDORAS]]=1,AB44+Tabla2[[#This Row],[OPERACIONES PERDEDORAS]],0),"")</f>
        <v/>
      </c>
      <c r="AC45" s="23"/>
      <c r="AD45" s="23"/>
      <c r="AE45" s="6" t="str">
        <f>IF(D45&lt;&gt;"",COUNTIF($D$3:D45,D45),"")</f>
        <v/>
      </c>
      <c r="AF45" s="6" t="str">
        <f>IF(Tabla2[[#This Row],[RESULTADO TOTAL EN PPRO8]]&lt;0,ABS(Tabla2[[#This Row],[RESULTADO TOTAL EN PPRO8]]),"")</f>
        <v/>
      </c>
    </row>
    <row r="46" spans="1:32" x14ac:dyDescent="0.25">
      <c r="A46" s="22"/>
      <c r="B46" s="34">
        <f t="shared" si="26"/>
        <v>44</v>
      </c>
      <c r="C46" s="22"/>
      <c r="D46" s="37"/>
      <c r="E46" s="37"/>
      <c r="F46" s="37"/>
      <c r="G46" s="39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46" s="22"/>
      <c r="U46" s="6" t="str">
        <f>IF(V46&lt;&gt;"",Tabla2[[#This Row],[VALOR DEL PUNTO (EJEMPLO EN ACCIONES UN PUNTO 1€) ]]/Tabla2[[#This Row],[TAMAÑO DEL TICK (ACCIONES = 0,01)]],"")</f>
        <v/>
      </c>
      <c r="V46" s="22"/>
      <c r="W46" s="22"/>
      <c r="X46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46" s="13" t="str">
        <f>IF(Tabla2[[#This Row],[RESULTADO TOTAL EN PPRO8]]&lt;&gt;"",Tabla2[[#This Row],[RESULTADO TOTAL EN PPRO8]]-Tabla2[[#This Row],[RESULTADO (TOTAL)]],"")</f>
        <v/>
      </c>
      <c r="AA46" s="6" t="str">
        <f>IF(Tabla2[[#This Row],[RESULTADO (TOTAL)]]&lt;0,1,"")</f>
        <v/>
      </c>
      <c r="AB46" s="6" t="str">
        <f>IF(Tabla2[[#This Row],[TARGET REAL (RESULTADO EN TICKS)]]&lt;&gt;"",IF(Tabla2[[#This Row],[OPERACIONES PERDEDORAS]]=1,AB45+Tabla2[[#This Row],[OPERACIONES PERDEDORAS]],0),"")</f>
        <v/>
      </c>
      <c r="AC46" s="23"/>
      <c r="AD46" s="23"/>
      <c r="AE46" s="6" t="str">
        <f>IF(D46&lt;&gt;"",COUNTIF($D$3:D46,D46),"")</f>
        <v/>
      </c>
      <c r="AF46" s="6" t="str">
        <f>IF(Tabla2[[#This Row],[RESULTADO TOTAL EN PPRO8]]&lt;0,ABS(Tabla2[[#This Row],[RESULTADO TOTAL EN PPRO8]]),"")</f>
        <v/>
      </c>
    </row>
    <row r="47" spans="1:32" x14ac:dyDescent="0.25">
      <c r="A47" s="22"/>
      <c r="B47" s="34">
        <f t="shared" si="26"/>
        <v>45</v>
      </c>
      <c r="C47" s="22"/>
      <c r="D47" s="37"/>
      <c r="E47" s="37"/>
      <c r="F47" s="37"/>
      <c r="G47" s="39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47" s="22"/>
      <c r="U47" s="6" t="str">
        <f>IF(V47&lt;&gt;"",Tabla2[[#This Row],[VALOR DEL PUNTO (EJEMPLO EN ACCIONES UN PUNTO 1€) ]]/Tabla2[[#This Row],[TAMAÑO DEL TICK (ACCIONES = 0,01)]],"")</f>
        <v/>
      </c>
      <c r="V47" s="22"/>
      <c r="W47" s="22"/>
      <c r="X47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47" s="13" t="str">
        <f>IF(Tabla2[[#This Row],[RESULTADO TOTAL EN PPRO8]]&lt;&gt;"",Tabla2[[#This Row],[RESULTADO TOTAL EN PPRO8]]-Tabla2[[#This Row],[RESULTADO (TOTAL)]],"")</f>
        <v/>
      </c>
      <c r="AA47" s="6" t="str">
        <f>IF(Tabla2[[#This Row],[RESULTADO (TOTAL)]]&lt;0,1,"")</f>
        <v/>
      </c>
      <c r="AB47" s="6" t="str">
        <f>IF(Tabla2[[#This Row],[TARGET REAL (RESULTADO EN TICKS)]]&lt;&gt;"",IF(Tabla2[[#This Row],[OPERACIONES PERDEDORAS]]=1,AB46+Tabla2[[#This Row],[OPERACIONES PERDEDORAS]],0),"")</f>
        <v/>
      </c>
      <c r="AC47" s="23"/>
      <c r="AD47" s="23"/>
      <c r="AE47" s="6" t="str">
        <f>IF(D47&lt;&gt;"",COUNTIF($D$3:D47,D47),"")</f>
        <v/>
      </c>
      <c r="AF47" s="6" t="str">
        <f>IF(Tabla2[[#This Row],[RESULTADO TOTAL EN PPRO8]]&lt;0,ABS(Tabla2[[#This Row],[RESULTADO TOTAL EN PPRO8]]),"")</f>
        <v/>
      </c>
    </row>
    <row r="48" spans="1:32" x14ac:dyDescent="0.25">
      <c r="A48" s="22"/>
      <c r="B48" s="34">
        <f t="shared" si="26"/>
        <v>46</v>
      </c>
      <c r="C48" s="22"/>
      <c r="D48" s="37"/>
      <c r="E48" s="37"/>
      <c r="F48" s="37"/>
      <c r="G48" s="39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48" s="22"/>
      <c r="U48" s="6" t="str">
        <f>IF(V48&lt;&gt;"",Tabla2[[#This Row],[VALOR DEL PUNTO (EJEMPLO EN ACCIONES UN PUNTO 1€) ]]/Tabla2[[#This Row],[TAMAÑO DEL TICK (ACCIONES = 0,01)]],"")</f>
        <v/>
      </c>
      <c r="V48" s="22"/>
      <c r="W48" s="22"/>
      <c r="X48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48" s="13" t="str">
        <f>IF(Tabla2[[#This Row],[RESULTADO TOTAL EN PPRO8]]&lt;&gt;"",Tabla2[[#This Row],[RESULTADO TOTAL EN PPRO8]]-Tabla2[[#This Row],[RESULTADO (TOTAL)]],"")</f>
        <v/>
      </c>
      <c r="AA48" s="6" t="str">
        <f>IF(Tabla2[[#This Row],[RESULTADO (TOTAL)]]&lt;0,1,"")</f>
        <v/>
      </c>
      <c r="AB48" s="6" t="str">
        <f>IF(Tabla2[[#This Row],[TARGET REAL (RESULTADO EN TICKS)]]&lt;&gt;"",IF(Tabla2[[#This Row],[OPERACIONES PERDEDORAS]]=1,AB47+Tabla2[[#This Row],[OPERACIONES PERDEDORAS]],0),"")</f>
        <v/>
      </c>
      <c r="AC48" s="23"/>
      <c r="AD48" s="23"/>
      <c r="AE48" s="6" t="str">
        <f>IF(D48&lt;&gt;"",COUNTIF($D$3:D48,D48),"")</f>
        <v/>
      </c>
      <c r="AF48" s="6" t="str">
        <f>IF(Tabla2[[#This Row],[RESULTADO TOTAL EN PPRO8]]&lt;0,ABS(Tabla2[[#This Row],[RESULTADO TOTAL EN PPRO8]]),"")</f>
        <v/>
      </c>
    </row>
    <row r="49" spans="1:32" x14ac:dyDescent="0.25">
      <c r="A49" s="22"/>
      <c r="B49" s="34">
        <f t="shared" si="26"/>
        <v>47</v>
      </c>
      <c r="C49" s="22"/>
      <c r="D49" s="37"/>
      <c r="E49" s="37"/>
      <c r="F49" s="37"/>
      <c r="G49" s="39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49" s="22"/>
      <c r="U49" s="6" t="str">
        <f>IF(V49&lt;&gt;"",Tabla2[[#This Row],[VALOR DEL PUNTO (EJEMPLO EN ACCIONES UN PUNTO 1€) ]]/Tabla2[[#This Row],[TAMAÑO DEL TICK (ACCIONES = 0,01)]],"")</f>
        <v/>
      </c>
      <c r="V49" s="22"/>
      <c r="W49" s="22"/>
      <c r="X49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49" s="13" t="str">
        <f>IF(Tabla2[[#This Row],[RESULTADO TOTAL EN PPRO8]]&lt;&gt;"",Tabla2[[#This Row],[RESULTADO TOTAL EN PPRO8]]-Tabla2[[#This Row],[RESULTADO (TOTAL)]],"")</f>
        <v/>
      </c>
      <c r="AA49" s="6" t="str">
        <f>IF(Tabla2[[#This Row],[RESULTADO (TOTAL)]]&lt;0,1,"")</f>
        <v/>
      </c>
      <c r="AB49" s="6" t="str">
        <f>IF(Tabla2[[#This Row],[TARGET REAL (RESULTADO EN TICKS)]]&lt;&gt;"",IF(Tabla2[[#This Row],[OPERACIONES PERDEDORAS]]=1,AB48+Tabla2[[#This Row],[OPERACIONES PERDEDORAS]],0),"")</f>
        <v/>
      </c>
      <c r="AC49" s="23"/>
      <c r="AD49" s="23"/>
      <c r="AE49" s="6" t="str">
        <f>IF(D49&lt;&gt;"",COUNTIF($D$3:D49,D49),"")</f>
        <v/>
      </c>
      <c r="AF49" s="6" t="str">
        <f>IF(Tabla2[[#This Row],[RESULTADO TOTAL EN PPRO8]]&lt;0,ABS(Tabla2[[#This Row],[RESULTADO TOTAL EN PPRO8]]),"")</f>
        <v/>
      </c>
    </row>
    <row r="50" spans="1:32" x14ac:dyDescent="0.25">
      <c r="A50" s="22"/>
      <c r="B50" s="34">
        <f t="shared" si="26"/>
        <v>48</v>
      </c>
      <c r="C50" s="22"/>
      <c r="D50" s="37"/>
      <c r="E50" s="37"/>
      <c r="F50" s="37"/>
      <c r="G50" s="39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50" s="22"/>
      <c r="U50" s="6" t="str">
        <f>IF(V50&lt;&gt;"",Tabla2[[#This Row],[VALOR DEL PUNTO (EJEMPLO EN ACCIONES UN PUNTO 1€) ]]/Tabla2[[#This Row],[TAMAÑO DEL TICK (ACCIONES = 0,01)]],"")</f>
        <v/>
      </c>
      <c r="V50" s="22"/>
      <c r="W50" s="22"/>
      <c r="X50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50" s="13" t="str">
        <f>IF(Tabla2[[#This Row],[RESULTADO TOTAL EN PPRO8]]&lt;&gt;"",Tabla2[[#This Row],[RESULTADO TOTAL EN PPRO8]]-Tabla2[[#This Row],[RESULTADO (TOTAL)]],"")</f>
        <v/>
      </c>
      <c r="AA50" s="6" t="str">
        <f>IF(Tabla2[[#This Row],[RESULTADO (TOTAL)]]&lt;0,1,"")</f>
        <v/>
      </c>
      <c r="AB50" s="6" t="str">
        <f>IF(Tabla2[[#This Row],[TARGET REAL (RESULTADO EN TICKS)]]&lt;&gt;"",IF(Tabla2[[#This Row],[OPERACIONES PERDEDORAS]]=1,AB49+Tabla2[[#This Row],[OPERACIONES PERDEDORAS]],0),"")</f>
        <v/>
      </c>
      <c r="AC50" s="23"/>
      <c r="AD50" s="23"/>
      <c r="AE50" s="6" t="str">
        <f>IF(D50&lt;&gt;"",COUNTIF($D$3:D50,D50),"")</f>
        <v/>
      </c>
      <c r="AF50" s="6" t="str">
        <f>IF(Tabla2[[#This Row],[RESULTADO TOTAL EN PPRO8]]&lt;0,ABS(Tabla2[[#This Row],[RESULTADO TOTAL EN PPRO8]]),"")</f>
        <v/>
      </c>
    </row>
    <row r="51" spans="1:32" x14ac:dyDescent="0.25">
      <c r="A51" s="22"/>
      <c r="B51" s="34">
        <f t="shared" si="26"/>
        <v>49</v>
      </c>
      <c r="C51" s="22"/>
      <c r="D51" s="37"/>
      <c r="E51" s="37"/>
      <c r="F51" s="37"/>
      <c r="G51" s="39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51" s="22"/>
      <c r="U51" s="6" t="str">
        <f>IF(V51&lt;&gt;"",Tabla2[[#This Row],[VALOR DEL PUNTO (EJEMPLO EN ACCIONES UN PUNTO 1€) ]]/Tabla2[[#This Row],[TAMAÑO DEL TICK (ACCIONES = 0,01)]],"")</f>
        <v/>
      </c>
      <c r="V51" s="22"/>
      <c r="W51" s="22"/>
      <c r="X51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51" s="13" t="str">
        <f>IF(Tabla2[[#This Row],[RESULTADO TOTAL EN PPRO8]]&lt;&gt;"",Tabla2[[#This Row],[RESULTADO TOTAL EN PPRO8]]-Tabla2[[#This Row],[RESULTADO (TOTAL)]],"")</f>
        <v/>
      </c>
      <c r="AA51" s="6" t="str">
        <f>IF(Tabla2[[#This Row],[RESULTADO (TOTAL)]]&lt;0,1,"")</f>
        <v/>
      </c>
      <c r="AB51" s="6" t="str">
        <f>IF(Tabla2[[#This Row],[TARGET REAL (RESULTADO EN TICKS)]]&lt;&gt;"",IF(Tabla2[[#This Row],[OPERACIONES PERDEDORAS]]=1,AB50+Tabla2[[#This Row],[OPERACIONES PERDEDORAS]],0),"")</f>
        <v/>
      </c>
      <c r="AC51" s="23"/>
      <c r="AD51" s="23"/>
      <c r="AE51" s="6" t="str">
        <f>IF(D51&lt;&gt;"",COUNTIF($D$3:D51,D51),"")</f>
        <v/>
      </c>
      <c r="AF51" s="6" t="str">
        <f>IF(Tabla2[[#This Row],[RESULTADO TOTAL EN PPRO8]]&lt;0,ABS(Tabla2[[#This Row],[RESULTADO TOTAL EN PPRO8]]),"")</f>
        <v/>
      </c>
    </row>
    <row r="52" spans="1:32" x14ac:dyDescent="0.25">
      <c r="A52" s="22"/>
      <c r="B52" s="34">
        <f t="shared" si="26"/>
        <v>50</v>
      </c>
      <c r="C52" s="22"/>
      <c r="D52" s="37"/>
      <c r="E52" s="37"/>
      <c r="F52" s="37"/>
      <c r="G52" s="39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52" s="22"/>
      <c r="U52" s="6" t="str">
        <f>IF(V52&lt;&gt;"",Tabla2[[#This Row],[VALOR DEL PUNTO (EJEMPLO EN ACCIONES UN PUNTO 1€) ]]/Tabla2[[#This Row],[TAMAÑO DEL TICK (ACCIONES = 0,01)]],"")</f>
        <v/>
      </c>
      <c r="V52" s="22"/>
      <c r="W52" s="22"/>
      <c r="X52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52" s="13" t="str">
        <f>IF(Tabla2[[#This Row],[RESULTADO TOTAL EN PPRO8]]&lt;&gt;"",Tabla2[[#This Row],[RESULTADO TOTAL EN PPRO8]]-Tabla2[[#This Row],[RESULTADO (TOTAL)]],"")</f>
        <v/>
      </c>
      <c r="AA52" s="6" t="str">
        <f>IF(Tabla2[[#This Row],[RESULTADO (TOTAL)]]&lt;0,1,"")</f>
        <v/>
      </c>
      <c r="AB52" s="6" t="str">
        <f>IF(Tabla2[[#This Row],[TARGET REAL (RESULTADO EN TICKS)]]&lt;&gt;"",IF(Tabla2[[#This Row],[OPERACIONES PERDEDORAS]]=1,AB51+Tabla2[[#This Row],[OPERACIONES PERDEDORAS]],0),"")</f>
        <v/>
      </c>
      <c r="AC52" s="23"/>
      <c r="AD52" s="23"/>
      <c r="AE52" s="6" t="str">
        <f>IF(D52&lt;&gt;"",COUNTIF($D$3:D52,D52),"")</f>
        <v/>
      </c>
      <c r="AF52" s="6" t="str">
        <f>IF(Tabla2[[#This Row],[RESULTADO TOTAL EN PPRO8]]&lt;0,ABS(Tabla2[[#This Row],[RESULTADO TOTAL EN PPRO8]]),"")</f>
        <v/>
      </c>
    </row>
    <row r="53" spans="1:32" x14ac:dyDescent="0.25">
      <c r="A53" s="22"/>
      <c r="B53" s="34">
        <f t="shared" si="26"/>
        <v>51</v>
      </c>
      <c r="C53" s="22"/>
      <c r="D53" s="37"/>
      <c r="E53" s="37"/>
      <c r="F53" s="37"/>
      <c r="G53" s="39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53" s="22"/>
      <c r="U53" s="6" t="str">
        <f>IF(V53&lt;&gt;"",Tabla2[[#This Row],[VALOR DEL PUNTO (EJEMPLO EN ACCIONES UN PUNTO 1€) ]]/Tabla2[[#This Row],[TAMAÑO DEL TICK (ACCIONES = 0,01)]],"")</f>
        <v/>
      </c>
      <c r="V53" s="22"/>
      <c r="W53" s="22"/>
      <c r="X53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53" s="13" t="str">
        <f>IF(Tabla2[[#This Row],[RESULTADO TOTAL EN PPRO8]]&lt;&gt;"",Tabla2[[#This Row],[RESULTADO TOTAL EN PPRO8]]-Tabla2[[#This Row],[RESULTADO (TOTAL)]],"")</f>
        <v/>
      </c>
      <c r="AA53" s="6" t="str">
        <f>IF(Tabla2[[#This Row],[RESULTADO (TOTAL)]]&lt;0,1,"")</f>
        <v/>
      </c>
      <c r="AB53" s="6" t="str">
        <f>IF(Tabla2[[#This Row],[TARGET REAL (RESULTADO EN TICKS)]]&lt;&gt;"",IF(Tabla2[[#This Row],[OPERACIONES PERDEDORAS]]=1,AB52+Tabla2[[#This Row],[OPERACIONES PERDEDORAS]],0),"")</f>
        <v/>
      </c>
      <c r="AC53" s="23"/>
      <c r="AD53" s="23"/>
      <c r="AE53" s="6" t="str">
        <f>IF(D53&lt;&gt;"",COUNTIF($D$3:D53,D53),"")</f>
        <v/>
      </c>
      <c r="AF53" s="6" t="str">
        <f>IF(Tabla2[[#This Row],[RESULTADO TOTAL EN PPRO8]]&lt;0,ABS(Tabla2[[#This Row],[RESULTADO TOTAL EN PPRO8]]),"")</f>
        <v/>
      </c>
    </row>
    <row r="54" spans="1:32" x14ac:dyDescent="0.25">
      <c r="A54" s="22"/>
      <c r="B54" s="34">
        <f t="shared" si="26"/>
        <v>52</v>
      </c>
      <c r="C54" s="22"/>
      <c r="D54" s="37"/>
      <c r="E54" s="37"/>
      <c r="F54" s="37"/>
      <c r="G54" s="39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54" s="22"/>
      <c r="U54" s="6" t="str">
        <f>IF(V54&lt;&gt;"",Tabla2[[#This Row],[VALOR DEL PUNTO (EJEMPLO EN ACCIONES UN PUNTO 1€) ]]/Tabla2[[#This Row],[TAMAÑO DEL TICK (ACCIONES = 0,01)]],"")</f>
        <v/>
      </c>
      <c r="V54" s="22"/>
      <c r="W54" s="22"/>
      <c r="X54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54" s="13" t="str">
        <f>IF(Tabla2[[#This Row],[RESULTADO TOTAL EN PPRO8]]&lt;&gt;"",Tabla2[[#This Row],[RESULTADO TOTAL EN PPRO8]]-Tabla2[[#This Row],[RESULTADO (TOTAL)]],"")</f>
        <v/>
      </c>
      <c r="AA54" s="6" t="str">
        <f>IF(Tabla2[[#This Row],[RESULTADO (TOTAL)]]&lt;0,1,"")</f>
        <v/>
      </c>
      <c r="AB54" s="6" t="str">
        <f>IF(Tabla2[[#This Row],[TARGET REAL (RESULTADO EN TICKS)]]&lt;&gt;"",IF(Tabla2[[#This Row],[OPERACIONES PERDEDORAS]]=1,AB53+Tabla2[[#This Row],[OPERACIONES PERDEDORAS]],0),"")</f>
        <v/>
      </c>
      <c r="AC54" s="23"/>
      <c r="AD54" s="23"/>
      <c r="AE54" s="6" t="str">
        <f>IF(D54&lt;&gt;"",COUNTIF($D$3:D54,D54),"")</f>
        <v/>
      </c>
      <c r="AF54" s="6" t="str">
        <f>IF(Tabla2[[#This Row],[RESULTADO TOTAL EN PPRO8]]&lt;0,ABS(Tabla2[[#This Row],[RESULTADO TOTAL EN PPRO8]]),"")</f>
        <v/>
      </c>
    </row>
    <row r="55" spans="1:32" x14ac:dyDescent="0.25">
      <c r="A55" s="22"/>
      <c r="B55" s="34">
        <f t="shared" si="26"/>
        <v>53</v>
      </c>
      <c r="C55" s="22"/>
      <c r="D55" s="37"/>
      <c r="E55" s="37"/>
      <c r="F55" s="37"/>
      <c r="G55" s="39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55" s="22"/>
      <c r="U55" s="6" t="str">
        <f>IF(V55&lt;&gt;"",Tabla2[[#This Row],[VALOR DEL PUNTO (EJEMPLO EN ACCIONES UN PUNTO 1€) ]]/Tabla2[[#This Row],[TAMAÑO DEL TICK (ACCIONES = 0,01)]],"")</f>
        <v/>
      </c>
      <c r="V55" s="22"/>
      <c r="W55" s="22"/>
      <c r="X55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55" s="13" t="str">
        <f>IF(Tabla2[[#This Row],[RESULTADO TOTAL EN PPRO8]]&lt;&gt;"",Tabla2[[#This Row],[RESULTADO TOTAL EN PPRO8]]-Tabla2[[#This Row],[RESULTADO (TOTAL)]],"")</f>
        <v/>
      </c>
      <c r="AA55" s="6" t="str">
        <f>IF(Tabla2[[#This Row],[RESULTADO (TOTAL)]]&lt;0,1,"")</f>
        <v/>
      </c>
      <c r="AB55" s="6" t="str">
        <f>IF(Tabla2[[#This Row],[TARGET REAL (RESULTADO EN TICKS)]]&lt;&gt;"",IF(Tabla2[[#This Row],[OPERACIONES PERDEDORAS]]=1,AB54+Tabla2[[#This Row],[OPERACIONES PERDEDORAS]],0),"")</f>
        <v/>
      </c>
      <c r="AC55" s="23"/>
      <c r="AD55" s="23"/>
      <c r="AE55" s="6" t="str">
        <f>IF(D55&lt;&gt;"",COUNTIF($D$3:D55,D55),"")</f>
        <v/>
      </c>
      <c r="AF55" s="6" t="str">
        <f>IF(Tabla2[[#This Row],[RESULTADO TOTAL EN PPRO8]]&lt;0,ABS(Tabla2[[#This Row],[RESULTADO TOTAL EN PPRO8]]),"")</f>
        <v/>
      </c>
    </row>
    <row r="56" spans="1:32" x14ac:dyDescent="0.25">
      <c r="A56" s="22"/>
      <c r="B56" s="34">
        <f t="shared" si="26"/>
        <v>54</v>
      </c>
      <c r="C56" s="22"/>
      <c r="D56" s="37"/>
      <c r="E56" s="37"/>
      <c r="F56" s="37"/>
      <c r="G56" s="39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56" s="22"/>
      <c r="U56" s="6" t="str">
        <f>IF(V56&lt;&gt;"",Tabla2[[#This Row],[VALOR DEL PUNTO (EJEMPLO EN ACCIONES UN PUNTO 1€) ]]/Tabla2[[#This Row],[TAMAÑO DEL TICK (ACCIONES = 0,01)]],"")</f>
        <v/>
      </c>
      <c r="V56" s="22"/>
      <c r="W56" s="22"/>
      <c r="X56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56" s="13" t="str">
        <f>IF(Tabla2[[#This Row],[RESULTADO TOTAL EN PPRO8]]&lt;&gt;"",Tabla2[[#This Row],[RESULTADO TOTAL EN PPRO8]]-Tabla2[[#This Row],[RESULTADO (TOTAL)]],"")</f>
        <v/>
      </c>
      <c r="AA56" s="6" t="str">
        <f>IF(Tabla2[[#This Row],[RESULTADO (TOTAL)]]&lt;0,1,"")</f>
        <v/>
      </c>
      <c r="AB56" s="6" t="str">
        <f>IF(Tabla2[[#This Row],[TARGET REAL (RESULTADO EN TICKS)]]&lt;&gt;"",IF(Tabla2[[#This Row],[OPERACIONES PERDEDORAS]]=1,AB55+Tabla2[[#This Row],[OPERACIONES PERDEDORAS]],0),"")</f>
        <v/>
      </c>
      <c r="AC56" s="23"/>
      <c r="AD56" s="23"/>
      <c r="AE56" s="6" t="str">
        <f>IF(D56&lt;&gt;"",COUNTIF($D$3:D56,D56),"")</f>
        <v/>
      </c>
      <c r="AF56" s="6" t="str">
        <f>IF(Tabla2[[#This Row],[RESULTADO TOTAL EN PPRO8]]&lt;0,ABS(Tabla2[[#This Row],[RESULTADO TOTAL EN PPRO8]]),"")</f>
        <v/>
      </c>
    </row>
    <row r="57" spans="1:32" x14ac:dyDescent="0.25">
      <c r="A57" s="22"/>
      <c r="B57" s="34">
        <f t="shared" si="26"/>
        <v>55</v>
      </c>
      <c r="C57" s="22"/>
      <c r="D57" s="37"/>
      <c r="E57" s="37"/>
      <c r="F57" s="37"/>
      <c r="G57" s="39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57" s="22"/>
      <c r="U57" s="6" t="str">
        <f>IF(V57&lt;&gt;"",Tabla2[[#This Row],[VALOR DEL PUNTO (EJEMPLO EN ACCIONES UN PUNTO 1€) ]]/Tabla2[[#This Row],[TAMAÑO DEL TICK (ACCIONES = 0,01)]],"")</f>
        <v/>
      </c>
      <c r="V57" s="22"/>
      <c r="W57" s="22"/>
      <c r="X57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57" s="13" t="str">
        <f>IF(Tabla2[[#This Row],[RESULTADO TOTAL EN PPRO8]]&lt;&gt;"",Tabla2[[#This Row],[RESULTADO TOTAL EN PPRO8]]-Tabla2[[#This Row],[RESULTADO (TOTAL)]],"")</f>
        <v/>
      </c>
      <c r="AA57" s="6" t="str">
        <f>IF(Tabla2[[#This Row],[RESULTADO (TOTAL)]]&lt;0,1,"")</f>
        <v/>
      </c>
      <c r="AB57" s="6" t="str">
        <f>IF(Tabla2[[#This Row],[TARGET REAL (RESULTADO EN TICKS)]]&lt;&gt;"",IF(Tabla2[[#This Row],[OPERACIONES PERDEDORAS]]=1,AB56+Tabla2[[#This Row],[OPERACIONES PERDEDORAS]],0),"")</f>
        <v/>
      </c>
      <c r="AC57" s="23"/>
      <c r="AD57" s="23"/>
      <c r="AE57" s="6" t="str">
        <f>IF(D57&lt;&gt;"",COUNTIF($D$3:D57,D57),"")</f>
        <v/>
      </c>
      <c r="AF57" s="6" t="str">
        <f>IF(Tabla2[[#This Row],[RESULTADO TOTAL EN PPRO8]]&lt;0,ABS(Tabla2[[#This Row],[RESULTADO TOTAL EN PPRO8]]),"")</f>
        <v/>
      </c>
    </row>
    <row r="58" spans="1:32" x14ac:dyDescent="0.25">
      <c r="A58" s="22"/>
      <c r="B58" s="34">
        <f t="shared" si="26"/>
        <v>56</v>
      </c>
      <c r="C58" s="22"/>
      <c r="D58" s="37"/>
      <c r="E58" s="37"/>
      <c r="F58" s="37"/>
      <c r="G58" s="39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58" s="22"/>
      <c r="U58" s="6" t="str">
        <f>IF(V58&lt;&gt;"",Tabla2[[#This Row],[VALOR DEL PUNTO (EJEMPLO EN ACCIONES UN PUNTO 1€) ]]/Tabla2[[#This Row],[TAMAÑO DEL TICK (ACCIONES = 0,01)]],"")</f>
        <v/>
      </c>
      <c r="V58" s="22"/>
      <c r="W58" s="22"/>
      <c r="X58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58" s="13" t="str">
        <f>IF(Tabla2[[#This Row],[RESULTADO TOTAL EN PPRO8]]&lt;&gt;"",Tabla2[[#This Row],[RESULTADO TOTAL EN PPRO8]]-Tabla2[[#This Row],[RESULTADO (TOTAL)]],"")</f>
        <v/>
      </c>
      <c r="AA58" s="6" t="str">
        <f>IF(Tabla2[[#This Row],[RESULTADO (TOTAL)]]&lt;0,1,"")</f>
        <v/>
      </c>
      <c r="AB58" s="6" t="str">
        <f>IF(Tabla2[[#This Row],[TARGET REAL (RESULTADO EN TICKS)]]&lt;&gt;"",IF(Tabla2[[#This Row],[OPERACIONES PERDEDORAS]]=1,AB57+Tabla2[[#This Row],[OPERACIONES PERDEDORAS]],0),"")</f>
        <v/>
      </c>
      <c r="AC58" s="23"/>
      <c r="AD58" s="23"/>
      <c r="AE58" s="6" t="str">
        <f>IF(D58&lt;&gt;"",COUNTIF($D$3:D58,D58),"")</f>
        <v/>
      </c>
      <c r="AF58" s="6" t="str">
        <f>IF(Tabla2[[#This Row],[RESULTADO TOTAL EN PPRO8]]&lt;0,ABS(Tabla2[[#This Row],[RESULTADO TOTAL EN PPRO8]]),"")</f>
        <v/>
      </c>
    </row>
    <row r="59" spans="1:32" x14ac:dyDescent="0.25">
      <c r="A59" s="22"/>
      <c r="B59" s="34">
        <f t="shared" si="26"/>
        <v>57</v>
      </c>
      <c r="C59" s="22"/>
      <c r="D59" s="37"/>
      <c r="E59" s="37"/>
      <c r="F59" s="37"/>
      <c r="G59" s="39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59" s="22"/>
      <c r="U59" s="6" t="str">
        <f>IF(V59&lt;&gt;"",Tabla2[[#This Row],[VALOR DEL PUNTO (EJEMPLO EN ACCIONES UN PUNTO 1€) ]]/Tabla2[[#This Row],[TAMAÑO DEL TICK (ACCIONES = 0,01)]],"")</f>
        <v/>
      </c>
      <c r="V59" s="22"/>
      <c r="W59" s="22"/>
      <c r="X59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59" s="13" t="str">
        <f>IF(Tabla2[[#This Row],[RESULTADO TOTAL EN PPRO8]]&lt;&gt;"",Tabla2[[#This Row],[RESULTADO TOTAL EN PPRO8]]-Tabla2[[#This Row],[RESULTADO (TOTAL)]],"")</f>
        <v/>
      </c>
      <c r="AA59" s="6" t="str">
        <f>IF(Tabla2[[#This Row],[RESULTADO (TOTAL)]]&lt;0,1,"")</f>
        <v/>
      </c>
      <c r="AB59" s="6" t="str">
        <f>IF(Tabla2[[#This Row],[TARGET REAL (RESULTADO EN TICKS)]]&lt;&gt;"",IF(Tabla2[[#This Row],[OPERACIONES PERDEDORAS]]=1,AB58+Tabla2[[#This Row],[OPERACIONES PERDEDORAS]],0),"")</f>
        <v/>
      </c>
      <c r="AC59" s="23"/>
      <c r="AD59" s="23"/>
      <c r="AE59" s="6" t="str">
        <f>IF(D59&lt;&gt;"",COUNTIF($D$3:D59,D59),"")</f>
        <v/>
      </c>
      <c r="AF59" s="6" t="str">
        <f>IF(Tabla2[[#This Row],[RESULTADO TOTAL EN PPRO8]]&lt;0,ABS(Tabla2[[#This Row],[RESULTADO TOTAL EN PPRO8]]),"")</f>
        <v/>
      </c>
    </row>
    <row r="60" spans="1:32" x14ac:dyDescent="0.25">
      <c r="A60" s="22"/>
      <c r="B60" s="34">
        <f t="shared" si="26"/>
        <v>58</v>
      </c>
      <c r="C60" s="22"/>
      <c r="D60" s="37"/>
      <c r="E60" s="37"/>
      <c r="F60" s="37"/>
      <c r="G60" s="39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60" s="22"/>
      <c r="U60" s="6" t="str">
        <f>IF(V60&lt;&gt;"",Tabla2[[#This Row],[VALOR DEL PUNTO (EJEMPLO EN ACCIONES UN PUNTO 1€) ]]/Tabla2[[#This Row],[TAMAÑO DEL TICK (ACCIONES = 0,01)]],"")</f>
        <v/>
      </c>
      <c r="V60" s="22"/>
      <c r="W60" s="22"/>
      <c r="X60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60" s="13" t="str">
        <f>IF(Tabla2[[#This Row],[RESULTADO TOTAL EN PPRO8]]&lt;&gt;"",Tabla2[[#This Row],[RESULTADO TOTAL EN PPRO8]]-Tabla2[[#This Row],[RESULTADO (TOTAL)]],"")</f>
        <v/>
      </c>
      <c r="AA60" s="6" t="str">
        <f>IF(Tabla2[[#This Row],[RESULTADO (TOTAL)]]&lt;0,1,"")</f>
        <v/>
      </c>
      <c r="AB60" s="6" t="str">
        <f>IF(Tabla2[[#This Row],[TARGET REAL (RESULTADO EN TICKS)]]&lt;&gt;"",IF(Tabla2[[#This Row],[OPERACIONES PERDEDORAS]]=1,AB59+Tabla2[[#This Row],[OPERACIONES PERDEDORAS]],0),"")</f>
        <v/>
      </c>
      <c r="AC60" s="23"/>
      <c r="AD60" s="23"/>
      <c r="AE60" s="6" t="str">
        <f>IF(D60&lt;&gt;"",COUNTIF($D$3:D60,D60),"")</f>
        <v/>
      </c>
      <c r="AF60" s="6" t="str">
        <f>IF(Tabla2[[#This Row],[RESULTADO TOTAL EN PPRO8]]&lt;0,ABS(Tabla2[[#This Row],[RESULTADO TOTAL EN PPRO8]]),"")</f>
        <v/>
      </c>
    </row>
    <row r="61" spans="1:32" x14ac:dyDescent="0.25">
      <c r="A61" s="22"/>
      <c r="B61" s="34">
        <f t="shared" si="26"/>
        <v>59</v>
      </c>
      <c r="C61" s="22"/>
      <c r="D61" s="37"/>
      <c r="E61" s="37"/>
      <c r="F61" s="37"/>
      <c r="G61" s="39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61" s="22"/>
      <c r="U61" s="6" t="str">
        <f>IF(V61&lt;&gt;"",Tabla2[[#This Row],[VALOR DEL PUNTO (EJEMPLO EN ACCIONES UN PUNTO 1€) ]]/Tabla2[[#This Row],[TAMAÑO DEL TICK (ACCIONES = 0,01)]],"")</f>
        <v/>
      </c>
      <c r="V61" s="22"/>
      <c r="W61" s="22"/>
      <c r="X61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61" s="13" t="str">
        <f>IF(Tabla2[[#This Row],[RESULTADO TOTAL EN PPRO8]]&lt;&gt;"",Tabla2[[#This Row],[RESULTADO TOTAL EN PPRO8]]-Tabla2[[#This Row],[RESULTADO (TOTAL)]],"")</f>
        <v/>
      </c>
      <c r="AA61" s="6" t="str">
        <f>IF(Tabla2[[#This Row],[RESULTADO (TOTAL)]]&lt;0,1,"")</f>
        <v/>
      </c>
      <c r="AB61" s="6" t="str">
        <f>IF(Tabla2[[#This Row],[TARGET REAL (RESULTADO EN TICKS)]]&lt;&gt;"",IF(Tabla2[[#This Row],[OPERACIONES PERDEDORAS]]=1,AB60+Tabla2[[#This Row],[OPERACIONES PERDEDORAS]],0),"")</f>
        <v/>
      </c>
      <c r="AC61" s="23"/>
      <c r="AD61" s="23"/>
      <c r="AE61" s="6" t="str">
        <f>IF(D61&lt;&gt;"",COUNTIF($D$3:D61,D61),"")</f>
        <v/>
      </c>
      <c r="AF61" s="6" t="str">
        <f>IF(Tabla2[[#This Row],[RESULTADO TOTAL EN PPRO8]]&lt;0,ABS(Tabla2[[#This Row],[RESULTADO TOTAL EN PPRO8]]),"")</f>
        <v/>
      </c>
    </row>
    <row r="62" spans="1:32" x14ac:dyDescent="0.25">
      <c r="A62" s="22"/>
      <c r="B62" s="34">
        <f t="shared" si="26"/>
        <v>60</v>
      </c>
      <c r="C62" s="22"/>
      <c r="D62" s="37"/>
      <c r="E62" s="37"/>
      <c r="F62" s="37"/>
      <c r="G62" s="39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62" s="22"/>
      <c r="U62" s="6" t="str">
        <f>IF(V62&lt;&gt;"",Tabla2[[#This Row],[VALOR DEL PUNTO (EJEMPLO EN ACCIONES UN PUNTO 1€) ]]/Tabla2[[#This Row],[TAMAÑO DEL TICK (ACCIONES = 0,01)]],"")</f>
        <v/>
      </c>
      <c r="V62" s="22"/>
      <c r="W62" s="22"/>
      <c r="X62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62" s="13" t="str">
        <f>IF(Tabla2[[#This Row],[RESULTADO TOTAL EN PPRO8]]&lt;&gt;"",Tabla2[[#This Row],[RESULTADO TOTAL EN PPRO8]]-Tabla2[[#This Row],[RESULTADO (TOTAL)]],"")</f>
        <v/>
      </c>
      <c r="AA62" s="6" t="str">
        <f>IF(Tabla2[[#This Row],[RESULTADO (TOTAL)]]&lt;0,1,"")</f>
        <v/>
      </c>
      <c r="AB62" s="6" t="str">
        <f>IF(Tabla2[[#This Row],[TARGET REAL (RESULTADO EN TICKS)]]&lt;&gt;"",IF(Tabla2[[#This Row],[OPERACIONES PERDEDORAS]]=1,AB61+Tabla2[[#This Row],[OPERACIONES PERDEDORAS]],0),"")</f>
        <v/>
      </c>
      <c r="AC62" s="23"/>
      <c r="AD62" s="23"/>
      <c r="AE62" s="6" t="str">
        <f>IF(D62&lt;&gt;"",COUNTIF($D$3:D62,D62),"")</f>
        <v/>
      </c>
      <c r="AF62" s="6" t="str">
        <f>IF(Tabla2[[#This Row],[RESULTADO TOTAL EN PPRO8]]&lt;0,ABS(Tabla2[[#This Row],[RESULTADO TOTAL EN PPRO8]]),"")</f>
        <v/>
      </c>
    </row>
    <row r="63" spans="1:32" x14ac:dyDescent="0.25">
      <c r="A63" s="22"/>
      <c r="B63" s="34">
        <f t="shared" si="26"/>
        <v>61</v>
      </c>
      <c r="C63" s="22"/>
      <c r="D63" s="37"/>
      <c r="E63" s="37"/>
      <c r="F63" s="37"/>
      <c r="G63" s="39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63" s="22"/>
      <c r="U63" s="6" t="str">
        <f>IF(V63&lt;&gt;"",Tabla2[[#This Row],[VALOR DEL PUNTO (EJEMPLO EN ACCIONES UN PUNTO 1€) ]]/Tabla2[[#This Row],[TAMAÑO DEL TICK (ACCIONES = 0,01)]],"")</f>
        <v/>
      </c>
      <c r="V63" s="22"/>
      <c r="W63" s="22"/>
      <c r="X63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63" s="13" t="str">
        <f>IF(Tabla2[[#This Row],[RESULTADO TOTAL EN PPRO8]]&lt;&gt;"",Tabla2[[#This Row],[RESULTADO TOTAL EN PPRO8]]-Tabla2[[#This Row],[RESULTADO (TOTAL)]],"")</f>
        <v/>
      </c>
      <c r="AA63" s="6" t="str">
        <f>IF(Tabla2[[#This Row],[RESULTADO (TOTAL)]]&lt;0,1,"")</f>
        <v/>
      </c>
      <c r="AB63" s="6" t="str">
        <f>IF(Tabla2[[#This Row],[TARGET REAL (RESULTADO EN TICKS)]]&lt;&gt;"",IF(Tabla2[[#This Row],[OPERACIONES PERDEDORAS]]=1,AB62+Tabla2[[#This Row],[OPERACIONES PERDEDORAS]],0),"")</f>
        <v/>
      </c>
      <c r="AC63" s="23"/>
      <c r="AD63" s="23"/>
      <c r="AE63" s="6" t="str">
        <f>IF(D63&lt;&gt;"",COUNTIF($D$3:D63,D63),"")</f>
        <v/>
      </c>
      <c r="AF63" s="6" t="str">
        <f>IF(Tabla2[[#This Row],[RESULTADO TOTAL EN PPRO8]]&lt;0,ABS(Tabla2[[#This Row],[RESULTADO TOTAL EN PPRO8]]),"")</f>
        <v/>
      </c>
    </row>
    <row r="64" spans="1:32" x14ac:dyDescent="0.25">
      <c r="A64" s="22"/>
      <c r="B64" s="34">
        <f t="shared" si="26"/>
        <v>62</v>
      </c>
      <c r="C64" s="22"/>
      <c r="D64" s="37"/>
      <c r="E64" s="37"/>
      <c r="F64" s="37"/>
      <c r="G64" s="39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64" s="22"/>
      <c r="U64" s="6" t="str">
        <f>IF(V64&lt;&gt;"",Tabla2[[#This Row],[VALOR DEL PUNTO (EJEMPLO EN ACCIONES UN PUNTO 1€) ]]/Tabla2[[#This Row],[TAMAÑO DEL TICK (ACCIONES = 0,01)]],"")</f>
        <v/>
      </c>
      <c r="V64" s="22"/>
      <c r="W64" s="22"/>
      <c r="X64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64" s="13" t="str">
        <f>IF(Tabla2[[#This Row],[RESULTADO TOTAL EN PPRO8]]&lt;&gt;"",Tabla2[[#This Row],[RESULTADO TOTAL EN PPRO8]]-Tabla2[[#This Row],[RESULTADO (TOTAL)]],"")</f>
        <v/>
      </c>
      <c r="AA64" s="6" t="str">
        <f>IF(Tabla2[[#This Row],[RESULTADO (TOTAL)]]&lt;0,1,"")</f>
        <v/>
      </c>
      <c r="AB64" s="6" t="str">
        <f>IF(Tabla2[[#This Row],[TARGET REAL (RESULTADO EN TICKS)]]&lt;&gt;"",IF(Tabla2[[#This Row],[OPERACIONES PERDEDORAS]]=1,AB63+Tabla2[[#This Row],[OPERACIONES PERDEDORAS]],0),"")</f>
        <v/>
      </c>
      <c r="AC64" s="23"/>
      <c r="AD64" s="23"/>
      <c r="AE64" s="6" t="str">
        <f>IF(D64&lt;&gt;"",COUNTIF($D$3:D64,D64),"")</f>
        <v/>
      </c>
      <c r="AF64" s="6" t="str">
        <f>IF(Tabla2[[#This Row],[RESULTADO TOTAL EN PPRO8]]&lt;0,ABS(Tabla2[[#This Row],[RESULTADO TOTAL EN PPRO8]]),"")</f>
        <v/>
      </c>
    </row>
    <row r="65" spans="1:32" x14ac:dyDescent="0.25">
      <c r="A65" s="22"/>
      <c r="B65" s="34">
        <f t="shared" si="26"/>
        <v>63</v>
      </c>
      <c r="C65" s="22"/>
      <c r="D65" s="37"/>
      <c r="E65" s="37"/>
      <c r="F65" s="37"/>
      <c r="G65" s="39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65" s="22"/>
      <c r="U65" s="6" t="str">
        <f>IF(V65&lt;&gt;"",Tabla2[[#This Row],[VALOR DEL PUNTO (EJEMPLO EN ACCIONES UN PUNTO 1€) ]]/Tabla2[[#This Row],[TAMAÑO DEL TICK (ACCIONES = 0,01)]],"")</f>
        <v/>
      </c>
      <c r="V65" s="22"/>
      <c r="W65" s="22"/>
      <c r="X65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65" s="13" t="str">
        <f>IF(Tabla2[[#This Row],[RESULTADO TOTAL EN PPRO8]]&lt;&gt;"",Tabla2[[#This Row],[RESULTADO TOTAL EN PPRO8]]-Tabla2[[#This Row],[RESULTADO (TOTAL)]],"")</f>
        <v/>
      </c>
      <c r="AA65" s="6" t="str">
        <f>IF(Tabla2[[#This Row],[RESULTADO (TOTAL)]]&lt;0,1,"")</f>
        <v/>
      </c>
      <c r="AB65" s="6" t="str">
        <f>IF(Tabla2[[#This Row],[TARGET REAL (RESULTADO EN TICKS)]]&lt;&gt;"",IF(Tabla2[[#This Row],[OPERACIONES PERDEDORAS]]=1,AB64+Tabla2[[#This Row],[OPERACIONES PERDEDORAS]],0),"")</f>
        <v/>
      </c>
      <c r="AC65" s="23"/>
      <c r="AD65" s="23"/>
      <c r="AE65" s="6" t="str">
        <f>IF(D65&lt;&gt;"",COUNTIF($D$3:D65,D65),"")</f>
        <v/>
      </c>
      <c r="AF65" s="6" t="str">
        <f>IF(Tabla2[[#This Row],[RESULTADO TOTAL EN PPRO8]]&lt;0,ABS(Tabla2[[#This Row],[RESULTADO TOTAL EN PPRO8]]),"")</f>
        <v/>
      </c>
    </row>
    <row r="66" spans="1:32" x14ac:dyDescent="0.25">
      <c r="A66" s="22"/>
      <c r="B66" s="34">
        <f t="shared" si="26"/>
        <v>64</v>
      </c>
      <c r="C66" s="22"/>
      <c r="D66" s="37"/>
      <c r="E66" s="37"/>
      <c r="F66" s="37"/>
      <c r="G66" s="39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66" s="22"/>
      <c r="U66" s="6" t="str">
        <f>IF(V66&lt;&gt;"",Tabla2[[#This Row],[VALOR DEL PUNTO (EJEMPLO EN ACCIONES UN PUNTO 1€) ]]/Tabla2[[#This Row],[TAMAÑO DEL TICK (ACCIONES = 0,01)]],"")</f>
        <v/>
      </c>
      <c r="V66" s="22"/>
      <c r="W66" s="22"/>
      <c r="X66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66" s="13" t="str">
        <f>IF(Tabla2[[#This Row],[RESULTADO TOTAL EN PPRO8]]&lt;&gt;"",Tabla2[[#This Row],[RESULTADO TOTAL EN PPRO8]]-Tabla2[[#This Row],[RESULTADO (TOTAL)]],"")</f>
        <v/>
      </c>
      <c r="AA66" s="6" t="str">
        <f>IF(Tabla2[[#This Row],[RESULTADO (TOTAL)]]&lt;0,1,"")</f>
        <v/>
      </c>
      <c r="AB66" s="6" t="str">
        <f>IF(Tabla2[[#This Row],[TARGET REAL (RESULTADO EN TICKS)]]&lt;&gt;"",IF(Tabla2[[#This Row],[OPERACIONES PERDEDORAS]]=1,AB65+Tabla2[[#This Row],[OPERACIONES PERDEDORAS]],0),"")</f>
        <v/>
      </c>
      <c r="AC66" s="23"/>
      <c r="AD66" s="23"/>
      <c r="AE66" s="6" t="str">
        <f>IF(D66&lt;&gt;"",COUNTIF($D$3:D66,D66),"")</f>
        <v/>
      </c>
      <c r="AF66" s="6" t="str">
        <f>IF(Tabla2[[#This Row],[RESULTADO TOTAL EN PPRO8]]&lt;0,ABS(Tabla2[[#This Row],[RESULTADO TOTAL EN PPRO8]]),"")</f>
        <v/>
      </c>
    </row>
    <row r="67" spans="1:32" x14ac:dyDescent="0.25">
      <c r="A67" s="22"/>
      <c r="B67" s="34">
        <f t="shared" si="26"/>
        <v>65</v>
      </c>
      <c r="C67" s="22"/>
      <c r="D67" s="37"/>
      <c r="E67" s="37"/>
      <c r="F67" s="37"/>
      <c r="G67" s="39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67" s="22"/>
      <c r="U67" s="6" t="str">
        <f>IF(V67&lt;&gt;"",Tabla2[[#This Row],[VALOR DEL PUNTO (EJEMPLO EN ACCIONES UN PUNTO 1€) ]]/Tabla2[[#This Row],[TAMAÑO DEL TICK (ACCIONES = 0,01)]],"")</f>
        <v/>
      </c>
      <c r="V67" s="22"/>
      <c r="W67" s="22"/>
      <c r="X67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67" s="13" t="str">
        <f>IF(Tabla2[[#This Row],[RESULTADO TOTAL EN PPRO8]]&lt;&gt;"",Tabla2[[#This Row],[RESULTADO TOTAL EN PPRO8]]-Tabla2[[#This Row],[RESULTADO (TOTAL)]],"")</f>
        <v/>
      </c>
      <c r="AA67" s="6" t="str">
        <f>IF(Tabla2[[#This Row],[RESULTADO (TOTAL)]]&lt;0,1,"")</f>
        <v/>
      </c>
      <c r="AB67" s="6" t="str">
        <f>IF(Tabla2[[#This Row],[TARGET REAL (RESULTADO EN TICKS)]]&lt;&gt;"",IF(Tabla2[[#This Row],[OPERACIONES PERDEDORAS]]=1,AB66+Tabla2[[#This Row],[OPERACIONES PERDEDORAS]],0),"")</f>
        <v/>
      </c>
      <c r="AC67" s="23"/>
      <c r="AD67" s="23"/>
      <c r="AE67" s="6" t="str">
        <f>IF(D67&lt;&gt;"",COUNTIF($D$3:D67,D67),"")</f>
        <v/>
      </c>
      <c r="AF67" s="6" t="str">
        <f>IF(Tabla2[[#This Row],[RESULTADO TOTAL EN PPRO8]]&lt;0,ABS(Tabla2[[#This Row],[RESULTADO TOTAL EN PPRO8]]),"")</f>
        <v/>
      </c>
    </row>
    <row r="68" spans="1:32" x14ac:dyDescent="0.25">
      <c r="A68" s="22"/>
      <c r="B68" s="34">
        <f t="shared" si="26"/>
        <v>66</v>
      </c>
      <c r="C68" s="22"/>
      <c r="D68" s="37"/>
      <c r="E68" s="37"/>
      <c r="F68" s="37"/>
      <c r="G68" s="39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68" s="22"/>
      <c r="U68" s="6" t="str">
        <f>IF(V68&lt;&gt;"",Tabla2[[#This Row],[VALOR DEL PUNTO (EJEMPLO EN ACCIONES UN PUNTO 1€) ]]/Tabla2[[#This Row],[TAMAÑO DEL TICK (ACCIONES = 0,01)]],"")</f>
        <v/>
      </c>
      <c r="V68" s="22"/>
      <c r="W68" s="22"/>
      <c r="X68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68" s="13" t="str">
        <f>IF(Tabla2[[#This Row],[RESULTADO TOTAL EN PPRO8]]&lt;&gt;"",Tabla2[[#This Row],[RESULTADO TOTAL EN PPRO8]]-Tabla2[[#This Row],[RESULTADO (TOTAL)]],"")</f>
        <v/>
      </c>
      <c r="AA68" s="6" t="str">
        <f>IF(Tabla2[[#This Row],[RESULTADO (TOTAL)]]&lt;0,1,"")</f>
        <v/>
      </c>
      <c r="AB68" s="6" t="str">
        <f>IF(Tabla2[[#This Row],[TARGET REAL (RESULTADO EN TICKS)]]&lt;&gt;"",IF(Tabla2[[#This Row],[OPERACIONES PERDEDORAS]]=1,AB67+Tabla2[[#This Row],[OPERACIONES PERDEDORAS]],0),"")</f>
        <v/>
      </c>
      <c r="AC68" s="23"/>
      <c r="AD68" s="23"/>
      <c r="AE68" s="6" t="str">
        <f>IF(D68&lt;&gt;"",COUNTIF($D$3:D68,D68),"")</f>
        <v/>
      </c>
      <c r="AF68" s="6" t="str">
        <f>IF(Tabla2[[#This Row],[RESULTADO TOTAL EN PPRO8]]&lt;0,ABS(Tabla2[[#This Row],[RESULTADO TOTAL EN PPRO8]]),"")</f>
        <v/>
      </c>
    </row>
    <row r="69" spans="1:32" x14ac:dyDescent="0.25">
      <c r="A69" s="22"/>
      <c r="B69" s="34">
        <f t="shared" si="26"/>
        <v>67</v>
      </c>
      <c r="C69" s="22"/>
      <c r="D69" s="37"/>
      <c r="E69" s="37"/>
      <c r="F69" s="37"/>
      <c r="G69" s="39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69" s="22"/>
      <c r="U69" s="6" t="str">
        <f>IF(V69&lt;&gt;"",Tabla2[[#This Row],[VALOR DEL PUNTO (EJEMPLO EN ACCIONES UN PUNTO 1€) ]]/Tabla2[[#This Row],[TAMAÑO DEL TICK (ACCIONES = 0,01)]],"")</f>
        <v/>
      </c>
      <c r="V69" s="22"/>
      <c r="W69" s="22"/>
      <c r="X69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69" s="13" t="str">
        <f>IF(Tabla2[[#This Row],[RESULTADO TOTAL EN PPRO8]]&lt;&gt;"",Tabla2[[#This Row],[RESULTADO TOTAL EN PPRO8]]-Tabla2[[#This Row],[RESULTADO (TOTAL)]],"")</f>
        <v/>
      </c>
      <c r="AA69" s="6" t="str">
        <f>IF(Tabla2[[#This Row],[RESULTADO (TOTAL)]]&lt;0,1,"")</f>
        <v/>
      </c>
      <c r="AB69" s="6" t="str">
        <f>IF(Tabla2[[#This Row],[TARGET REAL (RESULTADO EN TICKS)]]&lt;&gt;"",IF(Tabla2[[#This Row],[OPERACIONES PERDEDORAS]]=1,AB68+Tabla2[[#This Row],[OPERACIONES PERDEDORAS]],0),"")</f>
        <v/>
      </c>
      <c r="AC69" s="23"/>
      <c r="AD69" s="23"/>
      <c r="AE69" s="6" t="str">
        <f>IF(D69&lt;&gt;"",COUNTIF($D$3:D69,D69),"")</f>
        <v/>
      </c>
      <c r="AF69" s="6" t="str">
        <f>IF(Tabla2[[#This Row],[RESULTADO TOTAL EN PPRO8]]&lt;0,ABS(Tabla2[[#This Row],[RESULTADO TOTAL EN PPRO8]]),"")</f>
        <v/>
      </c>
    </row>
    <row r="70" spans="1:32" x14ac:dyDescent="0.25">
      <c r="A70" s="22"/>
      <c r="B70" s="34">
        <f t="shared" si="26"/>
        <v>68</v>
      </c>
      <c r="C70" s="22"/>
      <c r="D70" s="37"/>
      <c r="E70" s="37"/>
      <c r="F70" s="37"/>
      <c r="G70" s="39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70" s="22"/>
      <c r="U70" s="6" t="str">
        <f>IF(V70&lt;&gt;"",Tabla2[[#This Row],[VALOR DEL PUNTO (EJEMPLO EN ACCIONES UN PUNTO 1€) ]]/Tabla2[[#This Row],[TAMAÑO DEL TICK (ACCIONES = 0,01)]],"")</f>
        <v/>
      </c>
      <c r="V70" s="22"/>
      <c r="W70" s="22"/>
      <c r="X70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70" s="13" t="str">
        <f>IF(Tabla2[[#This Row],[RESULTADO TOTAL EN PPRO8]]&lt;&gt;"",Tabla2[[#This Row],[RESULTADO TOTAL EN PPRO8]]-Tabla2[[#This Row],[RESULTADO (TOTAL)]],"")</f>
        <v/>
      </c>
      <c r="AA70" s="6" t="str">
        <f>IF(Tabla2[[#This Row],[RESULTADO (TOTAL)]]&lt;0,1,"")</f>
        <v/>
      </c>
      <c r="AB70" s="6" t="str">
        <f>IF(Tabla2[[#This Row],[TARGET REAL (RESULTADO EN TICKS)]]&lt;&gt;"",IF(Tabla2[[#This Row],[OPERACIONES PERDEDORAS]]=1,AB69+Tabla2[[#This Row],[OPERACIONES PERDEDORAS]],0),"")</f>
        <v/>
      </c>
      <c r="AC70" s="23"/>
      <c r="AD70" s="23"/>
      <c r="AE70" s="6" t="str">
        <f>IF(D70&lt;&gt;"",COUNTIF($D$3:D70,D70),"")</f>
        <v/>
      </c>
      <c r="AF70" s="6" t="str">
        <f>IF(Tabla2[[#This Row],[RESULTADO TOTAL EN PPRO8]]&lt;0,ABS(Tabla2[[#This Row],[RESULTADO TOTAL EN PPRO8]]),"")</f>
        <v/>
      </c>
    </row>
    <row r="71" spans="1:32" x14ac:dyDescent="0.25">
      <c r="A71" s="22"/>
      <c r="B71" s="34">
        <f t="shared" si="26"/>
        <v>69</v>
      </c>
      <c r="C71" s="22"/>
      <c r="D71" s="37"/>
      <c r="E71" s="37"/>
      <c r="F71" s="37"/>
      <c r="G71" s="39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71" s="22"/>
      <c r="U71" s="6" t="str">
        <f>IF(V71&lt;&gt;"",Tabla2[[#This Row],[VALOR DEL PUNTO (EJEMPLO EN ACCIONES UN PUNTO 1€) ]]/Tabla2[[#This Row],[TAMAÑO DEL TICK (ACCIONES = 0,01)]],"")</f>
        <v/>
      </c>
      <c r="V71" s="22"/>
      <c r="W71" s="22"/>
      <c r="X71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71" s="13" t="str">
        <f>IF(Tabla2[[#This Row],[RESULTADO TOTAL EN PPRO8]]&lt;&gt;"",Tabla2[[#This Row],[RESULTADO TOTAL EN PPRO8]]-Tabla2[[#This Row],[RESULTADO (TOTAL)]],"")</f>
        <v/>
      </c>
      <c r="AA71" s="6" t="str">
        <f>IF(Tabla2[[#This Row],[RESULTADO (TOTAL)]]&lt;0,1,"")</f>
        <v/>
      </c>
      <c r="AB71" s="6" t="str">
        <f>IF(Tabla2[[#This Row],[TARGET REAL (RESULTADO EN TICKS)]]&lt;&gt;"",IF(Tabla2[[#This Row],[OPERACIONES PERDEDORAS]]=1,AB70+Tabla2[[#This Row],[OPERACIONES PERDEDORAS]],0),"")</f>
        <v/>
      </c>
      <c r="AC71" s="23"/>
      <c r="AD71" s="23"/>
      <c r="AE71" s="6" t="str">
        <f>IF(D71&lt;&gt;"",COUNTIF($D$3:D71,D71),"")</f>
        <v/>
      </c>
      <c r="AF71" s="6" t="str">
        <f>IF(Tabla2[[#This Row],[RESULTADO TOTAL EN PPRO8]]&lt;0,ABS(Tabla2[[#This Row],[RESULTADO TOTAL EN PPRO8]]),"")</f>
        <v/>
      </c>
    </row>
    <row r="72" spans="1:32" x14ac:dyDescent="0.25">
      <c r="A72" s="22"/>
      <c r="B72" s="34">
        <f t="shared" si="26"/>
        <v>70</v>
      </c>
      <c r="C72" s="22"/>
      <c r="D72" s="37"/>
      <c r="E72" s="37"/>
      <c r="F72" s="37"/>
      <c r="G72" s="39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72" s="22"/>
      <c r="U72" s="6" t="str">
        <f>IF(V72&lt;&gt;"",Tabla2[[#This Row],[VALOR DEL PUNTO (EJEMPLO EN ACCIONES UN PUNTO 1€) ]]/Tabla2[[#This Row],[TAMAÑO DEL TICK (ACCIONES = 0,01)]],"")</f>
        <v/>
      </c>
      <c r="V72" s="22"/>
      <c r="W72" s="22"/>
      <c r="X72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72" s="13" t="str">
        <f>IF(Tabla2[[#This Row],[RESULTADO TOTAL EN PPRO8]]&lt;&gt;"",Tabla2[[#This Row],[RESULTADO TOTAL EN PPRO8]]-Tabla2[[#This Row],[RESULTADO (TOTAL)]],"")</f>
        <v/>
      </c>
      <c r="AA72" s="6" t="str">
        <f>IF(Tabla2[[#This Row],[RESULTADO (TOTAL)]]&lt;0,1,"")</f>
        <v/>
      </c>
      <c r="AB72" s="6" t="str">
        <f>IF(Tabla2[[#This Row],[TARGET REAL (RESULTADO EN TICKS)]]&lt;&gt;"",IF(Tabla2[[#This Row],[OPERACIONES PERDEDORAS]]=1,AB71+Tabla2[[#This Row],[OPERACIONES PERDEDORAS]],0),"")</f>
        <v/>
      </c>
      <c r="AC72" s="23"/>
      <c r="AD72" s="23"/>
      <c r="AE72" s="6" t="str">
        <f>IF(D72&lt;&gt;"",COUNTIF($D$3:D72,D72),"")</f>
        <v/>
      </c>
      <c r="AF72" s="6" t="str">
        <f>IF(Tabla2[[#This Row],[RESULTADO TOTAL EN PPRO8]]&lt;0,ABS(Tabla2[[#This Row],[RESULTADO TOTAL EN PPRO8]]),"")</f>
        <v/>
      </c>
    </row>
    <row r="73" spans="1:32" x14ac:dyDescent="0.25">
      <c r="A73" s="22"/>
      <c r="B73" s="34">
        <f t="shared" si="26"/>
        <v>71</v>
      </c>
      <c r="C73" s="22"/>
      <c r="D73" s="37"/>
      <c r="E73" s="37"/>
      <c r="F73" s="37"/>
      <c r="G73" s="39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73" s="22"/>
      <c r="U73" s="6" t="str">
        <f>IF(V73&lt;&gt;"",Tabla2[[#This Row],[VALOR DEL PUNTO (EJEMPLO EN ACCIONES UN PUNTO 1€) ]]/Tabla2[[#This Row],[TAMAÑO DEL TICK (ACCIONES = 0,01)]],"")</f>
        <v/>
      </c>
      <c r="V73" s="22"/>
      <c r="W73" s="22"/>
      <c r="X73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73" s="13" t="str">
        <f>IF(Tabla2[[#This Row],[RESULTADO TOTAL EN PPRO8]]&lt;&gt;"",Tabla2[[#This Row],[RESULTADO TOTAL EN PPRO8]]-Tabla2[[#This Row],[RESULTADO (TOTAL)]],"")</f>
        <v/>
      </c>
      <c r="AA73" s="6" t="str">
        <f>IF(Tabla2[[#This Row],[RESULTADO (TOTAL)]]&lt;0,1,"")</f>
        <v/>
      </c>
      <c r="AB73" s="6" t="str">
        <f>IF(Tabla2[[#This Row],[TARGET REAL (RESULTADO EN TICKS)]]&lt;&gt;"",IF(Tabla2[[#This Row],[OPERACIONES PERDEDORAS]]=1,AB72+Tabla2[[#This Row],[OPERACIONES PERDEDORAS]],0),"")</f>
        <v/>
      </c>
      <c r="AC73" s="23"/>
      <c r="AD73" s="23"/>
      <c r="AE73" s="6" t="str">
        <f>IF(D73&lt;&gt;"",COUNTIF($D$3:D73,D73),"")</f>
        <v/>
      </c>
      <c r="AF73" s="6" t="str">
        <f>IF(Tabla2[[#This Row],[RESULTADO TOTAL EN PPRO8]]&lt;0,ABS(Tabla2[[#This Row],[RESULTADO TOTAL EN PPRO8]]),"")</f>
        <v/>
      </c>
    </row>
    <row r="74" spans="1:32" x14ac:dyDescent="0.25">
      <c r="A74" s="22"/>
      <c r="B74" s="34">
        <f t="shared" si="26"/>
        <v>72</v>
      </c>
      <c r="C74" s="22"/>
      <c r="D74" s="37"/>
      <c r="E74" s="37"/>
      <c r="F74" s="37"/>
      <c r="G74" s="39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74" s="22"/>
      <c r="U74" s="6" t="str">
        <f>IF(V74&lt;&gt;"",Tabla2[[#This Row],[VALOR DEL PUNTO (EJEMPLO EN ACCIONES UN PUNTO 1€) ]]/Tabla2[[#This Row],[TAMAÑO DEL TICK (ACCIONES = 0,01)]],"")</f>
        <v/>
      </c>
      <c r="V74" s="22"/>
      <c r="W74" s="22"/>
      <c r="X74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74" s="13" t="str">
        <f>IF(Tabla2[[#This Row],[RESULTADO TOTAL EN PPRO8]]&lt;&gt;"",Tabla2[[#This Row],[RESULTADO TOTAL EN PPRO8]]-Tabla2[[#This Row],[RESULTADO (TOTAL)]],"")</f>
        <v/>
      </c>
      <c r="AA74" s="6" t="str">
        <f>IF(Tabla2[[#This Row],[RESULTADO (TOTAL)]]&lt;0,1,"")</f>
        <v/>
      </c>
      <c r="AB74" s="6" t="str">
        <f>IF(Tabla2[[#This Row],[TARGET REAL (RESULTADO EN TICKS)]]&lt;&gt;"",IF(Tabla2[[#This Row],[OPERACIONES PERDEDORAS]]=1,AB73+Tabla2[[#This Row],[OPERACIONES PERDEDORAS]],0),"")</f>
        <v/>
      </c>
      <c r="AC74" s="23"/>
      <c r="AD74" s="23"/>
      <c r="AE74" s="6" t="str">
        <f>IF(D74&lt;&gt;"",COUNTIF($D$3:D74,D74),"")</f>
        <v/>
      </c>
      <c r="AF74" s="6" t="str">
        <f>IF(Tabla2[[#This Row],[RESULTADO TOTAL EN PPRO8]]&lt;0,ABS(Tabla2[[#This Row],[RESULTADO TOTAL EN PPRO8]]),"")</f>
        <v/>
      </c>
    </row>
    <row r="75" spans="1:32" x14ac:dyDescent="0.25">
      <c r="A75" s="22"/>
      <c r="B75" s="34">
        <f t="shared" si="26"/>
        <v>73</v>
      </c>
      <c r="C75" s="22"/>
      <c r="D75" s="37"/>
      <c r="E75" s="37"/>
      <c r="F75" s="37"/>
      <c r="G75" s="39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75" s="22"/>
      <c r="U75" s="6" t="str">
        <f>IF(V75&lt;&gt;"",Tabla2[[#This Row],[VALOR DEL PUNTO (EJEMPLO EN ACCIONES UN PUNTO 1€) ]]/Tabla2[[#This Row],[TAMAÑO DEL TICK (ACCIONES = 0,01)]],"")</f>
        <v/>
      </c>
      <c r="V75" s="22"/>
      <c r="W75" s="22"/>
      <c r="X75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75" s="13" t="str">
        <f>IF(Tabla2[[#This Row],[RESULTADO TOTAL EN PPRO8]]&lt;&gt;"",Tabla2[[#This Row],[RESULTADO TOTAL EN PPRO8]]-Tabla2[[#This Row],[RESULTADO (TOTAL)]],"")</f>
        <v/>
      </c>
      <c r="AA75" s="6" t="str">
        <f>IF(Tabla2[[#This Row],[RESULTADO (TOTAL)]]&lt;0,1,"")</f>
        <v/>
      </c>
      <c r="AB75" s="6" t="str">
        <f>IF(Tabla2[[#This Row],[TARGET REAL (RESULTADO EN TICKS)]]&lt;&gt;"",IF(Tabla2[[#This Row],[OPERACIONES PERDEDORAS]]=1,AB74+Tabla2[[#This Row],[OPERACIONES PERDEDORAS]],0),"")</f>
        <v/>
      </c>
      <c r="AC75" s="23"/>
      <c r="AD75" s="23"/>
      <c r="AE75" s="6" t="str">
        <f>IF(D75&lt;&gt;"",COUNTIF($D$3:D75,D75),"")</f>
        <v/>
      </c>
      <c r="AF75" s="6" t="str">
        <f>IF(Tabla2[[#This Row],[RESULTADO TOTAL EN PPRO8]]&lt;0,ABS(Tabla2[[#This Row],[RESULTADO TOTAL EN PPRO8]]),"")</f>
        <v/>
      </c>
    </row>
    <row r="76" spans="1:32" x14ac:dyDescent="0.25">
      <c r="A76" s="22"/>
      <c r="B76" s="34">
        <f t="shared" si="26"/>
        <v>74</v>
      </c>
      <c r="C76" s="22"/>
      <c r="D76" s="37"/>
      <c r="E76" s="37"/>
      <c r="F76" s="37"/>
      <c r="G76" s="39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76" s="22"/>
      <c r="U76" s="6" t="str">
        <f>IF(V76&lt;&gt;"",Tabla2[[#This Row],[VALOR DEL PUNTO (EJEMPLO EN ACCIONES UN PUNTO 1€) ]]/Tabla2[[#This Row],[TAMAÑO DEL TICK (ACCIONES = 0,01)]],"")</f>
        <v/>
      </c>
      <c r="V76" s="22"/>
      <c r="W76" s="22"/>
      <c r="X76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76" s="13" t="str">
        <f>IF(Tabla2[[#This Row],[RESULTADO TOTAL EN PPRO8]]&lt;&gt;"",Tabla2[[#This Row],[RESULTADO TOTAL EN PPRO8]]-Tabla2[[#This Row],[RESULTADO (TOTAL)]],"")</f>
        <v/>
      </c>
      <c r="AA76" s="6" t="str">
        <f>IF(Tabla2[[#This Row],[RESULTADO (TOTAL)]]&lt;0,1,"")</f>
        <v/>
      </c>
      <c r="AB76" s="6" t="str">
        <f>IF(Tabla2[[#This Row],[TARGET REAL (RESULTADO EN TICKS)]]&lt;&gt;"",IF(Tabla2[[#This Row],[OPERACIONES PERDEDORAS]]=1,AB75+Tabla2[[#This Row],[OPERACIONES PERDEDORAS]],0),"")</f>
        <v/>
      </c>
      <c r="AC76" s="23"/>
      <c r="AD76" s="23"/>
      <c r="AE76" s="6" t="str">
        <f>IF(D76&lt;&gt;"",COUNTIF($D$3:D76,D76),"")</f>
        <v/>
      </c>
      <c r="AF76" s="6" t="str">
        <f>IF(Tabla2[[#This Row],[RESULTADO TOTAL EN PPRO8]]&lt;0,ABS(Tabla2[[#This Row],[RESULTADO TOTAL EN PPRO8]]),"")</f>
        <v/>
      </c>
    </row>
    <row r="77" spans="1:32" x14ac:dyDescent="0.25">
      <c r="A77" s="22"/>
      <c r="B77" s="34">
        <f t="shared" si="26"/>
        <v>75</v>
      </c>
      <c r="C77" s="22"/>
      <c r="D77" s="37"/>
      <c r="E77" s="37"/>
      <c r="F77" s="37"/>
      <c r="G77" s="39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77" s="22"/>
      <c r="U77" s="6" t="str">
        <f>IF(V77&lt;&gt;"",Tabla2[[#This Row],[VALOR DEL PUNTO (EJEMPLO EN ACCIONES UN PUNTO 1€) ]]/Tabla2[[#This Row],[TAMAÑO DEL TICK (ACCIONES = 0,01)]],"")</f>
        <v/>
      </c>
      <c r="V77" s="22"/>
      <c r="W77" s="22"/>
      <c r="X77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77" s="13" t="str">
        <f>IF(Tabla2[[#This Row],[RESULTADO TOTAL EN PPRO8]]&lt;&gt;"",Tabla2[[#This Row],[RESULTADO TOTAL EN PPRO8]]-Tabla2[[#This Row],[RESULTADO (TOTAL)]],"")</f>
        <v/>
      </c>
      <c r="AA77" s="6" t="str">
        <f>IF(Tabla2[[#This Row],[RESULTADO (TOTAL)]]&lt;0,1,"")</f>
        <v/>
      </c>
      <c r="AB77" s="6" t="str">
        <f>IF(Tabla2[[#This Row],[TARGET REAL (RESULTADO EN TICKS)]]&lt;&gt;"",IF(Tabla2[[#This Row],[OPERACIONES PERDEDORAS]]=1,AB76+Tabla2[[#This Row],[OPERACIONES PERDEDORAS]],0),"")</f>
        <v/>
      </c>
      <c r="AC77" s="23"/>
      <c r="AD77" s="23"/>
      <c r="AE77" s="6" t="str">
        <f>IF(D77&lt;&gt;"",COUNTIF($D$3:D77,D77),"")</f>
        <v/>
      </c>
      <c r="AF77" s="6" t="str">
        <f>IF(Tabla2[[#This Row],[RESULTADO TOTAL EN PPRO8]]&lt;0,ABS(Tabla2[[#This Row],[RESULTADO TOTAL EN PPRO8]]),"")</f>
        <v/>
      </c>
    </row>
    <row r="78" spans="1:32" x14ac:dyDescent="0.25">
      <c r="A78" s="22"/>
      <c r="B78" s="34">
        <f t="shared" si="26"/>
        <v>76</v>
      </c>
      <c r="C78" s="22"/>
      <c r="D78" s="37"/>
      <c r="E78" s="37"/>
      <c r="F78" s="37"/>
      <c r="G78" s="39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78" s="22"/>
      <c r="U78" s="6" t="str">
        <f>IF(V78&lt;&gt;"",Tabla2[[#This Row],[VALOR DEL PUNTO (EJEMPLO EN ACCIONES UN PUNTO 1€) ]]/Tabla2[[#This Row],[TAMAÑO DEL TICK (ACCIONES = 0,01)]],"")</f>
        <v/>
      </c>
      <c r="V78" s="22"/>
      <c r="W78" s="22"/>
      <c r="X78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78" s="13" t="str">
        <f>IF(Tabla2[[#This Row],[RESULTADO TOTAL EN PPRO8]]&lt;&gt;"",Tabla2[[#This Row],[RESULTADO TOTAL EN PPRO8]]-Tabla2[[#This Row],[RESULTADO (TOTAL)]],"")</f>
        <v/>
      </c>
      <c r="AA78" s="6" t="str">
        <f>IF(Tabla2[[#This Row],[RESULTADO (TOTAL)]]&lt;0,1,"")</f>
        <v/>
      </c>
      <c r="AB78" s="6" t="str">
        <f>IF(Tabla2[[#This Row],[TARGET REAL (RESULTADO EN TICKS)]]&lt;&gt;"",IF(Tabla2[[#This Row],[OPERACIONES PERDEDORAS]]=1,AB77+Tabla2[[#This Row],[OPERACIONES PERDEDORAS]],0),"")</f>
        <v/>
      </c>
      <c r="AC78" s="23"/>
      <c r="AD78" s="23"/>
      <c r="AE78" s="6" t="str">
        <f>IF(D78&lt;&gt;"",COUNTIF($D$3:D78,D78),"")</f>
        <v/>
      </c>
      <c r="AF78" s="6" t="str">
        <f>IF(Tabla2[[#This Row],[RESULTADO TOTAL EN PPRO8]]&lt;0,ABS(Tabla2[[#This Row],[RESULTADO TOTAL EN PPRO8]]),"")</f>
        <v/>
      </c>
    </row>
    <row r="79" spans="1:32" x14ac:dyDescent="0.25">
      <c r="A79" s="22"/>
      <c r="B79" s="34">
        <f t="shared" si="26"/>
        <v>77</v>
      </c>
      <c r="C79" s="22"/>
      <c r="D79" s="37"/>
      <c r="E79" s="37"/>
      <c r="F79" s="37"/>
      <c r="G79" s="39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79" s="22"/>
      <c r="U79" s="6" t="str">
        <f>IF(V79&lt;&gt;"",Tabla2[[#This Row],[VALOR DEL PUNTO (EJEMPLO EN ACCIONES UN PUNTO 1€) ]]/Tabla2[[#This Row],[TAMAÑO DEL TICK (ACCIONES = 0,01)]],"")</f>
        <v/>
      </c>
      <c r="V79" s="22"/>
      <c r="W79" s="22"/>
      <c r="X79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79" s="13" t="str">
        <f>IF(Tabla2[[#This Row],[RESULTADO TOTAL EN PPRO8]]&lt;&gt;"",Tabla2[[#This Row],[RESULTADO TOTAL EN PPRO8]]-Tabla2[[#This Row],[RESULTADO (TOTAL)]],"")</f>
        <v/>
      </c>
      <c r="AA79" s="6" t="str">
        <f>IF(Tabla2[[#This Row],[RESULTADO (TOTAL)]]&lt;0,1,"")</f>
        <v/>
      </c>
      <c r="AB79" s="6" t="str">
        <f>IF(Tabla2[[#This Row],[TARGET REAL (RESULTADO EN TICKS)]]&lt;&gt;"",IF(Tabla2[[#This Row],[OPERACIONES PERDEDORAS]]=1,AB78+Tabla2[[#This Row],[OPERACIONES PERDEDORAS]],0),"")</f>
        <v/>
      </c>
      <c r="AC79" s="23"/>
      <c r="AD79" s="23"/>
      <c r="AE79" s="6" t="str">
        <f>IF(D79&lt;&gt;"",COUNTIF($D$3:D79,D79),"")</f>
        <v/>
      </c>
      <c r="AF79" s="6" t="str">
        <f>IF(Tabla2[[#This Row],[RESULTADO TOTAL EN PPRO8]]&lt;0,ABS(Tabla2[[#This Row],[RESULTADO TOTAL EN PPRO8]]),"")</f>
        <v/>
      </c>
    </row>
    <row r="80" spans="1:32" x14ac:dyDescent="0.25">
      <c r="A80" s="22"/>
      <c r="B80" s="34">
        <f t="shared" si="26"/>
        <v>78</v>
      </c>
      <c r="C80" s="22"/>
      <c r="D80" s="37"/>
      <c r="E80" s="37"/>
      <c r="F80" s="37"/>
      <c r="G80" s="39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80" s="22"/>
      <c r="U80" s="6" t="str">
        <f>IF(V80&lt;&gt;"",Tabla2[[#This Row],[VALOR DEL PUNTO (EJEMPLO EN ACCIONES UN PUNTO 1€) ]]/Tabla2[[#This Row],[TAMAÑO DEL TICK (ACCIONES = 0,01)]],"")</f>
        <v/>
      </c>
      <c r="V80" s="22"/>
      <c r="W80" s="22"/>
      <c r="X80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80" s="13" t="str">
        <f>IF(Tabla2[[#This Row],[RESULTADO TOTAL EN PPRO8]]&lt;&gt;"",Tabla2[[#This Row],[RESULTADO TOTAL EN PPRO8]]-Tabla2[[#This Row],[RESULTADO (TOTAL)]],"")</f>
        <v/>
      </c>
      <c r="AA80" s="6" t="str">
        <f>IF(Tabla2[[#This Row],[RESULTADO (TOTAL)]]&lt;0,1,"")</f>
        <v/>
      </c>
      <c r="AB80" s="6" t="str">
        <f>IF(Tabla2[[#This Row],[TARGET REAL (RESULTADO EN TICKS)]]&lt;&gt;"",IF(Tabla2[[#This Row],[OPERACIONES PERDEDORAS]]=1,AB79+Tabla2[[#This Row],[OPERACIONES PERDEDORAS]],0),"")</f>
        <v/>
      </c>
      <c r="AC80" s="23"/>
      <c r="AD80" s="23"/>
      <c r="AE80" s="6" t="str">
        <f>IF(D80&lt;&gt;"",COUNTIF($D$3:D80,D80),"")</f>
        <v/>
      </c>
      <c r="AF80" s="6" t="str">
        <f>IF(Tabla2[[#This Row],[RESULTADO TOTAL EN PPRO8]]&lt;0,ABS(Tabla2[[#This Row],[RESULTADO TOTAL EN PPRO8]]),"")</f>
        <v/>
      </c>
    </row>
    <row r="81" spans="1:32" x14ac:dyDescent="0.25">
      <c r="A81" s="22"/>
      <c r="B81" s="34">
        <f t="shared" si="26"/>
        <v>79</v>
      </c>
      <c r="C81" s="22"/>
      <c r="D81" s="37"/>
      <c r="E81" s="37"/>
      <c r="F81" s="37"/>
      <c r="G81" s="39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81" s="22"/>
      <c r="U81" s="6" t="str">
        <f>IF(V81&lt;&gt;"",Tabla2[[#This Row],[VALOR DEL PUNTO (EJEMPLO EN ACCIONES UN PUNTO 1€) ]]/Tabla2[[#This Row],[TAMAÑO DEL TICK (ACCIONES = 0,01)]],"")</f>
        <v/>
      </c>
      <c r="V81" s="22"/>
      <c r="W81" s="22"/>
      <c r="X81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81" s="13" t="str">
        <f>IF(Tabla2[[#This Row],[RESULTADO TOTAL EN PPRO8]]&lt;&gt;"",Tabla2[[#This Row],[RESULTADO TOTAL EN PPRO8]]-Tabla2[[#This Row],[RESULTADO (TOTAL)]],"")</f>
        <v/>
      </c>
      <c r="AA81" s="6" t="str">
        <f>IF(Tabla2[[#This Row],[RESULTADO (TOTAL)]]&lt;0,1,"")</f>
        <v/>
      </c>
      <c r="AB81" s="6" t="str">
        <f>IF(Tabla2[[#This Row],[TARGET REAL (RESULTADO EN TICKS)]]&lt;&gt;"",IF(Tabla2[[#This Row],[OPERACIONES PERDEDORAS]]=1,AB80+Tabla2[[#This Row],[OPERACIONES PERDEDORAS]],0),"")</f>
        <v/>
      </c>
      <c r="AC81" s="23"/>
      <c r="AD81" s="23"/>
      <c r="AE81" s="6" t="str">
        <f>IF(D81&lt;&gt;"",COUNTIF($D$3:D81,D81),"")</f>
        <v/>
      </c>
      <c r="AF81" s="6" t="str">
        <f>IF(Tabla2[[#This Row],[RESULTADO TOTAL EN PPRO8]]&lt;0,ABS(Tabla2[[#This Row],[RESULTADO TOTAL EN PPRO8]]),"")</f>
        <v/>
      </c>
    </row>
    <row r="82" spans="1:32" x14ac:dyDescent="0.25">
      <c r="A82" s="22"/>
      <c r="B82" s="34">
        <f t="shared" si="26"/>
        <v>80</v>
      </c>
      <c r="C82" s="22"/>
      <c r="D82" s="37"/>
      <c r="E82" s="37"/>
      <c r="F82" s="37"/>
      <c r="G82" s="39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82" s="22"/>
      <c r="U82" s="6" t="str">
        <f>IF(V82&lt;&gt;"",Tabla2[[#This Row],[VALOR DEL PUNTO (EJEMPLO EN ACCIONES UN PUNTO 1€) ]]/Tabla2[[#This Row],[TAMAÑO DEL TICK (ACCIONES = 0,01)]],"")</f>
        <v/>
      </c>
      <c r="V82" s="22"/>
      <c r="W82" s="22"/>
      <c r="X82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82" s="13" t="str">
        <f>IF(Tabla2[[#This Row],[RESULTADO TOTAL EN PPRO8]]&lt;&gt;"",Tabla2[[#This Row],[RESULTADO TOTAL EN PPRO8]]-Tabla2[[#This Row],[RESULTADO (TOTAL)]],"")</f>
        <v/>
      </c>
      <c r="AA82" s="6" t="str">
        <f>IF(Tabla2[[#This Row],[RESULTADO (TOTAL)]]&lt;0,1,"")</f>
        <v/>
      </c>
      <c r="AB82" s="6" t="str">
        <f>IF(Tabla2[[#This Row],[TARGET REAL (RESULTADO EN TICKS)]]&lt;&gt;"",IF(Tabla2[[#This Row],[OPERACIONES PERDEDORAS]]=1,AB81+Tabla2[[#This Row],[OPERACIONES PERDEDORAS]],0),"")</f>
        <v/>
      </c>
      <c r="AC82" s="23"/>
      <c r="AD82" s="23"/>
      <c r="AE82" s="6" t="str">
        <f>IF(D82&lt;&gt;"",COUNTIF($D$3:D82,D82),"")</f>
        <v/>
      </c>
      <c r="AF82" s="6" t="str">
        <f>IF(Tabla2[[#This Row],[RESULTADO TOTAL EN PPRO8]]&lt;0,ABS(Tabla2[[#This Row],[RESULTADO TOTAL EN PPRO8]]),"")</f>
        <v/>
      </c>
    </row>
    <row r="83" spans="1:32" x14ac:dyDescent="0.25">
      <c r="A83" s="22"/>
      <c r="B83" s="34">
        <f t="shared" si="26"/>
        <v>81</v>
      </c>
      <c r="C83" s="22"/>
      <c r="D83" s="37"/>
      <c r="E83" s="37"/>
      <c r="F83" s="37"/>
      <c r="G83" s="39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83" s="22"/>
      <c r="U83" s="6" t="str">
        <f>IF(V83&lt;&gt;"",Tabla2[[#This Row],[VALOR DEL PUNTO (EJEMPLO EN ACCIONES UN PUNTO 1€) ]]/Tabla2[[#This Row],[TAMAÑO DEL TICK (ACCIONES = 0,01)]],"")</f>
        <v/>
      </c>
      <c r="V83" s="22"/>
      <c r="W83" s="22"/>
      <c r="X83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83" s="13" t="str">
        <f>IF(Tabla2[[#This Row],[RESULTADO TOTAL EN PPRO8]]&lt;&gt;"",Tabla2[[#This Row],[RESULTADO TOTAL EN PPRO8]]-Tabla2[[#This Row],[RESULTADO (TOTAL)]],"")</f>
        <v/>
      </c>
      <c r="AA83" s="6" t="str">
        <f>IF(Tabla2[[#This Row],[RESULTADO (TOTAL)]]&lt;0,1,"")</f>
        <v/>
      </c>
      <c r="AB83" s="6" t="str">
        <f>IF(Tabla2[[#This Row],[TARGET REAL (RESULTADO EN TICKS)]]&lt;&gt;"",IF(Tabla2[[#This Row],[OPERACIONES PERDEDORAS]]=1,AB82+Tabla2[[#This Row],[OPERACIONES PERDEDORAS]],0),"")</f>
        <v/>
      </c>
      <c r="AC83" s="23"/>
      <c r="AD83" s="23"/>
      <c r="AE83" s="6" t="str">
        <f>IF(D83&lt;&gt;"",COUNTIF($D$3:D83,D83),"")</f>
        <v/>
      </c>
      <c r="AF83" s="6" t="str">
        <f>IF(Tabla2[[#This Row],[RESULTADO TOTAL EN PPRO8]]&lt;0,ABS(Tabla2[[#This Row],[RESULTADO TOTAL EN PPRO8]]),"")</f>
        <v/>
      </c>
    </row>
    <row r="84" spans="1:32" x14ac:dyDescent="0.25">
      <c r="A84" s="22"/>
      <c r="B84" s="34">
        <f t="shared" si="26"/>
        <v>82</v>
      </c>
      <c r="C84" s="22"/>
      <c r="D84" s="37"/>
      <c r="E84" s="37"/>
      <c r="F84" s="37"/>
      <c r="G84" s="39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84" s="22"/>
      <c r="U84" s="6" t="str">
        <f>IF(V84&lt;&gt;"",Tabla2[[#This Row],[VALOR DEL PUNTO (EJEMPLO EN ACCIONES UN PUNTO 1€) ]]/Tabla2[[#This Row],[TAMAÑO DEL TICK (ACCIONES = 0,01)]],"")</f>
        <v/>
      </c>
      <c r="V84" s="22"/>
      <c r="W84" s="22"/>
      <c r="X84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84" s="13" t="str">
        <f>IF(Tabla2[[#This Row],[RESULTADO TOTAL EN PPRO8]]&lt;&gt;"",Tabla2[[#This Row],[RESULTADO TOTAL EN PPRO8]]-Tabla2[[#This Row],[RESULTADO (TOTAL)]],"")</f>
        <v/>
      </c>
      <c r="AA84" s="6" t="str">
        <f>IF(Tabla2[[#This Row],[RESULTADO (TOTAL)]]&lt;0,1,"")</f>
        <v/>
      </c>
      <c r="AB84" s="6" t="str">
        <f>IF(Tabla2[[#This Row],[TARGET REAL (RESULTADO EN TICKS)]]&lt;&gt;"",IF(Tabla2[[#This Row],[OPERACIONES PERDEDORAS]]=1,AB83+Tabla2[[#This Row],[OPERACIONES PERDEDORAS]],0),"")</f>
        <v/>
      </c>
      <c r="AC84" s="23"/>
      <c r="AD84" s="23"/>
      <c r="AE84" s="6" t="str">
        <f>IF(D84&lt;&gt;"",COUNTIF($D$3:D84,D84),"")</f>
        <v/>
      </c>
      <c r="AF84" s="6" t="str">
        <f>IF(Tabla2[[#This Row],[RESULTADO TOTAL EN PPRO8]]&lt;0,ABS(Tabla2[[#This Row],[RESULTADO TOTAL EN PPRO8]]),"")</f>
        <v/>
      </c>
    </row>
    <row r="85" spans="1:32" x14ac:dyDescent="0.25">
      <c r="A85" s="22"/>
      <c r="B85" s="34">
        <f t="shared" si="26"/>
        <v>83</v>
      </c>
      <c r="C85" s="22"/>
      <c r="D85" s="37"/>
      <c r="E85" s="37"/>
      <c r="F85" s="37"/>
      <c r="G85" s="39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85" s="22"/>
      <c r="U85" s="6" t="str">
        <f>IF(V85&lt;&gt;"",Tabla2[[#This Row],[VALOR DEL PUNTO (EJEMPLO EN ACCIONES UN PUNTO 1€) ]]/Tabla2[[#This Row],[TAMAÑO DEL TICK (ACCIONES = 0,01)]],"")</f>
        <v/>
      </c>
      <c r="V85" s="22"/>
      <c r="W85" s="22"/>
      <c r="X85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85" s="13" t="str">
        <f>IF(Tabla2[[#This Row],[RESULTADO TOTAL EN PPRO8]]&lt;&gt;"",Tabla2[[#This Row],[RESULTADO TOTAL EN PPRO8]]-Tabla2[[#This Row],[RESULTADO (TOTAL)]],"")</f>
        <v/>
      </c>
      <c r="AA85" s="6" t="str">
        <f>IF(Tabla2[[#This Row],[RESULTADO (TOTAL)]]&lt;0,1,"")</f>
        <v/>
      </c>
      <c r="AB85" s="6" t="str">
        <f>IF(Tabla2[[#This Row],[TARGET REAL (RESULTADO EN TICKS)]]&lt;&gt;"",IF(Tabla2[[#This Row],[OPERACIONES PERDEDORAS]]=1,AB84+Tabla2[[#This Row],[OPERACIONES PERDEDORAS]],0),"")</f>
        <v/>
      </c>
      <c r="AC85" s="23"/>
      <c r="AD85" s="23"/>
      <c r="AE85" s="6" t="str">
        <f>IF(D85&lt;&gt;"",COUNTIF($D$3:D85,D85),"")</f>
        <v/>
      </c>
      <c r="AF85" s="6" t="str">
        <f>IF(Tabla2[[#This Row],[RESULTADO TOTAL EN PPRO8]]&lt;0,ABS(Tabla2[[#This Row],[RESULTADO TOTAL EN PPRO8]]),"")</f>
        <v/>
      </c>
    </row>
    <row r="86" spans="1:32" x14ac:dyDescent="0.25">
      <c r="A86" s="22"/>
      <c r="B86" s="34">
        <f t="shared" si="26"/>
        <v>84</v>
      </c>
      <c r="C86" s="22"/>
      <c r="D86" s="37"/>
      <c r="E86" s="37"/>
      <c r="F86" s="37"/>
      <c r="G86" s="39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86" s="22"/>
      <c r="U86" s="6" t="str">
        <f>IF(V86&lt;&gt;"",Tabla2[[#This Row],[VALOR DEL PUNTO (EJEMPLO EN ACCIONES UN PUNTO 1€) ]]/Tabla2[[#This Row],[TAMAÑO DEL TICK (ACCIONES = 0,01)]],"")</f>
        <v/>
      </c>
      <c r="V86" s="22"/>
      <c r="W86" s="22"/>
      <c r="X86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86" s="13" t="str">
        <f>IF(Tabla2[[#This Row],[RESULTADO TOTAL EN PPRO8]]&lt;&gt;"",Tabla2[[#This Row],[RESULTADO TOTAL EN PPRO8]]-Tabla2[[#This Row],[RESULTADO (TOTAL)]],"")</f>
        <v/>
      </c>
      <c r="AA86" s="6" t="str">
        <f>IF(Tabla2[[#This Row],[RESULTADO (TOTAL)]]&lt;0,1,"")</f>
        <v/>
      </c>
      <c r="AB86" s="6" t="str">
        <f>IF(Tabla2[[#This Row],[TARGET REAL (RESULTADO EN TICKS)]]&lt;&gt;"",IF(Tabla2[[#This Row],[OPERACIONES PERDEDORAS]]=1,AB85+Tabla2[[#This Row],[OPERACIONES PERDEDORAS]],0),"")</f>
        <v/>
      </c>
      <c r="AC86" s="23"/>
      <c r="AD86" s="23"/>
      <c r="AE86" s="6" t="str">
        <f>IF(D86&lt;&gt;"",COUNTIF($D$3:D86,D86),"")</f>
        <v/>
      </c>
      <c r="AF86" s="6" t="str">
        <f>IF(Tabla2[[#This Row],[RESULTADO TOTAL EN PPRO8]]&lt;0,ABS(Tabla2[[#This Row],[RESULTADO TOTAL EN PPRO8]]),"")</f>
        <v/>
      </c>
    </row>
    <row r="87" spans="1:32" x14ac:dyDescent="0.25">
      <c r="A87" s="22"/>
      <c r="B87" s="34">
        <f t="shared" si="26"/>
        <v>85</v>
      </c>
      <c r="C87" s="22"/>
      <c r="D87" s="37"/>
      <c r="E87" s="37"/>
      <c r="F87" s="37"/>
      <c r="G87" s="39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87" s="22"/>
      <c r="U87" s="6" t="str">
        <f>IF(V87&lt;&gt;"",Tabla2[[#This Row],[VALOR DEL PUNTO (EJEMPLO EN ACCIONES UN PUNTO 1€) ]]/Tabla2[[#This Row],[TAMAÑO DEL TICK (ACCIONES = 0,01)]],"")</f>
        <v/>
      </c>
      <c r="V87" s="22"/>
      <c r="W87" s="22"/>
      <c r="X87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87" s="13" t="str">
        <f>IF(Tabla2[[#This Row],[RESULTADO TOTAL EN PPRO8]]&lt;&gt;"",Tabla2[[#This Row],[RESULTADO TOTAL EN PPRO8]]-Tabla2[[#This Row],[RESULTADO (TOTAL)]],"")</f>
        <v/>
      </c>
      <c r="AA87" s="6" t="str">
        <f>IF(Tabla2[[#This Row],[RESULTADO (TOTAL)]]&lt;0,1,"")</f>
        <v/>
      </c>
      <c r="AB87" s="6" t="str">
        <f>IF(Tabla2[[#This Row],[TARGET REAL (RESULTADO EN TICKS)]]&lt;&gt;"",IF(Tabla2[[#This Row],[OPERACIONES PERDEDORAS]]=1,AB86+Tabla2[[#This Row],[OPERACIONES PERDEDORAS]],0),"")</f>
        <v/>
      </c>
      <c r="AC87" s="23"/>
      <c r="AD87" s="23"/>
      <c r="AE87" s="6" t="str">
        <f>IF(D87&lt;&gt;"",COUNTIF($D$3:D87,D87),"")</f>
        <v/>
      </c>
      <c r="AF87" s="6" t="str">
        <f>IF(Tabla2[[#This Row],[RESULTADO TOTAL EN PPRO8]]&lt;0,ABS(Tabla2[[#This Row],[RESULTADO TOTAL EN PPRO8]]),"")</f>
        <v/>
      </c>
    </row>
    <row r="88" spans="1:32" x14ac:dyDescent="0.25">
      <c r="A88" s="22"/>
      <c r="B88" s="34">
        <f t="shared" si="26"/>
        <v>86</v>
      </c>
      <c r="C88" s="22"/>
      <c r="D88" s="37"/>
      <c r="E88" s="37"/>
      <c r="F88" s="37"/>
      <c r="G88" s="39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88" s="22"/>
      <c r="U88" s="6" t="str">
        <f>IF(V88&lt;&gt;"",Tabla2[[#This Row],[VALOR DEL PUNTO (EJEMPLO EN ACCIONES UN PUNTO 1€) ]]/Tabla2[[#This Row],[TAMAÑO DEL TICK (ACCIONES = 0,01)]],"")</f>
        <v/>
      </c>
      <c r="V88" s="22"/>
      <c r="W88" s="22"/>
      <c r="X88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88" s="13" t="str">
        <f>IF(Tabla2[[#This Row],[RESULTADO TOTAL EN PPRO8]]&lt;&gt;"",Tabla2[[#This Row],[RESULTADO TOTAL EN PPRO8]]-Tabla2[[#This Row],[RESULTADO (TOTAL)]],"")</f>
        <v/>
      </c>
      <c r="AA88" s="6" t="str">
        <f>IF(Tabla2[[#This Row],[RESULTADO (TOTAL)]]&lt;0,1,"")</f>
        <v/>
      </c>
      <c r="AB88" s="6" t="str">
        <f>IF(Tabla2[[#This Row],[TARGET REAL (RESULTADO EN TICKS)]]&lt;&gt;"",IF(Tabla2[[#This Row],[OPERACIONES PERDEDORAS]]=1,AB87+Tabla2[[#This Row],[OPERACIONES PERDEDORAS]],0),"")</f>
        <v/>
      </c>
      <c r="AC88" s="23"/>
      <c r="AD88" s="23"/>
      <c r="AE88" s="6" t="str">
        <f>IF(D88&lt;&gt;"",COUNTIF($D$3:D88,D88),"")</f>
        <v/>
      </c>
      <c r="AF88" s="6" t="str">
        <f>IF(Tabla2[[#This Row],[RESULTADO TOTAL EN PPRO8]]&lt;0,ABS(Tabla2[[#This Row],[RESULTADO TOTAL EN PPRO8]]),"")</f>
        <v/>
      </c>
    </row>
    <row r="89" spans="1:32" x14ac:dyDescent="0.25">
      <c r="A89" s="22"/>
      <c r="B89" s="34">
        <f t="shared" si="26"/>
        <v>87</v>
      </c>
      <c r="C89" s="22"/>
      <c r="D89" s="37"/>
      <c r="E89" s="37"/>
      <c r="F89" s="37"/>
      <c r="G89" s="39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89" s="22"/>
      <c r="U89" s="6" t="str">
        <f>IF(V89&lt;&gt;"",Tabla2[[#This Row],[VALOR DEL PUNTO (EJEMPLO EN ACCIONES UN PUNTO 1€) ]]/Tabla2[[#This Row],[TAMAÑO DEL TICK (ACCIONES = 0,01)]],"")</f>
        <v/>
      </c>
      <c r="V89" s="22"/>
      <c r="W89" s="22"/>
      <c r="X89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89" s="13" t="str">
        <f>IF(Tabla2[[#This Row],[RESULTADO TOTAL EN PPRO8]]&lt;&gt;"",Tabla2[[#This Row],[RESULTADO TOTAL EN PPRO8]]-Tabla2[[#This Row],[RESULTADO (TOTAL)]],"")</f>
        <v/>
      </c>
      <c r="AA89" s="6" t="str">
        <f>IF(Tabla2[[#This Row],[RESULTADO (TOTAL)]]&lt;0,1,"")</f>
        <v/>
      </c>
      <c r="AB89" s="6" t="str">
        <f>IF(Tabla2[[#This Row],[TARGET REAL (RESULTADO EN TICKS)]]&lt;&gt;"",IF(Tabla2[[#This Row],[OPERACIONES PERDEDORAS]]=1,AB88+Tabla2[[#This Row],[OPERACIONES PERDEDORAS]],0),"")</f>
        <v/>
      </c>
      <c r="AC89" s="23"/>
      <c r="AD89" s="23"/>
      <c r="AE89" s="6" t="str">
        <f>IF(D89&lt;&gt;"",COUNTIF($D$3:D89,D89),"")</f>
        <v/>
      </c>
      <c r="AF89" s="6" t="str">
        <f>IF(Tabla2[[#This Row],[RESULTADO TOTAL EN PPRO8]]&lt;0,ABS(Tabla2[[#This Row],[RESULTADO TOTAL EN PPRO8]]),"")</f>
        <v/>
      </c>
    </row>
    <row r="90" spans="1:32" x14ac:dyDescent="0.25">
      <c r="A90" s="22"/>
      <c r="B90" s="34">
        <f t="shared" si="26"/>
        <v>88</v>
      </c>
      <c r="C90" s="22"/>
      <c r="D90" s="37"/>
      <c r="E90" s="37"/>
      <c r="F90" s="37"/>
      <c r="G90" s="39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90" s="22"/>
      <c r="U90" s="6" t="str">
        <f>IF(V90&lt;&gt;"",Tabla2[[#This Row],[VALOR DEL PUNTO (EJEMPLO EN ACCIONES UN PUNTO 1€) ]]/Tabla2[[#This Row],[TAMAÑO DEL TICK (ACCIONES = 0,01)]],"")</f>
        <v/>
      </c>
      <c r="V90" s="22"/>
      <c r="W90" s="22"/>
      <c r="X90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90" s="13" t="str">
        <f>IF(Tabla2[[#This Row],[RESULTADO TOTAL EN PPRO8]]&lt;&gt;"",Tabla2[[#This Row],[RESULTADO TOTAL EN PPRO8]]-Tabla2[[#This Row],[RESULTADO (TOTAL)]],"")</f>
        <v/>
      </c>
      <c r="AA90" s="6" t="str">
        <f>IF(Tabla2[[#This Row],[RESULTADO (TOTAL)]]&lt;0,1,"")</f>
        <v/>
      </c>
      <c r="AB90" s="6" t="str">
        <f>IF(Tabla2[[#This Row],[TARGET REAL (RESULTADO EN TICKS)]]&lt;&gt;"",IF(Tabla2[[#This Row],[OPERACIONES PERDEDORAS]]=1,AB89+Tabla2[[#This Row],[OPERACIONES PERDEDORAS]],0),"")</f>
        <v/>
      </c>
      <c r="AC90" s="23"/>
      <c r="AD90" s="23"/>
      <c r="AE90" s="6" t="str">
        <f>IF(D90&lt;&gt;"",COUNTIF($D$3:D90,D90),"")</f>
        <v/>
      </c>
      <c r="AF90" s="6" t="str">
        <f>IF(Tabla2[[#This Row],[RESULTADO TOTAL EN PPRO8]]&lt;0,ABS(Tabla2[[#This Row],[RESULTADO TOTAL EN PPRO8]]),"")</f>
        <v/>
      </c>
    </row>
    <row r="91" spans="1:32" x14ac:dyDescent="0.25">
      <c r="A91" s="22"/>
      <c r="B91" s="34">
        <f t="shared" si="26"/>
        <v>89</v>
      </c>
      <c r="C91" s="22"/>
      <c r="D91" s="37"/>
      <c r="E91" s="37"/>
      <c r="F91" s="37"/>
      <c r="G91" s="39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91" s="22"/>
      <c r="U91" s="6" t="str">
        <f>IF(V91&lt;&gt;"",Tabla2[[#This Row],[VALOR DEL PUNTO (EJEMPLO EN ACCIONES UN PUNTO 1€) ]]/Tabla2[[#This Row],[TAMAÑO DEL TICK (ACCIONES = 0,01)]],"")</f>
        <v/>
      </c>
      <c r="V91" s="22"/>
      <c r="W91" s="22"/>
      <c r="X91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91" s="13" t="str">
        <f>IF(Tabla2[[#This Row],[RESULTADO TOTAL EN PPRO8]]&lt;&gt;"",Tabla2[[#This Row],[RESULTADO TOTAL EN PPRO8]]-Tabla2[[#This Row],[RESULTADO (TOTAL)]],"")</f>
        <v/>
      </c>
      <c r="AA91" s="6" t="str">
        <f>IF(Tabla2[[#This Row],[RESULTADO (TOTAL)]]&lt;0,1,"")</f>
        <v/>
      </c>
      <c r="AB91" s="6" t="str">
        <f>IF(Tabla2[[#This Row],[TARGET REAL (RESULTADO EN TICKS)]]&lt;&gt;"",IF(Tabla2[[#This Row],[OPERACIONES PERDEDORAS]]=1,AB90+Tabla2[[#This Row],[OPERACIONES PERDEDORAS]],0),"")</f>
        <v/>
      </c>
      <c r="AC91" s="23"/>
      <c r="AD91" s="23"/>
      <c r="AE91" s="6" t="str">
        <f>IF(D91&lt;&gt;"",COUNTIF($D$3:D91,D91),"")</f>
        <v/>
      </c>
      <c r="AF91" s="6" t="str">
        <f>IF(Tabla2[[#This Row],[RESULTADO TOTAL EN PPRO8]]&lt;0,ABS(Tabla2[[#This Row],[RESULTADO TOTAL EN PPRO8]]),"")</f>
        <v/>
      </c>
    </row>
    <row r="92" spans="1:32" x14ac:dyDescent="0.25">
      <c r="A92" s="22"/>
      <c r="B92" s="34">
        <f t="shared" si="26"/>
        <v>90</v>
      </c>
      <c r="C92" s="22"/>
      <c r="D92" s="37"/>
      <c r="E92" s="37"/>
      <c r="F92" s="37"/>
      <c r="G92" s="39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92" s="22"/>
      <c r="U92" s="6" t="str">
        <f>IF(V92&lt;&gt;"",Tabla2[[#This Row],[VALOR DEL PUNTO (EJEMPLO EN ACCIONES UN PUNTO 1€) ]]/Tabla2[[#This Row],[TAMAÑO DEL TICK (ACCIONES = 0,01)]],"")</f>
        <v/>
      </c>
      <c r="V92" s="22"/>
      <c r="W92" s="22"/>
      <c r="X92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92" s="13" t="str">
        <f>IF(Tabla2[[#This Row],[RESULTADO TOTAL EN PPRO8]]&lt;&gt;"",Tabla2[[#This Row],[RESULTADO TOTAL EN PPRO8]]-Tabla2[[#This Row],[RESULTADO (TOTAL)]],"")</f>
        <v/>
      </c>
      <c r="AA92" s="6" t="str">
        <f>IF(Tabla2[[#This Row],[RESULTADO (TOTAL)]]&lt;0,1,"")</f>
        <v/>
      </c>
      <c r="AB92" s="6" t="str">
        <f>IF(Tabla2[[#This Row],[TARGET REAL (RESULTADO EN TICKS)]]&lt;&gt;"",IF(Tabla2[[#This Row],[OPERACIONES PERDEDORAS]]=1,AB91+Tabla2[[#This Row],[OPERACIONES PERDEDORAS]],0),"")</f>
        <v/>
      </c>
      <c r="AC92" s="23"/>
      <c r="AD92" s="23"/>
      <c r="AE92" s="6" t="str">
        <f>IF(D92&lt;&gt;"",COUNTIF($D$3:D92,D92),"")</f>
        <v/>
      </c>
      <c r="AF92" s="6" t="str">
        <f>IF(Tabla2[[#This Row],[RESULTADO TOTAL EN PPRO8]]&lt;0,ABS(Tabla2[[#This Row],[RESULTADO TOTAL EN PPRO8]]),"")</f>
        <v/>
      </c>
    </row>
    <row r="93" spans="1:32" x14ac:dyDescent="0.25">
      <c r="A93" s="22"/>
      <c r="B93" s="34">
        <f t="shared" si="26"/>
        <v>91</v>
      </c>
      <c r="C93" s="22"/>
      <c r="D93" s="37"/>
      <c r="E93" s="37"/>
      <c r="F93" s="37"/>
      <c r="G93" s="39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93" s="22"/>
      <c r="U93" s="6" t="str">
        <f>IF(V93&lt;&gt;"",Tabla2[[#This Row],[VALOR DEL PUNTO (EJEMPLO EN ACCIONES UN PUNTO 1€) ]]/Tabla2[[#This Row],[TAMAÑO DEL TICK (ACCIONES = 0,01)]],"")</f>
        <v/>
      </c>
      <c r="V93" s="22"/>
      <c r="W93" s="22"/>
      <c r="X93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93" s="13" t="str">
        <f>IF(Tabla2[[#This Row],[RESULTADO TOTAL EN PPRO8]]&lt;&gt;"",Tabla2[[#This Row],[RESULTADO TOTAL EN PPRO8]]-Tabla2[[#This Row],[RESULTADO (TOTAL)]],"")</f>
        <v/>
      </c>
      <c r="AA93" s="6" t="str">
        <f>IF(Tabla2[[#This Row],[RESULTADO (TOTAL)]]&lt;0,1,"")</f>
        <v/>
      </c>
      <c r="AB93" s="6" t="str">
        <f>IF(Tabla2[[#This Row],[TARGET REAL (RESULTADO EN TICKS)]]&lt;&gt;"",IF(Tabla2[[#This Row],[OPERACIONES PERDEDORAS]]=1,AB92+Tabla2[[#This Row],[OPERACIONES PERDEDORAS]],0),"")</f>
        <v/>
      </c>
      <c r="AC93" s="23"/>
      <c r="AD93" s="23"/>
      <c r="AE93" s="6" t="str">
        <f>IF(D93&lt;&gt;"",COUNTIF($D$3:D93,D93),"")</f>
        <v/>
      </c>
      <c r="AF93" s="6" t="str">
        <f>IF(Tabla2[[#This Row],[RESULTADO TOTAL EN PPRO8]]&lt;0,ABS(Tabla2[[#This Row],[RESULTADO TOTAL EN PPRO8]]),"")</f>
        <v/>
      </c>
    </row>
    <row r="94" spans="1:32" x14ac:dyDescent="0.25">
      <c r="A94" s="22"/>
      <c r="B94" s="34">
        <f t="shared" si="26"/>
        <v>92</v>
      </c>
      <c r="C94" s="22"/>
      <c r="D94" s="37"/>
      <c r="E94" s="37"/>
      <c r="F94" s="37"/>
      <c r="G94" s="39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94" s="22"/>
      <c r="U94" s="6" t="str">
        <f>IF(V94&lt;&gt;"",Tabla2[[#This Row],[VALOR DEL PUNTO (EJEMPLO EN ACCIONES UN PUNTO 1€) ]]/Tabla2[[#This Row],[TAMAÑO DEL TICK (ACCIONES = 0,01)]],"")</f>
        <v/>
      </c>
      <c r="V94" s="22"/>
      <c r="W94" s="22"/>
      <c r="X94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94" s="13" t="str">
        <f>IF(Tabla2[[#This Row],[RESULTADO TOTAL EN PPRO8]]&lt;&gt;"",Tabla2[[#This Row],[RESULTADO TOTAL EN PPRO8]]-Tabla2[[#This Row],[RESULTADO (TOTAL)]],"")</f>
        <v/>
      </c>
      <c r="AA94" s="6" t="str">
        <f>IF(Tabla2[[#This Row],[RESULTADO (TOTAL)]]&lt;0,1,"")</f>
        <v/>
      </c>
      <c r="AB94" s="6" t="str">
        <f>IF(Tabla2[[#This Row],[TARGET REAL (RESULTADO EN TICKS)]]&lt;&gt;"",IF(Tabla2[[#This Row],[OPERACIONES PERDEDORAS]]=1,AB93+Tabla2[[#This Row],[OPERACIONES PERDEDORAS]],0),"")</f>
        <v/>
      </c>
      <c r="AC94" s="23"/>
      <c r="AD94" s="23"/>
      <c r="AE94" s="6" t="str">
        <f>IF(D94&lt;&gt;"",COUNTIF($D$3:D94,D94),"")</f>
        <v/>
      </c>
      <c r="AF94" s="6" t="str">
        <f>IF(Tabla2[[#This Row],[RESULTADO TOTAL EN PPRO8]]&lt;0,ABS(Tabla2[[#This Row],[RESULTADO TOTAL EN PPRO8]]),"")</f>
        <v/>
      </c>
    </row>
    <row r="95" spans="1:32" x14ac:dyDescent="0.25">
      <c r="A95" s="22"/>
      <c r="B95" s="34">
        <f t="shared" si="26"/>
        <v>93</v>
      </c>
      <c r="C95" s="22"/>
      <c r="D95" s="37"/>
      <c r="E95" s="37"/>
      <c r="F95" s="37"/>
      <c r="G95" s="39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95" s="22"/>
      <c r="U95" s="6" t="str">
        <f>IF(V95&lt;&gt;"",Tabla2[[#This Row],[VALOR DEL PUNTO (EJEMPLO EN ACCIONES UN PUNTO 1€) ]]/Tabla2[[#This Row],[TAMAÑO DEL TICK (ACCIONES = 0,01)]],"")</f>
        <v/>
      </c>
      <c r="V95" s="22"/>
      <c r="W95" s="22"/>
      <c r="X95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95" s="13" t="str">
        <f>IF(Tabla2[[#This Row],[RESULTADO TOTAL EN PPRO8]]&lt;&gt;"",Tabla2[[#This Row],[RESULTADO TOTAL EN PPRO8]]-Tabla2[[#This Row],[RESULTADO (TOTAL)]],"")</f>
        <v/>
      </c>
      <c r="AA95" s="6" t="str">
        <f>IF(Tabla2[[#This Row],[RESULTADO (TOTAL)]]&lt;0,1,"")</f>
        <v/>
      </c>
      <c r="AB95" s="6" t="str">
        <f>IF(Tabla2[[#This Row],[TARGET REAL (RESULTADO EN TICKS)]]&lt;&gt;"",IF(Tabla2[[#This Row],[OPERACIONES PERDEDORAS]]=1,AB94+Tabla2[[#This Row],[OPERACIONES PERDEDORAS]],0),"")</f>
        <v/>
      </c>
      <c r="AC95" s="23"/>
      <c r="AD95" s="23"/>
      <c r="AE95" s="6" t="str">
        <f>IF(D95&lt;&gt;"",COUNTIF($D$3:D95,D95),"")</f>
        <v/>
      </c>
      <c r="AF95" s="6" t="str">
        <f>IF(Tabla2[[#This Row],[RESULTADO TOTAL EN PPRO8]]&lt;0,ABS(Tabla2[[#This Row],[RESULTADO TOTAL EN PPRO8]]),"")</f>
        <v/>
      </c>
    </row>
    <row r="96" spans="1:32" x14ac:dyDescent="0.25">
      <c r="A96" s="22"/>
      <c r="B96" s="34">
        <f t="shared" si="26"/>
        <v>94</v>
      </c>
      <c r="C96" s="22"/>
      <c r="D96" s="37"/>
      <c r="E96" s="37"/>
      <c r="F96" s="37"/>
      <c r="G96" s="39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96" s="22"/>
      <c r="U96" s="6" t="str">
        <f>IF(V96&lt;&gt;"",Tabla2[[#This Row],[VALOR DEL PUNTO (EJEMPLO EN ACCIONES UN PUNTO 1€) ]]/Tabla2[[#This Row],[TAMAÑO DEL TICK (ACCIONES = 0,01)]],"")</f>
        <v/>
      </c>
      <c r="V96" s="22"/>
      <c r="W96" s="22"/>
      <c r="X96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96" s="13" t="str">
        <f>IF(Tabla2[[#This Row],[RESULTADO TOTAL EN PPRO8]]&lt;&gt;"",Tabla2[[#This Row],[RESULTADO TOTAL EN PPRO8]]-Tabla2[[#This Row],[RESULTADO (TOTAL)]],"")</f>
        <v/>
      </c>
      <c r="AA96" s="6" t="str">
        <f>IF(Tabla2[[#This Row],[RESULTADO (TOTAL)]]&lt;0,1,"")</f>
        <v/>
      </c>
      <c r="AB96" s="6" t="str">
        <f>IF(Tabla2[[#This Row],[TARGET REAL (RESULTADO EN TICKS)]]&lt;&gt;"",IF(Tabla2[[#This Row],[OPERACIONES PERDEDORAS]]=1,AB95+Tabla2[[#This Row],[OPERACIONES PERDEDORAS]],0),"")</f>
        <v/>
      </c>
      <c r="AC96" s="23"/>
      <c r="AD96" s="23"/>
      <c r="AE96" s="6" t="str">
        <f>IF(D96&lt;&gt;"",COUNTIF($D$3:D96,D96),"")</f>
        <v/>
      </c>
      <c r="AF96" s="6" t="str">
        <f>IF(Tabla2[[#This Row],[RESULTADO TOTAL EN PPRO8]]&lt;0,ABS(Tabla2[[#This Row],[RESULTADO TOTAL EN PPRO8]]),"")</f>
        <v/>
      </c>
    </row>
    <row r="97" spans="1:32" x14ac:dyDescent="0.25">
      <c r="A97" s="22"/>
      <c r="B97" s="34">
        <f t="shared" si="26"/>
        <v>95</v>
      </c>
      <c r="C97" s="22"/>
      <c r="D97" s="37"/>
      <c r="E97" s="37"/>
      <c r="F97" s="37"/>
      <c r="G97" s="39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97" s="22"/>
      <c r="U97" s="6" t="str">
        <f>IF(V97&lt;&gt;"",Tabla2[[#This Row],[VALOR DEL PUNTO (EJEMPLO EN ACCIONES UN PUNTO 1€) ]]/Tabla2[[#This Row],[TAMAÑO DEL TICK (ACCIONES = 0,01)]],"")</f>
        <v/>
      </c>
      <c r="V97" s="22"/>
      <c r="W97" s="22"/>
      <c r="X97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97" s="13" t="str">
        <f>IF(Tabla2[[#This Row],[RESULTADO TOTAL EN PPRO8]]&lt;&gt;"",Tabla2[[#This Row],[RESULTADO TOTAL EN PPRO8]]-Tabla2[[#This Row],[RESULTADO (TOTAL)]],"")</f>
        <v/>
      </c>
      <c r="AA97" s="6" t="str">
        <f>IF(Tabla2[[#This Row],[RESULTADO (TOTAL)]]&lt;0,1,"")</f>
        <v/>
      </c>
      <c r="AB97" s="6" t="str">
        <f>IF(Tabla2[[#This Row],[TARGET REAL (RESULTADO EN TICKS)]]&lt;&gt;"",IF(Tabla2[[#This Row],[OPERACIONES PERDEDORAS]]=1,AB96+Tabla2[[#This Row],[OPERACIONES PERDEDORAS]],0),"")</f>
        <v/>
      </c>
      <c r="AC97" s="23"/>
      <c r="AD97" s="23"/>
      <c r="AE97" s="6" t="str">
        <f>IF(D97&lt;&gt;"",COUNTIF($D$3:D97,D97),"")</f>
        <v/>
      </c>
      <c r="AF97" s="6" t="str">
        <f>IF(Tabla2[[#This Row],[RESULTADO TOTAL EN PPRO8]]&lt;0,ABS(Tabla2[[#This Row],[RESULTADO TOTAL EN PPRO8]]),"")</f>
        <v/>
      </c>
    </row>
    <row r="98" spans="1:32" x14ac:dyDescent="0.25">
      <c r="A98" s="22"/>
      <c r="B98" s="34">
        <f t="shared" si="26"/>
        <v>96</v>
      </c>
      <c r="C98" s="22"/>
      <c r="D98" s="37"/>
      <c r="E98" s="37"/>
      <c r="F98" s="37"/>
      <c r="G98" s="39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98" s="22"/>
      <c r="U98" s="6" t="str">
        <f>IF(V98&lt;&gt;"",Tabla2[[#This Row],[VALOR DEL PUNTO (EJEMPLO EN ACCIONES UN PUNTO 1€) ]]/Tabla2[[#This Row],[TAMAÑO DEL TICK (ACCIONES = 0,01)]],"")</f>
        <v/>
      </c>
      <c r="V98" s="22"/>
      <c r="W98" s="22"/>
      <c r="X98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98" s="13" t="str">
        <f>IF(Tabla2[[#This Row],[RESULTADO TOTAL EN PPRO8]]&lt;&gt;"",Tabla2[[#This Row],[RESULTADO TOTAL EN PPRO8]]-Tabla2[[#This Row],[RESULTADO (TOTAL)]],"")</f>
        <v/>
      </c>
      <c r="AA98" s="6" t="str">
        <f>IF(Tabla2[[#This Row],[RESULTADO (TOTAL)]]&lt;0,1,"")</f>
        <v/>
      </c>
      <c r="AB98" s="6" t="str">
        <f>IF(Tabla2[[#This Row],[TARGET REAL (RESULTADO EN TICKS)]]&lt;&gt;"",IF(Tabla2[[#This Row],[OPERACIONES PERDEDORAS]]=1,AB97+Tabla2[[#This Row],[OPERACIONES PERDEDORAS]],0),"")</f>
        <v/>
      </c>
      <c r="AC98" s="23"/>
      <c r="AD98" s="23"/>
      <c r="AE98" s="6" t="str">
        <f>IF(D98&lt;&gt;"",COUNTIF($D$3:D98,D98),"")</f>
        <v/>
      </c>
      <c r="AF98" s="6" t="str">
        <f>IF(Tabla2[[#This Row],[RESULTADO TOTAL EN PPRO8]]&lt;0,ABS(Tabla2[[#This Row],[RESULTADO TOTAL EN PPRO8]]),"")</f>
        <v/>
      </c>
    </row>
    <row r="99" spans="1:32" x14ac:dyDescent="0.25">
      <c r="A99" s="22"/>
      <c r="B99" s="34">
        <f t="shared" si="26"/>
        <v>97</v>
      </c>
      <c r="C99" s="22"/>
      <c r="D99" s="37"/>
      <c r="E99" s="37"/>
      <c r="F99" s="37"/>
      <c r="G99" s="39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99" s="22"/>
      <c r="U99" s="6" t="str">
        <f>IF(V99&lt;&gt;"",Tabla2[[#This Row],[VALOR DEL PUNTO (EJEMPLO EN ACCIONES UN PUNTO 1€) ]]/Tabla2[[#This Row],[TAMAÑO DEL TICK (ACCIONES = 0,01)]],"")</f>
        <v/>
      </c>
      <c r="V99" s="22"/>
      <c r="W99" s="22"/>
      <c r="X99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99" s="13" t="str">
        <f>IF(Tabla2[[#This Row],[RESULTADO TOTAL EN PPRO8]]&lt;&gt;"",Tabla2[[#This Row],[RESULTADO TOTAL EN PPRO8]]-Tabla2[[#This Row],[RESULTADO (TOTAL)]],"")</f>
        <v/>
      </c>
      <c r="AA99" s="6" t="str">
        <f>IF(Tabla2[[#This Row],[RESULTADO (TOTAL)]]&lt;0,1,"")</f>
        <v/>
      </c>
      <c r="AB99" s="6" t="str">
        <f>IF(Tabla2[[#This Row],[TARGET REAL (RESULTADO EN TICKS)]]&lt;&gt;"",IF(Tabla2[[#This Row],[OPERACIONES PERDEDORAS]]=1,AB98+Tabla2[[#This Row],[OPERACIONES PERDEDORAS]],0),"")</f>
        <v/>
      </c>
      <c r="AC99" s="23"/>
      <c r="AD99" s="23"/>
      <c r="AE99" s="6" t="str">
        <f>IF(D99&lt;&gt;"",COUNTIF($D$3:D99,D99),"")</f>
        <v/>
      </c>
      <c r="AF99" s="6" t="str">
        <f>IF(Tabla2[[#This Row],[RESULTADO TOTAL EN PPRO8]]&lt;0,ABS(Tabla2[[#This Row],[RESULTADO TOTAL EN PPRO8]]),"")</f>
        <v/>
      </c>
    </row>
    <row r="100" spans="1:32" x14ac:dyDescent="0.25">
      <c r="A100" s="22"/>
      <c r="B100" s="34">
        <f t="shared" si="26"/>
        <v>98</v>
      </c>
      <c r="C100" s="22"/>
      <c r="D100" s="37"/>
      <c r="E100" s="37"/>
      <c r="F100" s="37"/>
      <c r="G100" s="39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100" s="22"/>
      <c r="U100" s="6" t="str">
        <f>IF(V100&lt;&gt;"",Tabla2[[#This Row],[VALOR DEL PUNTO (EJEMPLO EN ACCIONES UN PUNTO 1€) ]]/Tabla2[[#This Row],[TAMAÑO DEL TICK (ACCIONES = 0,01)]],"")</f>
        <v/>
      </c>
      <c r="V100" s="22"/>
      <c r="W100" s="22"/>
      <c r="X100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100" s="13" t="str">
        <f>IF(Tabla2[[#This Row],[RESULTADO TOTAL EN PPRO8]]&lt;&gt;"",Tabla2[[#This Row],[RESULTADO TOTAL EN PPRO8]]-Tabla2[[#This Row],[RESULTADO (TOTAL)]],"")</f>
        <v/>
      </c>
      <c r="AA100" s="6" t="str">
        <f>IF(Tabla2[[#This Row],[RESULTADO (TOTAL)]]&lt;0,1,"")</f>
        <v/>
      </c>
      <c r="AB100" s="6" t="str">
        <f>IF(Tabla2[[#This Row],[TARGET REAL (RESULTADO EN TICKS)]]&lt;&gt;"",IF(Tabla2[[#This Row],[OPERACIONES PERDEDORAS]]=1,AB99+Tabla2[[#This Row],[OPERACIONES PERDEDORAS]],0),"")</f>
        <v/>
      </c>
      <c r="AC100" s="23"/>
      <c r="AD100" s="23"/>
      <c r="AE100" s="6" t="str">
        <f>IF(D100&lt;&gt;"",COUNTIF($D$3:D100,D100),"")</f>
        <v/>
      </c>
      <c r="AF100" s="6" t="str">
        <f>IF(Tabla2[[#This Row],[RESULTADO TOTAL EN PPRO8]]&lt;0,ABS(Tabla2[[#This Row],[RESULTADO TOTAL EN PPRO8]]),"")</f>
        <v/>
      </c>
    </row>
    <row r="101" spans="1:32" x14ac:dyDescent="0.25">
      <c r="A101" s="22"/>
      <c r="B101" s="34">
        <f t="shared" si="26"/>
        <v>99</v>
      </c>
      <c r="C101" s="22"/>
      <c r="D101" s="37"/>
      <c r="E101" s="37"/>
      <c r="F101" s="37"/>
      <c r="G101" s="39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101" s="22"/>
      <c r="U101" s="6" t="str">
        <f>IF(V101&lt;&gt;"",Tabla2[[#This Row],[VALOR DEL PUNTO (EJEMPLO EN ACCIONES UN PUNTO 1€) ]]/Tabla2[[#This Row],[TAMAÑO DEL TICK (ACCIONES = 0,01)]],"")</f>
        <v/>
      </c>
      <c r="V101" s="22"/>
      <c r="W101" s="22"/>
      <c r="X101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101" s="13" t="str">
        <f>IF(Tabla2[[#This Row],[RESULTADO TOTAL EN PPRO8]]&lt;&gt;"",Tabla2[[#This Row],[RESULTADO TOTAL EN PPRO8]]-Tabla2[[#This Row],[RESULTADO (TOTAL)]],"")</f>
        <v/>
      </c>
      <c r="AA101" s="6" t="str">
        <f>IF(Tabla2[[#This Row],[RESULTADO (TOTAL)]]&lt;0,1,"")</f>
        <v/>
      </c>
      <c r="AB101" s="6" t="str">
        <f>IF(Tabla2[[#This Row],[TARGET REAL (RESULTADO EN TICKS)]]&lt;&gt;"",IF(Tabla2[[#This Row],[OPERACIONES PERDEDORAS]]=1,AB100+Tabla2[[#This Row],[OPERACIONES PERDEDORAS]],0),"")</f>
        <v/>
      </c>
      <c r="AC101" s="23"/>
      <c r="AD101" s="23"/>
      <c r="AE101" s="6" t="str">
        <f>IF(D101&lt;&gt;"",COUNTIF($D$3:D101,D101),"")</f>
        <v/>
      </c>
      <c r="AF101" s="6" t="str">
        <f>IF(Tabla2[[#This Row],[RESULTADO TOTAL EN PPRO8]]&lt;0,ABS(Tabla2[[#This Row],[RESULTADO TOTAL EN PPRO8]]),"")</f>
        <v/>
      </c>
    </row>
    <row r="102" spans="1:32" x14ac:dyDescent="0.25">
      <c r="A102" s="22"/>
      <c r="B102" s="34">
        <f t="shared" si="26"/>
        <v>100</v>
      </c>
      <c r="C102" s="22"/>
      <c r="D102" s="37"/>
      <c r="E102" s="37"/>
      <c r="F102" s="37"/>
      <c r="G102" s="39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102" s="22"/>
      <c r="U102" s="6" t="str">
        <f>IF(V102&lt;&gt;"",Tabla2[[#This Row],[VALOR DEL PUNTO (EJEMPLO EN ACCIONES UN PUNTO 1€) ]]/Tabla2[[#This Row],[TAMAÑO DEL TICK (ACCIONES = 0,01)]],"")</f>
        <v/>
      </c>
      <c r="V102" s="22"/>
      <c r="W102" s="22"/>
      <c r="X102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102" s="13" t="str">
        <f>IF(Tabla2[[#This Row],[RESULTADO TOTAL EN PPRO8]]&lt;&gt;"",Tabla2[[#This Row],[RESULTADO TOTAL EN PPRO8]]-Tabla2[[#This Row],[RESULTADO (TOTAL)]],"")</f>
        <v/>
      </c>
      <c r="AA102" s="6" t="str">
        <f>IF(Tabla2[[#This Row],[RESULTADO (TOTAL)]]&lt;0,1,"")</f>
        <v/>
      </c>
      <c r="AB102" s="6" t="str">
        <f>IF(Tabla2[[#This Row],[TARGET REAL (RESULTADO EN TICKS)]]&lt;&gt;"",IF(Tabla2[[#This Row],[OPERACIONES PERDEDORAS]]=1,AB101+Tabla2[[#This Row],[OPERACIONES PERDEDORAS]],0),"")</f>
        <v/>
      </c>
      <c r="AC102" s="23"/>
      <c r="AD102" s="23"/>
      <c r="AE102" s="6" t="str">
        <f>IF(D102&lt;&gt;"",COUNTIF($D$3:D102,D102),"")</f>
        <v/>
      </c>
      <c r="AF102" s="6" t="str">
        <f>IF(Tabla2[[#This Row],[RESULTADO TOTAL EN PPRO8]]&lt;0,ABS(Tabla2[[#This Row],[RESULTADO TOTAL EN PPRO8]]),"")</f>
        <v/>
      </c>
    </row>
    <row r="103" spans="1:32" x14ac:dyDescent="0.25">
      <c r="A103" s="22"/>
      <c r="B103" s="34">
        <f t="shared" ref="B103:B166" si="27">B102+1</f>
        <v>101</v>
      </c>
      <c r="C103" s="22"/>
      <c r="D103" s="37"/>
      <c r="E103" s="37"/>
      <c r="F103" s="37"/>
      <c r="G103" s="39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103" s="22"/>
      <c r="U103" s="6" t="str">
        <f>IF(V103&lt;&gt;"",Tabla2[[#This Row],[VALOR DEL PUNTO (EJEMPLO EN ACCIONES UN PUNTO 1€) ]]/Tabla2[[#This Row],[TAMAÑO DEL TICK (ACCIONES = 0,01)]],"")</f>
        <v/>
      </c>
      <c r="V103" s="22"/>
      <c r="W103" s="22"/>
      <c r="X103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103" s="13" t="str">
        <f>IF(Tabla2[[#This Row],[RESULTADO TOTAL EN PPRO8]]&lt;&gt;"",Tabla2[[#This Row],[RESULTADO TOTAL EN PPRO8]]-Tabla2[[#This Row],[RESULTADO (TOTAL)]],"")</f>
        <v/>
      </c>
      <c r="AA103" s="6" t="str">
        <f>IF(Tabla2[[#This Row],[RESULTADO (TOTAL)]]&lt;0,1,"")</f>
        <v/>
      </c>
      <c r="AB103" s="6" t="str">
        <f>IF(Tabla2[[#This Row],[TARGET REAL (RESULTADO EN TICKS)]]&lt;&gt;"",IF(Tabla2[[#This Row],[OPERACIONES PERDEDORAS]]=1,AB102+Tabla2[[#This Row],[OPERACIONES PERDEDORAS]],0),"")</f>
        <v/>
      </c>
      <c r="AC103" s="23"/>
      <c r="AD103" s="23"/>
      <c r="AE103" s="6" t="str">
        <f>IF(D103&lt;&gt;"",COUNTIF($D$3:D103,D103),"")</f>
        <v/>
      </c>
      <c r="AF103" s="6" t="str">
        <f>IF(Tabla2[[#This Row],[RESULTADO TOTAL EN PPRO8]]&lt;0,ABS(Tabla2[[#This Row],[RESULTADO TOTAL EN PPRO8]]),"")</f>
        <v/>
      </c>
    </row>
    <row r="104" spans="1:32" x14ac:dyDescent="0.25">
      <c r="A104" s="22"/>
      <c r="B104" s="34">
        <f t="shared" si="27"/>
        <v>102</v>
      </c>
      <c r="C104" s="22"/>
      <c r="D104" s="37"/>
      <c r="E104" s="37"/>
      <c r="F104" s="37"/>
      <c r="G104" s="39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104" s="22"/>
      <c r="U104" s="6" t="str">
        <f>IF(V104&lt;&gt;"",Tabla2[[#This Row],[VALOR DEL PUNTO (EJEMPLO EN ACCIONES UN PUNTO 1€) ]]/Tabla2[[#This Row],[TAMAÑO DEL TICK (ACCIONES = 0,01)]],"")</f>
        <v/>
      </c>
      <c r="V104" s="22"/>
      <c r="W104" s="22"/>
      <c r="X104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104" s="13" t="str">
        <f>IF(Tabla2[[#This Row],[RESULTADO TOTAL EN PPRO8]]&lt;&gt;"",Tabla2[[#This Row],[RESULTADO TOTAL EN PPRO8]]-Tabla2[[#This Row],[RESULTADO (TOTAL)]],"")</f>
        <v/>
      </c>
      <c r="AA104" s="6" t="str">
        <f>IF(Tabla2[[#This Row],[RESULTADO (TOTAL)]]&lt;0,1,"")</f>
        <v/>
      </c>
      <c r="AB104" s="6" t="str">
        <f>IF(Tabla2[[#This Row],[TARGET REAL (RESULTADO EN TICKS)]]&lt;&gt;"",IF(Tabla2[[#This Row],[OPERACIONES PERDEDORAS]]=1,AB103+Tabla2[[#This Row],[OPERACIONES PERDEDORAS]],0),"")</f>
        <v/>
      </c>
      <c r="AC104" s="23"/>
      <c r="AD104" s="23"/>
      <c r="AE104" s="6" t="str">
        <f>IF(D104&lt;&gt;"",COUNTIF($D$3:D104,D104),"")</f>
        <v/>
      </c>
      <c r="AF104" s="6" t="str">
        <f>IF(Tabla2[[#This Row],[RESULTADO TOTAL EN PPRO8]]&lt;0,ABS(Tabla2[[#This Row],[RESULTADO TOTAL EN PPRO8]]),"")</f>
        <v/>
      </c>
    </row>
    <row r="105" spans="1:32" x14ac:dyDescent="0.25">
      <c r="A105" s="22"/>
      <c r="B105" s="34">
        <f t="shared" si="27"/>
        <v>103</v>
      </c>
      <c r="C105" s="22"/>
      <c r="D105" s="37"/>
      <c r="E105" s="37"/>
      <c r="F105" s="37"/>
      <c r="G105" s="39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105" s="22"/>
      <c r="U105" s="6" t="str">
        <f>IF(V105&lt;&gt;"",Tabla2[[#This Row],[VALOR DEL PUNTO (EJEMPLO EN ACCIONES UN PUNTO 1€) ]]/Tabla2[[#This Row],[TAMAÑO DEL TICK (ACCIONES = 0,01)]],"")</f>
        <v/>
      </c>
      <c r="V105" s="22"/>
      <c r="W105" s="22"/>
      <c r="X105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105" s="13" t="str">
        <f>IF(Tabla2[[#This Row],[RESULTADO TOTAL EN PPRO8]]&lt;&gt;"",Tabla2[[#This Row],[RESULTADO TOTAL EN PPRO8]]-Tabla2[[#This Row],[RESULTADO (TOTAL)]],"")</f>
        <v/>
      </c>
      <c r="AA105" s="6" t="str">
        <f>IF(Tabla2[[#This Row],[RESULTADO (TOTAL)]]&lt;0,1,"")</f>
        <v/>
      </c>
      <c r="AB105" s="6" t="str">
        <f>IF(Tabla2[[#This Row],[TARGET REAL (RESULTADO EN TICKS)]]&lt;&gt;"",IF(Tabla2[[#This Row],[OPERACIONES PERDEDORAS]]=1,AB104+Tabla2[[#This Row],[OPERACIONES PERDEDORAS]],0),"")</f>
        <v/>
      </c>
      <c r="AC105" s="23"/>
      <c r="AD105" s="23"/>
      <c r="AE105" s="6" t="str">
        <f>IF(D105&lt;&gt;"",COUNTIF($D$3:D105,D105),"")</f>
        <v/>
      </c>
      <c r="AF105" s="6" t="str">
        <f>IF(Tabla2[[#This Row],[RESULTADO TOTAL EN PPRO8]]&lt;0,ABS(Tabla2[[#This Row],[RESULTADO TOTAL EN PPRO8]]),"")</f>
        <v/>
      </c>
    </row>
    <row r="106" spans="1:32" x14ac:dyDescent="0.25">
      <c r="A106" s="22"/>
      <c r="B106" s="34">
        <f t="shared" si="27"/>
        <v>104</v>
      </c>
      <c r="C106" s="22"/>
      <c r="D106" s="37"/>
      <c r="E106" s="37"/>
      <c r="F106" s="37"/>
      <c r="G106" s="39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106" s="22"/>
      <c r="U106" s="6" t="str">
        <f>IF(V106&lt;&gt;"",Tabla2[[#This Row],[VALOR DEL PUNTO (EJEMPLO EN ACCIONES UN PUNTO 1€) ]]/Tabla2[[#This Row],[TAMAÑO DEL TICK (ACCIONES = 0,01)]],"")</f>
        <v/>
      </c>
      <c r="V106" s="22"/>
      <c r="W106" s="22"/>
      <c r="X106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106" s="13" t="str">
        <f>IF(Tabla2[[#This Row],[RESULTADO TOTAL EN PPRO8]]&lt;&gt;"",Tabla2[[#This Row],[RESULTADO TOTAL EN PPRO8]]-Tabla2[[#This Row],[RESULTADO (TOTAL)]],"")</f>
        <v/>
      </c>
      <c r="AA106" s="6" t="str">
        <f>IF(Tabla2[[#This Row],[RESULTADO (TOTAL)]]&lt;0,1,"")</f>
        <v/>
      </c>
      <c r="AB106" s="6" t="str">
        <f>IF(Tabla2[[#This Row],[TARGET REAL (RESULTADO EN TICKS)]]&lt;&gt;"",IF(Tabla2[[#This Row],[OPERACIONES PERDEDORAS]]=1,AB105+Tabla2[[#This Row],[OPERACIONES PERDEDORAS]],0),"")</f>
        <v/>
      </c>
      <c r="AC106" s="23"/>
      <c r="AD106" s="23"/>
      <c r="AE106" s="6" t="str">
        <f>IF(D106&lt;&gt;"",COUNTIF($D$3:D106,D106),"")</f>
        <v/>
      </c>
      <c r="AF106" s="6" t="str">
        <f>IF(Tabla2[[#This Row],[RESULTADO TOTAL EN PPRO8]]&lt;0,ABS(Tabla2[[#This Row],[RESULTADO TOTAL EN PPRO8]]),"")</f>
        <v/>
      </c>
    </row>
    <row r="107" spans="1:32" x14ac:dyDescent="0.25">
      <c r="A107" s="22"/>
      <c r="B107" s="34">
        <f t="shared" si="27"/>
        <v>105</v>
      </c>
      <c r="C107" s="22"/>
      <c r="D107" s="37"/>
      <c r="E107" s="37"/>
      <c r="F107" s="37"/>
      <c r="G107" s="39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107" s="22"/>
      <c r="U107" s="6" t="str">
        <f>IF(V107&lt;&gt;"",Tabla2[[#This Row],[VALOR DEL PUNTO (EJEMPLO EN ACCIONES UN PUNTO 1€) ]]/Tabla2[[#This Row],[TAMAÑO DEL TICK (ACCIONES = 0,01)]],"")</f>
        <v/>
      </c>
      <c r="V107" s="22"/>
      <c r="W107" s="22"/>
      <c r="X107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107" s="13" t="str">
        <f>IF(Tabla2[[#This Row],[RESULTADO TOTAL EN PPRO8]]&lt;&gt;"",Tabla2[[#This Row],[RESULTADO TOTAL EN PPRO8]]-Tabla2[[#This Row],[RESULTADO (TOTAL)]],"")</f>
        <v/>
      </c>
      <c r="AA107" s="6" t="str">
        <f>IF(Tabla2[[#This Row],[RESULTADO (TOTAL)]]&lt;0,1,"")</f>
        <v/>
      </c>
      <c r="AB107" s="6" t="str">
        <f>IF(Tabla2[[#This Row],[TARGET REAL (RESULTADO EN TICKS)]]&lt;&gt;"",IF(Tabla2[[#This Row],[OPERACIONES PERDEDORAS]]=1,AB106+Tabla2[[#This Row],[OPERACIONES PERDEDORAS]],0),"")</f>
        <v/>
      </c>
      <c r="AC107" s="23"/>
      <c r="AD107" s="23"/>
      <c r="AE107" s="6" t="str">
        <f>IF(D107&lt;&gt;"",COUNTIF($D$3:D107,D107),"")</f>
        <v/>
      </c>
      <c r="AF107" s="6" t="str">
        <f>IF(Tabla2[[#This Row],[RESULTADO TOTAL EN PPRO8]]&lt;0,ABS(Tabla2[[#This Row],[RESULTADO TOTAL EN PPRO8]]),"")</f>
        <v/>
      </c>
    </row>
    <row r="108" spans="1:32" x14ac:dyDescent="0.25">
      <c r="A108" s="22"/>
      <c r="B108" s="34">
        <f t="shared" si="27"/>
        <v>106</v>
      </c>
      <c r="C108" s="22"/>
      <c r="D108" s="37"/>
      <c r="E108" s="37"/>
      <c r="F108" s="37"/>
      <c r="G108" s="39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108" s="22"/>
      <c r="U108" s="6" t="str">
        <f>IF(V108&lt;&gt;"",Tabla2[[#This Row],[VALOR DEL PUNTO (EJEMPLO EN ACCIONES UN PUNTO 1€) ]]/Tabla2[[#This Row],[TAMAÑO DEL TICK (ACCIONES = 0,01)]],"")</f>
        <v/>
      </c>
      <c r="V108" s="22"/>
      <c r="W108" s="22"/>
      <c r="X108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108" s="13" t="str">
        <f>IF(Tabla2[[#This Row],[RESULTADO TOTAL EN PPRO8]]&lt;&gt;"",Tabla2[[#This Row],[RESULTADO TOTAL EN PPRO8]]-Tabla2[[#This Row],[RESULTADO (TOTAL)]],"")</f>
        <v/>
      </c>
      <c r="AA108" s="6" t="str">
        <f>IF(Tabla2[[#This Row],[RESULTADO (TOTAL)]]&lt;0,1,"")</f>
        <v/>
      </c>
      <c r="AB108" s="6" t="str">
        <f>IF(Tabla2[[#This Row],[TARGET REAL (RESULTADO EN TICKS)]]&lt;&gt;"",IF(Tabla2[[#This Row],[OPERACIONES PERDEDORAS]]=1,AB107+Tabla2[[#This Row],[OPERACIONES PERDEDORAS]],0),"")</f>
        <v/>
      </c>
      <c r="AC108" s="23"/>
      <c r="AD108" s="23"/>
      <c r="AE108" s="6" t="str">
        <f>IF(D108&lt;&gt;"",COUNTIF($D$3:D108,D108),"")</f>
        <v/>
      </c>
      <c r="AF108" s="6" t="str">
        <f>IF(Tabla2[[#This Row],[RESULTADO TOTAL EN PPRO8]]&lt;0,ABS(Tabla2[[#This Row],[RESULTADO TOTAL EN PPRO8]]),"")</f>
        <v/>
      </c>
    </row>
    <row r="109" spans="1:32" x14ac:dyDescent="0.25">
      <c r="A109" s="22"/>
      <c r="B109" s="34">
        <f t="shared" si="27"/>
        <v>107</v>
      </c>
      <c r="C109" s="22"/>
      <c r="D109" s="37"/>
      <c r="E109" s="37"/>
      <c r="F109" s="37"/>
      <c r="G109" s="39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109" s="22"/>
      <c r="U109" s="6" t="str">
        <f>IF(V109&lt;&gt;"",Tabla2[[#This Row],[VALOR DEL PUNTO (EJEMPLO EN ACCIONES UN PUNTO 1€) ]]/Tabla2[[#This Row],[TAMAÑO DEL TICK (ACCIONES = 0,01)]],"")</f>
        <v/>
      </c>
      <c r="V109" s="22"/>
      <c r="W109" s="22"/>
      <c r="X109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109" s="13" t="str">
        <f>IF(Tabla2[[#This Row],[RESULTADO TOTAL EN PPRO8]]&lt;&gt;"",Tabla2[[#This Row],[RESULTADO TOTAL EN PPRO8]]-Tabla2[[#This Row],[RESULTADO (TOTAL)]],"")</f>
        <v/>
      </c>
      <c r="AA109" s="6" t="str">
        <f>IF(Tabla2[[#This Row],[RESULTADO (TOTAL)]]&lt;0,1,"")</f>
        <v/>
      </c>
      <c r="AB109" s="6" t="str">
        <f>IF(Tabla2[[#This Row],[TARGET REAL (RESULTADO EN TICKS)]]&lt;&gt;"",IF(Tabla2[[#This Row],[OPERACIONES PERDEDORAS]]=1,AB108+Tabla2[[#This Row],[OPERACIONES PERDEDORAS]],0),"")</f>
        <v/>
      </c>
      <c r="AC109" s="23"/>
      <c r="AD109" s="23"/>
      <c r="AE109" s="6" t="str">
        <f>IF(D109&lt;&gt;"",COUNTIF($D$3:D109,D109),"")</f>
        <v/>
      </c>
      <c r="AF109" s="6" t="str">
        <f>IF(Tabla2[[#This Row],[RESULTADO TOTAL EN PPRO8]]&lt;0,ABS(Tabla2[[#This Row],[RESULTADO TOTAL EN PPRO8]]),"")</f>
        <v/>
      </c>
    </row>
    <row r="110" spans="1:32" x14ac:dyDescent="0.25">
      <c r="A110" s="22"/>
      <c r="B110" s="34">
        <f t="shared" si="27"/>
        <v>108</v>
      </c>
      <c r="C110" s="22"/>
      <c r="D110" s="37"/>
      <c r="E110" s="37"/>
      <c r="F110" s="37"/>
      <c r="G110" s="39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110" s="22"/>
      <c r="U110" s="6" t="str">
        <f>IF(V110&lt;&gt;"",Tabla2[[#This Row],[VALOR DEL PUNTO (EJEMPLO EN ACCIONES UN PUNTO 1€) ]]/Tabla2[[#This Row],[TAMAÑO DEL TICK (ACCIONES = 0,01)]],"")</f>
        <v/>
      </c>
      <c r="V110" s="22"/>
      <c r="W110" s="22"/>
      <c r="X110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110" s="13" t="str">
        <f>IF(Tabla2[[#This Row],[RESULTADO TOTAL EN PPRO8]]&lt;&gt;"",Tabla2[[#This Row],[RESULTADO TOTAL EN PPRO8]]-Tabla2[[#This Row],[RESULTADO (TOTAL)]],"")</f>
        <v/>
      </c>
      <c r="AA110" s="6" t="str">
        <f>IF(Tabla2[[#This Row],[RESULTADO (TOTAL)]]&lt;0,1,"")</f>
        <v/>
      </c>
      <c r="AB110" s="6" t="str">
        <f>IF(Tabla2[[#This Row],[TARGET REAL (RESULTADO EN TICKS)]]&lt;&gt;"",IF(Tabla2[[#This Row],[OPERACIONES PERDEDORAS]]=1,AB109+Tabla2[[#This Row],[OPERACIONES PERDEDORAS]],0),"")</f>
        <v/>
      </c>
      <c r="AC110" s="23"/>
      <c r="AD110" s="23"/>
      <c r="AE110" s="6" t="str">
        <f>IF(D110&lt;&gt;"",COUNTIF($D$3:D110,D110),"")</f>
        <v/>
      </c>
      <c r="AF110" s="6" t="str">
        <f>IF(Tabla2[[#This Row],[RESULTADO TOTAL EN PPRO8]]&lt;0,ABS(Tabla2[[#This Row],[RESULTADO TOTAL EN PPRO8]]),"")</f>
        <v/>
      </c>
    </row>
    <row r="111" spans="1:32" x14ac:dyDescent="0.25">
      <c r="A111" s="22"/>
      <c r="B111" s="34">
        <f t="shared" si="27"/>
        <v>109</v>
      </c>
      <c r="C111" s="22"/>
      <c r="D111" s="37"/>
      <c r="E111" s="37"/>
      <c r="F111" s="37"/>
      <c r="G111" s="39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111" s="22"/>
      <c r="U111" s="6" t="str">
        <f>IF(V111&lt;&gt;"",Tabla2[[#This Row],[VALOR DEL PUNTO (EJEMPLO EN ACCIONES UN PUNTO 1€) ]]/Tabla2[[#This Row],[TAMAÑO DEL TICK (ACCIONES = 0,01)]],"")</f>
        <v/>
      </c>
      <c r="V111" s="22"/>
      <c r="W111" s="22"/>
      <c r="X111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111" s="13" t="str">
        <f>IF(Tabla2[[#This Row],[RESULTADO TOTAL EN PPRO8]]&lt;&gt;"",Tabla2[[#This Row],[RESULTADO TOTAL EN PPRO8]]-Tabla2[[#This Row],[RESULTADO (TOTAL)]],"")</f>
        <v/>
      </c>
      <c r="AA111" s="6" t="str">
        <f>IF(Tabla2[[#This Row],[RESULTADO (TOTAL)]]&lt;0,1,"")</f>
        <v/>
      </c>
      <c r="AB111" s="6" t="str">
        <f>IF(Tabla2[[#This Row],[TARGET REAL (RESULTADO EN TICKS)]]&lt;&gt;"",IF(Tabla2[[#This Row],[OPERACIONES PERDEDORAS]]=1,AB110+Tabla2[[#This Row],[OPERACIONES PERDEDORAS]],0),"")</f>
        <v/>
      </c>
      <c r="AC111" s="23"/>
      <c r="AD111" s="23"/>
      <c r="AE111" s="6" t="str">
        <f>IF(D111&lt;&gt;"",COUNTIF($D$3:D111,D111),"")</f>
        <v/>
      </c>
      <c r="AF111" s="6" t="str">
        <f>IF(Tabla2[[#This Row],[RESULTADO TOTAL EN PPRO8]]&lt;0,ABS(Tabla2[[#This Row],[RESULTADO TOTAL EN PPRO8]]),"")</f>
        <v/>
      </c>
    </row>
    <row r="112" spans="1:32" x14ac:dyDescent="0.25">
      <c r="A112" s="22"/>
      <c r="B112" s="34">
        <f t="shared" si="27"/>
        <v>110</v>
      </c>
      <c r="C112" s="22"/>
      <c r="D112" s="37"/>
      <c r="E112" s="37"/>
      <c r="F112" s="37"/>
      <c r="G112" s="39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112" s="22"/>
      <c r="U112" s="6" t="str">
        <f>IF(V112&lt;&gt;"",Tabla2[[#This Row],[VALOR DEL PUNTO (EJEMPLO EN ACCIONES UN PUNTO 1€) ]]/Tabla2[[#This Row],[TAMAÑO DEL TICK (ACCIONES = 0,01)]],"")</f>
        <v/>
      </c>
      <c r="V112" s="22"/>
      <c r="W112" s="22"/>
      <c r="X112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112" s="13" t="str">
        <f>IF(Tabla2[[#This Row],[RESULTADO TOTAL EN PPRO8]]&lt;&gt;"",Tabla2[[#This Row],[RESULTADO TOTAL EN PPRO8]]-Tabla2[[#This Row],[RESULTADO (TOTAL)]],"")</f>
        <v/>
      </c>
      <c r="AA112" s="6" t="str">
        <f>IF(Tabla2[[#This Row],[RESULTADO (TOTAL)]]&lt;0,1,"")</f>
        <v/>
      </c>
      <c r="AB112" s="6" t="str">
        <f>IF(Tabla2[[#This Row],[TARGET REAL (RESULTADO EN TICKS)]]&lt;&gt;"",IF(Tabla2[[#This Row],[OPERACIONES PERDEDORAS]]=1,AB111+Tabla2[[#This Row],[OPERACIONES PERDEDORAS]],0),"")</f>
        <v/>
      </c>
      <c r="AC112" s="23"/>
      <c r="AD112" s="23"/>
      <c r="AE112" s="6" t="str">
        <f>IF(D112&lt;&gt;"",COUNTIF($D$3:D112,D112),"")</f>
        <v/>
      </c>
      <c r="AF112" s="6" t="str">
        <f>IF(Tabla2[[#This Row],[RESULTADO TOTAL EN PPRO8]]&lt;0,ABS(Tabla2[[#This Row],[RESULTADO TOTAL EN PPRO8]]),"")</f>
        <v/>
      </c>
    </row>
    <row r="113" spans="1:32" x14ac:dyDescent="0.25">
      <c r="A113" s="22"/>
      <c r="B113" s="34">
        <f t="shared" si="27"/>
        <v>111</v>
      </c>
      <c r="C113" s="22"/>
      <c r="D113" s="37"/>
      <c r="E113" s="37"/>
      <c r="F113" s="37"/>
      <c r="G113" s="39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113" s="22"/>
      <c r="U113" s="6" t="str">
        <f>IF(V113&lt;&gt;"",Tabla2[[#This Row],[VALOR DEL PUNTO (EJEMPLO EN ACCIONES UN PUNTO 1€) ]]/Tabla2[[#This Row],[TAMAÑO DEL TICK (ACCIONES = 0,01)]],"")</f>
        <v/>
      </c>
      <c r="V113" s="22"/>
      <c r="W113" s="22"/>
      <c r="X113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113" s="13" t="str">
        <f>IF(Tabla2[[#This Row],[RESULTADO TOTAL EN PPRO8]]&lt;&gt;"",Tabla2[[#This Row],[RESULTADO TOTAL EN PPRO8]]-Tabla2[[#This Row],[RESULTADO (TOTAL)]],"")</f>
        <v/>
      </c>
      <c r="AA113" s="6" t="str">
        <f>IF(Tabla2[[#This Row],[RESULTADO (TOTAL)]]&lt;0,1,"")</f>
        <v/>
      </c>
      <c r="AB113" s="6" t="str">
        <f>IF(Tabla2[[#This Row],[TARGET REAL (RESULTADO EN TICKS)]]&lt;&gt;"",IF(Tabla2[[#This Row],[OPERACIONES PERDEDORAS]]=1,AB112+Tabla2[[#This Row],[OPERACIONES PERDEDORAS]],0),"")</f>
        <v/>
      </c>
      <c r="AC113" s="23"/>
      <c r="AD113" s="23"/>
      <c r="AE113" s="6" t="str">
        <f>IF(D113&lt;&gt;"",COUNTIF($D$3:D113,D113),"")</f>
        <v/>
      </c>
      <c r="AF113" s="6" t="str">
        <f>IF(Tabla2[[#This Row],[RESULTADO TOTAL EN PPRO8]]&lt;0,ABS(Tabla2[[#This Row],[RESULTADO TOTAL EN PPRO8]]),"")</f>
        <v/>
      </c>
    </row>
    <row r="114" spans="1:32" x14ac:dyDescent="0.25">
      <c r="A114" s="22"/>
      <c r="B114" s="34">
        <f t="shared" si="27"/>
        <v>112</v>
      </c>
      <c r="C114" s="22"/>
      <c r="D114" s="37"/>
      <c r="E114" s="37"/>
      <c r="F114" s="37"/>
      <c r="G114" s="39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114" s="22"/>
      <c r="U114" s="6" t="str">
        <f>IF(V114&lt;&gt;"",Tabla2[[#This Row],[VALOR DEL PUNTO (EJEMPLO EN ACCIONES UN PUNTO 1€) ]]/Tabla2[[#This Row],[TAMAÑO DEL TICK (ACCIONES = 0,01)]],"")</f>
        <v/>
      </c>
      <c r="V114" s="22"/>
      <c r="W114" s="22"/>
      <c r="X114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114" s="13" t="str">
        <f>IF(Tabla2[[#This Row],[RESULTADO TOTAL EN PPRO8]]&lt;&gt;"",Tabla2[[#This Row],[RESULTADO TOTAL EN PPRO8]]-Tabla2[[#This Row],[RESULTADO (TOTAL)]],"")</f>
        <v/>
      </c>
      <c r="AA114" s="6" t="str">
        <f>IF(Tabla2[[#This Row],[RESULTADO (TOTAL)]]&lt;0,1,"")</f>
        <v/>
      </c>
      <c r="AB114" s="6" t="str">
        <f>IF(Tabla2[[#This Row],[TARGET REAL (RESULTADO EN TICKS)]]&lt;&gt;"",IF(Tabla2[[#This Row],[OPERACIONES PERDEDORAS]]=1,AB113+Tabla2[[#This Row],[OPERACIONES PERDEDORAS]],0),"")</f>
        <v/>
      </c>
      <c r="AC114" s="23"/>
      <c r="AD114" s="23"/>
      <c r="AE114" s="6" t="str">
        <f>IF(D114&lt;&gt;"",COUNTIF($D$3:D114,D114),"")</f>
        <v/>
      </c>
      <c r="AF114" s="6" t="str">
        <f>IF(Tabla2[[#This Row],[RESULTADO TOTAL EN PPRO8]]&lt;0,ABS(Tabla2[[#This Row],[RESULTADO TOTAL EN PPRO8]]),"")</f>
        <v/>
      </c>
    </row>
    <row r="115" spans="1:32" x14ac:dyDescent="0.25">
      <c r="A115" s="22"/>
      <c r="B115" s="34">
        <f t="shared" si="27"/>
        <v>113</v>
      </c>
      <c r="C115" s="22"/>
      <c r="D115" s="37"/>
      <c r="E115" s="37"/>
      <c r="F115" s="37"/>
      <c r="G115" s="39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115" s="22"/>
      <c r="U115" s="6" t="str">
        <f>IF(V115&lt;&gt;"",Tabla2[[#This Row],[VALOR DEL PUNTO (EJEMPLO EN ACCIONES UN PUNTO 1€) ]]/Tabla2[[#This Row],[TAMAÑO DEL TICK (ACCIONES = 0,01)]],"")</f>
        <v/>
      </c>
      <c r="V115" s="22"/>
      <c r="W115" s="22"/>
      <c r="X115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115" s="13" t="str">
        <f>IF(Tabla2[[#This Row],[RESULTADO TOTAL EN PPRO8]]&lt;&gt;"",Tabla2[[#This Row],[RESULTADO TOTAL EN PPRO8]]-Tabla2[[#This Row],[RESULTADO (TOTAL)]],"")</f>
        <v/>
      </c>
      <c r="AA115" s="6" t="str">
        <f>IF(Tabla2[[#This Row],[RESULTADO (TOTAL)]]&lt;0,1,"")</f>
        <v/>
      </c>
      <c r="AB115" s="6" t="str">
        <f>IF(Tabla2[[#This Row],[TARGET REAL (RESULTADO EN TICKS)]]&lt;&gt;"",IF(Tabla2[[#This Row],[OPERACIONES PERDEDORAS]]=1,AB114+Tabla2[[#This Row],[OPERACIONES PERDEDORAS]],0),"")</f>
        <v/>
      </c>
      <c r="AC115" s="23"/>
      <c r="AD115" s="23"/>
      <c r="AE115" s="6" t="str">
        <f>IF(D115&lt;&gt;"",COUNTIF($D$3:D115,D115),"")</f>
        <v/>
      </c>
      <c r="AF115" s="6" t="str">
        <f>IF(Tabla2[[#This Row],[RESULTADO TOTAL EN PPRO8]]&lt;0,ABS(Tabla2[[#This Row],[RESULTADO TOTAL EN PPRO8]]),"")</f>
        <v/>
      </c>
    </row>
    <row r="116" spans="1:32" x14ac:dyDescent="0.25">
      <c r="A116" s="22"/>
      <c r="B116" s="34">
        <f t="shared" si="27"/>
        <v>114</v>
      </c>
      <c r="C116" s="22"/>
      <c r="D116" s="37"/>
      <c r="E116" s="37"/>
      <c r="F116" s="37"/>
      <c r="G116" s="39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116" s="22"/>
      <c r="U116" s="6" t="str">
        <f>IF(V116&lt;&gt;"",Tabla2[[#This Row],[VALOR DEL PUNTO (EJEMPLO EN ACCIONES UN PUNTO 1€) ]]/Tabla2[[#This Row],[TAMAÑO DEL TICK (ACCIONES = 0,01)]],"")</f>
        <v/>
      </c>
      <c r="V116" s="22"/>
      <c r="W116" s="22"/>
      <c r="X116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116" s="13" t="str">
        <f>IF(Tabla2[[#This Row],[RESULTADO TOTAL EN PPRO8]]&lt;&gt;"",Tabla2[[#This Row],[RESULTADO TOTAL EN PPRO8]]-Tabla2[[#This Row],[RESULTADO (TOTAL)]],"")</f>
        <v/>
      </c>
      <c r="AA116" s="6" t="str">
        <f>IF(Tabla2[[#This Row],[RESULTADO (TOTAL)]]&lt;0,1,"")</f>
        <v/>
      </c>
      <c r="AB116" s="6" t="str">
        <f>IF(Tabla2[[#This Row],[TARGET REAL (RESULTADO EN TICKS)]]&lt;&gt;"",IF(Tabla2[[#This Row],[OPERACIONES PERDEDORAS]]=1,AB115+Tabla2[[#This Row],[OPERACIONES PERDEDORAS]],0),"")</f>
        <v/>
      </c>
      <c r="AC116" s="23"/>
      <c r="AD116" s="23"/>
      <c r="AE116" s="6" t="str">
        <f>IF(D116&lt;&gt;"",COUNTIF($D$3:D116,D116),"")</f>
        <v/>
      </c>
      <c r="AF116" s="6" t="str">
        <f>IF(Tabla2[[#This Row],[RESULTADO TOTAL EN PPRO8]]&lt;0,ABS(Tabla2[[#This Row],[RESULTADO TOTAL EN PPRO8]]),"")</f>
        <v/>
      </c>
    </row>
    <row r="117" spans="1:32" x14ac:dyDescent="0.25">
      <c r="A117" s="22"/>
      <c r="B117" s="34">
        <f t="shared" si="27"/>
        <v>115</v>
      </c>
      <c r="C117" s="22"/>
      <c r="D117" s="37"/>
      <c r="E117" s="37"/>
      <c r="F117" s="37"/>
      <c r="G117" s="39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117" s="22"/>
      <c r="U117" s="6" t="str">
        <f>IF(V117&lt;&gt;"",Tabla2[[#This Row],[VALOR DEL PUNTO (EJEMPLO EN ACCIONES UN PUNTO 1€) ]]/Tabla2[[#This Row],[TAMAÑO DEL TICK (ACCIONES = 0,01)]],"")</f>
        <v/>
      </c>
      <c r="V117" s="22"/>
      <c r="W117" s="22"/>
      <c r="X117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117" s="13" t="str">
        <f>IF(Tabla2[[#This Row],[RESULTADO TOTAL EN PPRO8]]&lt;&gt;"",Tabla2[[#This Row],[RESULTADO TOTAL EN PPRO8]]-Tabla2[[#This Row],[RESULTADO (TOTAL)]],"")</f>
        <v/>
      </c>
      <c r="AA117" s="6" t="str">
        <f>IF(Tabla2[[#This Row],[RESULTADO (TOTAL)]]&lt;0,1,"")</f>
        <v/>
      </c>
      <c r="AB117" s="6" t="str">
        <f>IF(Tabla2[[#This Row],[TARGET REAL (RESULTADO EN TICKS)]]&lt;&gt;"",IF(Tabla2[[#This Row],[OPERACIONES PERDEDORAS]]=1,AB116+Tabla2[[#This Row],[OPERACIONES PERDEDORAS]],0),"")</f>
        <v/>
      </c>
      <c r="AC117" s="23"/>
      <c r="AD117" s="23"/>
      <c r="AE117" s="6" t="str">
        <f>IF(D117&lt;&gt;"",COUNTIF($D$3:D117,D117),"")</f>
        <v/>
      </c>
      <c r="AF117" s="6" t="str">
        <f>IF(Tabla2[[#This Row],[RESULTADO TOTAL EN PPRO8]]&lt;0,ABS(Tabla2[[#This Row],[RESULTADO TOTAL EN PPRO8]]),"")</f>
        <v/>
      </c>
    </row>
    <row r="118" spans="1:32" x14ac:dyDescent="0.25">
      <c r="A118" s="22"/>
      <c r="B118" s="34">
        <f t="shared" si="27"/>
        <v>116</v>
      </c>
      <c r="C118" s="22"/>
      <c r="D118" s="37"/>
      <c r="E118" s="37"/>
      <c r="F118" s="37"/>
      <c r="G118" s="39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118" s="22"/>
      <c r="U118" s="6" t="str">
        <f>IF(V118&lt;&gt;"",Tabla2[[#This Row],[VALOR DEL PUNTO (EJEMPLO EN ACCIONES UN PUNTO 1€) ]]/Tabla2[[#This Row],[TAMAÑO DEL TICK (ACCIONES = 0,01)]],"")</f>
        <v/>
      </c>
      <c r="V118" s="22"/>
      <c r="W118" s="22"/>
      <c r="X118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118" s="13" t="str">
        <f>IF(Tabla2[[#This Row],[RESULTADO TOTAL EN PPRO8]]&lt;&gt;"",Tabla2[[#This Row],[RESULTADO TOTAL EN PPRO8]]-Tabla2[[#This Row],[RESULTADO (TOTAL)]],"")</f>
        <v/>
      </c>
      <c r="AA118" s="6" t="str">
        <f>IF(Tabla2[[#This Row],[RESULTADO (TOTAL)]]&lt;0,1,"")</f>
        <v/>
      </c>
      <c r="AB118" s="6" t="str">
        <f>IF(Tabla2[[#This Row],[TARGET REAL (RESULTADO EN TICKS)]]&lt;&gt;"",IF(Tabla2[[#This Row],[OPERACIONES PERDEDORAS]]=1,AB117+Tabla2[[#This Row],[OPERACIONES PERDEDORAS]],0),"")</f>
        <v/>
      </c>
      <c r="AC118" s="23"/>
      <c r="AD118" s="23"/>
      <c r="AE118" s="6" t="str">
        <f>IF(D118&lt;&gt;"",COUNTIF($D$3:D118,D118),"")</f>
        <v/>
      </c>
      <c r="AF118" s="6" t="str">
        <f>IF(Tabla2[[#This Row],[RESULTADO TOTAL EN PPRO8]]&lt;0,ABS(Tabla2[[#This Row],[RESULTADO TOTAL EN PPRO8]]),"")</f>
        <v/>
      </c>
    </row>
    <row r="119" spans="1:32" x14ac:dyDescent="0.25">
      <c r="A119" s="22"/>
      <c r="B119" s="34">
        <f t="shared" si="27"/>
        <v>117</v>
      </c>
      <c r="C119" s="22"/>
      <c r="D119" s="37"/>
      <c r="E119" s="37"/>
      <c r="F119" s="37"/>
      <c r="G119" s="39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119" s="22"/>
      <c r="U119" s="6" t="str">
        <f>IF(V119&lt;&gt;"",Tabla2[[#This Row],[VALOR DEL PUNTO (EJEMPLO EN ACCIONES UN PUNTO 1€) ]]/Tabla2[[#This Row],[TAMAÑO DEL TICK (ACCIONES = 0,01)]],"")</f>
        <v/>
      </c>
      <c r="V119" s="22"/>
      <c r="W119" s="22"/>
      <c r="X119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119" s="13" t="str">
        <f>IF(Tabla2[[#This Row],[RESULTADO TOTAL EN PPRO8]]&lt;&gt;"",Tabla2[[#This Row],[RESULTADO TOTAL EN PPRO8]]-Tabla2[[#This Row],[RESULTADO (TOTAL)]],"")</f>
        <v/>
      </c>
      <c r="AA119" s="6" t="str">
        <f>IF(Tabla2[[#This Row],[RESULTADO (TOTAL)]]&lt;0,1,"")</f>
        <v/>
      </c>
      <c r="AB119" s="6" t="str">
        <f>IF(Tabla2[[#This Row],[TARGET REAL (RESULTADO EN TICKS)]]&lt;&gt;"",IF(Tabla2[[#This Row],[OPERACIONES PERDEDORAS]]=1,AB118+Tabla2[[#This Row],[OPERACIONES PERDEDORAS]],0),"")</f>
        <v/>
      </c>
      <c r="AC119" s="23"/>
      <c r="AD119" s="23"/>
      <c r="AE119" s="6" t="str">
        <f>IF(D119&lt;&gt;"",COUNTIF($D$3:D119,D119),"")</f>
        <v/>
      </c>
      <c r="AF119" s="6" t="str">
        <f>IF(Tabla2[[#This Row],[RESULTADO TOTAL EN PPRO8]]&lt;0,ABS(Tabla2[[#This Row],[RESULTADO TOTAL EN PPRO8]]),"")</f>
        <v/>
      </c>
    </row>
    <row r="120" spans="1:32" x14ac:dyDescent="0.25">
      <c r="A120" s="22"/>
      <c r="B120" s="34">
        <f t="shared" si="27"/>
        <v>118</v>
      </c>
      <c r="C120" s="22"/>
      <c r="D120" s="37"/>
      <c r="E120" s="37"/>
      <c r="F120" s="37"/>
      <c r="G120" s="39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120" s="22"/>
      <c r="U120" s="6" t="str">
        <f>IF(V120&lt;&gt;"",Tabla2[[#This Row],[VALOR DEL PUNTO (EJEMPLO EN ACCIONES UN PUNTO 1€) ]]/Tabla2[[#This Row],[TAMAÑO DEL TICK (ACCIONES = 0,01)]],"")</f>
        <v/>
      </c>
      <c r="V120" s="22"/>
      <c r="W120" s="22"/>
      <c r="X120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120" s="13" t="str">
        <f>IF(Tabla2[[#This Row],[RESULTADO TOTAL EN PPRO8]]&lt;&gt;"",Tabla2[[#This Row],[RESULTADO TOTAL EN PPRO8]]-Tabla2[[#This Row],[RESULTADO (TOTAL)]],"")</f>
        <v/>
      </c>
      <c r="AA120" s="6" t="str">
        <f>IF(Tabla2[[#This Row],[RESULTADO (TOTAL)]]&lt;0,1,"")</f>
        <v/>
      </c>
      <c r="AB120" s="6" t="str">
        <f>IF(Tabla2[[#This Row],[TARGET REAL (RESULTADO EN TICKS)]]&lt;&gt;"",IF(Tabla2[[#This Row],[OPERACIONES PERDEDORAS]]=1,AB119+Tabla2[[#This Row],[OPERACIONES PERDEDORAS]],0),"")</f>
        <v/>
      </c>
      <c r="AC120" s="23"/>
      <c r="AD120" s="23"/>
      <c r="AE120" s="6" t="str">
        <f>IF(D120&lt;&gt;"",COUNTIF($D$3:D120,D120),"")</f>
        <v/>
      </c>
      <c r="AF120" s="6" t="str">
        <f>IF(Tabla2[[#This Row],[RESULTADO TOTAL EN PPRO8]]&lt;0,ABS(Tabla2[[#This Row],[RESULTADO TOTAL EN PPRO8]]),"")</f>
        <v/>
      </c>
    </row>
    <row r="121" spans="1:32" x14ac:dyDescent="0.25">
      <c r="A121" s="22"/>
      <c r="B121" s="34">
        <f t="shared" si="27"/>
        <v>119</v>
      </c>
      <c r="C121" s="22"/>
      <c r="D121" s="37"/>
      <c r="E121" s="37"/>
      <c r="F121" s="37"/>
      <c r="G121" s="39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121" s="22"/>
      <c r="U121" s="6" t="str">
        <f>IF(V121&lt;&gt;"",Tabla2[[#This Row],[VALOR DEL PUNTO (EJEMPLO EN ACCIONES UN PUNTO 1€) ]]/Tabla2[[#This Row],[TAMAÑO DEL TICK (ACCIONES = 0,01)]],"")</f>
        <v/>
      </c>
      <c r="V121" s="22"/>
      <c r="W121" s="22"/>
      <c r="X121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121" s="13" t="str">
        <f>IF(Tabla2[[#This Row],[RESULTADO TOTAL EN PPRO8]]&lt;&gt;"",Tabla2[[#This Row],[RESULTADO TOTAL EN PPRO8]]-Tabla2[[#This Row],[RESULTADO (TOTAL)]],"")</f>
        <v/>
      </c>
      <c r="AA121" s="6" t="str">
        <f>IF(Tabla2[[#This Row],[RESULTADO (TOTAL)]]&lt;0,1,"")</f>
        <v/>
      </c>
      <c r="AB121" s="6" t="str">
        <f>IF(Tabla2[[#This Row],[TARGET REAL (RESULTADO EN TICKS)]]&lt;&gt;"",IF(Tabla2[[#This Row],[OPERACIONES PERDEDORAS]]=1,AB120+Tabla2[[#This Row],[OPERACIONES PERDEDORAS]],0),"")</f>
        <v/>
      </c>
      <c r="AC121" s="23"/>
      <c r="AD121" s="23"/>
      <c r="AE121" s="6" t="str">
        <f>IF(D121&lt;&gt;"",COUNTIF($D$3:D121,D121),"")</f>
        <v/>
      </c>
      <c r="AF121" s="6" t="str">
        <f>IF(Tabla2[[#This Row],[RESULTADO TOTAL EN PPRO8]]&lt;0,ABS(Tabla2[[#This Row],[RESULTADO TOTAL EN PPRO8]]),"")</f>
        <v/>
      </c>
    </row>
    <row r="122" spans="1:32" x14ac:dyDescent="0.25">
      <c r="A122" s="22"/>
      <c r="B122" s="34">
        <f t="shared" si="27"/>
        <v>120</v>
      </c>
      <c r="C122" s="22"/>
      <c r="D122" s="37"/>
      <c r="E122" s="37"/>
      <c r="F122" s="37"/>
      <c r="G122" s="39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122" s="22"/>
      <c r="U122" s="6" t="str">
        <f>IF(V122&lt;&gt;"",Tabla2[[#This Row],[VALOR DEL PUNTO (EJEMPLO EN ACCIONES UN PUNTO 1€) ]]/Tabla2[[#This Row],[TAMAÑO DEL TICK (ACCIONES = 0,01)]],"")</f>
        <v/>
      </c>
      <c r="V122" s="22"/>
      <c r="W122" s="22"/>
      <c r="X122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122" s="13" t="str">
        <f>IF(Tabla2[[#This Row],[RESULTADO TOTAL EN PPRO8]]&lt;&gt;"",Tabla2[[#This Row],[RESULTADO TOTAL EN PPRO8]]-Tabla2[[#This Row],[RESULTADO (TOTAL)]],"")</f>
        <v/>
      </c>
      <c r="AA122" s="6" t="str">
        <f>IF(Tabla2[[#This Row],[RESULTADO (TOTAL)]]&lt;0,1,"")</f>
        <v/>
      </c>
      <c r="AB122" s="6" t="str">
        <f>IF(Tabla2[[#This Row],[TARGET REAL (RESULTADO EN TICKS)]]&lt;&gt;"",IF(Tabla2[[#This Row],[OPERACIONES PERDEDORAS]]=1,AB121+Tabla2[[#This Row],[OPERACIONES PERDEDORAS]],0),"")</f>
        <v/>
      </c>
      <c r="AC122" s="23"/>
      <c r="AD122" s="23"/>
      <c r="AE122" s="6" t="str">
        <f>IF(D122&lt;&gt;"",COUNTIF($D$3:D122,D122),"")</f>
        <v/>
      </c>
      <c r="AF122" s="6" t="str">
        <f>IF(Tabla2[[#This Row],[RESULTADO TOTAL EN PPRO8]]&lt;0,ABS(Tabla2[[#This Row],[RESULTADO TOTAL EN PPRO8]]),"")</f>
        <v/>
      </c>
    </row>
    <row r="123" spans="1:32" x14ac:dyDescent="0.25">
      <c r="A123" s="22"/>
      <c r="B123" s="34">
        <f t="shared" si="27"/>
        <v>121</v>
      </c>
      <c r="C123" s="22"/>
      <c r="D123" s="37"/>
      <c r="E123" s="37"/>
      <c r="F123" s="37"/>
      <c r="G123" s="39"/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2"/>
      <c r="S123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123" s="22"/>
      <c r="U123" s="6" t="str">
        <f>IF(V123&lt;&gt;"",Tabla2[[#This Row],[VALOR DEL PUNTO (EJEMPLO EN ACCIONES UN PUNTO 1€) ]]/Tabla2[[#This Row],[TAMAÑO DEL TICK (ACCIONES = 0,01)]],"")</f>
        <v/>
      </c>
      <c r="V123" s="22"/>
      <c r="W123" s="22"/>
      <c r="X123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123" s="13" t="str">
        <f>IF(Tabla2[[#This Row],[RESULTADO TOTAL EN PPRO8]]&lt;&gt;"",Tabla2[[#This Row],[RESULTADO TOTAL EN PPRO8]]-Tabla2[[#This Row],[RESULTADO (TOTAL)]],"")</f>
        <v/>
      </c>
      <c r="AA123" s="6" t="str">
        <f>IF(Tabla2[[#This Row],[RESULTADO (TOTAL)]]&lt;0,1,"")</f>
        <v/>
      </c>
      <c r="AB123" s="6" t="str">
        <f>IF(Tabla2[[#This Row],[TARGET REAL (RESULTADO EN TICKS)]]&lt;&gt;"",IF(Tabla2[[#This Row],[OPERACIONES PERDEDORAS]]=1,AB122+Tabla2[[#This Row],[OPERACIONES PERDEDORAS]],0),"")</f>
        <v/>
      </c>
      <c r="AC123" s="23"/>
      <c r="AD123" s="23"/>
      <c r="AE123" s="6" t="str">
        <f>IF(D123&lt;&gt;"",COUNTIF($D$3:D123,D123),"")</f>
        <v/>
      </c>
      <c r="AF123" s="6" t="str">
        <f>IF(Tabla2[[#This Row],[RESULTADO TOTAL EN PPRO8]]&lt;0,ABS(Tabla2[[#This Row],[RESULTADO TOTAL EN PPRO8]]),"")</f>
        <v/>
      </c>
    </row>
    <row r="124" spans="1:32" x14ac:dyDescent="0.25">
      <c r="A124" s="22"/>
      <c r="B124" s="34">
        <f t="shared" si="27"/>
        <v>122</v>
      </c>
      <c r="C124" s="22"/>
      <c r="D124" s="37"/>
      <c r="E124" s="37"/>
      <c r="F124" s="37"/>
      <c r="G124" s="39"/>
      <c r="H124" s="22"/>
      <c r="I124" s="22"/>
      <c r="J124" s="22"/>
      <c r="K124" s="22"/>
      <c r="L124" s="22"/>
      <c r="M124" s="22"/>
      <c r="N124" s="22"/>
      <c r="O124" s="22"/>
      <c r="P124" s="22"/>
      <c r="Q124" s="22"/>
      <c r="R124" s="22"/>
      <c r="S124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124" s="22"/>
      <c r="U124" s="6" t="str">
        <f>IF(V124&lt;&gt;"",Tabla2[[#This Row],[VALOR DEL PUNTO (EJEMPLO EN ACCIONES UN PUNTO 1€) ]]/Tabla2[[#This Row],[TAMAÑO DEL TICK (ACCIONES = 0,01)]],"")</f>
        <v/>
      </c>
      <c r="V124" s="22"/>
      <c r="W124" s="22"/>
      <c r="X124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124" s="13" t="str">
        <f>IF(Tabla2[[#This Row],[RESULTADO TOTAL EN PPRO8]]&lt;&gt;"",Tabla2[[#This Row],[RESULTADO TOTAL EN PPRO8]]-Tabla2[[#This Row],[RESULTADO (TOTAL)]],"")</f>
        <v/>
      </c>
      <c r="AA124" s="6" t="str">
        <f>IF(Tabla2[[#This Row],[RESULTADO (TOTAL)]]&lt;0,1,"")</f>
        <v/>
      </c>
      <c r="AB124" s="6" t="str">
        <f>IF(Tabla2[[#This Row],[TARGET REAL (RESULTADO EN TICKS)]]&lt;&gt;"",IF(Tabla2[[#This Row],[OPERACIONES PERDEDORAS]]=1,AB123+Tabla2[[#This Row],[OPERACIONES PERDEDORAS]],0),"")</f>
        <v/>
      </c>
      <c r="AC124" s="23"/>
      <c r="AD124" s="23"/>
      <c r="AE124" s="6" t="str">
        <f>IF(D124&lt;&gt;"",COUNTIF($D$3:D124,D124),"")</f>
        <v/>
      </c>
      <c r="AF124" s="6" t="str">
        <f>IF(Tabla2[[#This Row],[RESULTADO TOTAL EN PPRO8]]&lt;0,ABS(Tabla2[[#This Row],[RESULTADO TOTAL EN PPRO8]]),"")</f>
        <v/>
      </c>
    </row>
    <row r="125" spans="1:32" x14ac:dyDescent="0.25">
      <c r="A125" s="22"/>
      <c r="B125" s="34">
        <f t="shared" si="27"/>
        <v>123</v>
      </c>
      <c r="C125" s="22"/>
      <c r="D125" s="37"/>
      <c r="E125" s="37"/>
      <c r="F125" s="37"/>
      <c r="G125" s="39"/>
      <c r="H125" s="22"/>
      <c r="I125" s="22"/>
      <c r="J125" s="22"/>
      <c r="K125" s="22"/>
      <c r="L125" s="22"/>
      <c r="M125" s="22"/>
      <c r="N125" s="22"/>
      <c r="O125" s="22"/>
      <c r="P125" s="22"/>
      <c r="Q125" s="22"/>
      <c r="R125" s="22"/>
      <c r="S125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125" s="22"/>
      <c r="U125" s="6" t="str">
        <f>IF(V125&lt;&gt;"",Tabla2[[#This Row],[VALOR DEL PUNTO (EJEMPLO EN ACCIONES UN PUNTO 1€) ]]/Tabla2[[#This Row],[TAMAÑO DEL TICK (ACCIONES = 0,01)]],"")</f>
        <v/>
      </c>
      <c r="V125" s="22"/>
      <c r="W125" s="22"/>
      <c r="X125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125" s="13" t="str">
        <f>IF(Tabla2[[#This Row],[RESULTADO TOTAL EN PPRO8]]&lt;&gt;"",Tabla2[[#This Row],[RESULTADO TOTAL EN PPRO8]]-Tabla2[[#This Row],[RESULTADO (TOTAL)]],"")</f>
        <v/>
      </c>
      <c r="AA125" s="6" t="str">
        <f>IF(Tabla2[[#This Row],[RESULTADO (TOTAL)]]&lt;0,1,"")</f>
        <v/>
      </c>
      <c r="AB125" s="6" t="str">
        <f>IF(Tabla2[[#This Row],[TARGET REAL (RESULTADO EN TICKS)]]&lt;&gt;"",IF(Tabla2[[#This Row],[OPERACIONES PERDEDORAS]]=1,AB124+Tabla2[[#This Row],[OPERACIONES PERDEDORAS]],0),"")</f>
        <v/>
      </c>
      <c r="AC125" s="23"/>
      <c r="AD125" s="23"/>
      <c r="AE125" s="6" t="str">
        <f>IF(D125&lt;&gt;"",COUNTIF($D$3:D125,D125),"")</f>
        <v/>
      </c>
      <c r="AF125" s="6" t="str">
        <f>IF(Tabla2[[#This Row],[RESULTADO TOTAL EN PPRO8]]&lt;0,ABS(Tabla2[[#This Row],[RESULTADO TOTAL EN PPRO8]]),"")</f>
        <v/>
      </c>
    </row>
    <row r="126" spans="1:32" x14ac:dyDescent="0.25">
      <c r="A126" s="22"/>
      <c r="B126" s="34">
        <f t="shared" si="27"/>
        <v>124</v>
      </c>
      <c r="C126" s="22"/>
      <c r="D126" s="37"/>
      <c r="E126" s="37"/>
      <c r="F126" s="37"/>
      <c r="G126" s="39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126" s="22"/>
      <c r="U126" s="6" t="str">
        <f>IF(V126&lt;&gt;"",Tabla2[[#This Row],[VALOR DEL PUNTO (EJEMPLO EN ACCIONES UN PUNTO 1€) ]]/Tabla2[[#This Row],[TAMAÑO DEL TICK (ACCIONES = 0,01)]],"")</f>
        <v/>
      </c>
      <c r="V126" s="22"/>
      <c r="W126" s="22"/>
      <c r="X126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126" s="13" t="str">
        <f>IF(Tabla2[[#This Row],[RESULTADO TOTAL EN PPRO8]]&lt;&gt;"",Tabla2[[#This Row],[RESULTADO TOTAL EN PPRO8]]-Tabla2[[#This Row],[RESULTADO (TOTAL)]],"")</f>
        <v/>
      </c>
      <c r="AA126" s="6" t="str">
        <f>IF(Tabla2[[#This Row],[RESULTADO (TOTAL)]]&lt;0,1,"")</f>
        <v/>
      </c>
      <c r="AB126" s="6" t="str">
        <f>IF(Tabla2[[#This Row],[TARGET REAL (RESULTADO EN TICKS)]]&lt;&gt;"",IF(Tabla2[[#This Row],[OPERACIONES PERDEDORAS]]=1,AB125+Tabla2[[#This Row],[OPERACIONES PERDEDORAS]],0),"")</f>
        <v/>
      </c>
      <c r="AC126" s="23"/>
      <c r="AD126" s="23"/>
      <c r="AE126" s="6" t="str">
        <f>IF(D126&lt;&gt;"",COUNTIF($D$3:D126,D126),"")</f>
        <v/>
      </c>
      <c r="AF126" s="6" t="str">
        <f>IF(Tabla2[[#This Row],[RESULTADO TOTAL EN PPRO8]]&lt;0,ABS(Tabla2[[#This Row],[RESULTADO TOTAL EN PPRO8]]),"")</f>
        <v/>
      </c>
    </row>
    <row r="127" spans="1:32" x14ac:dyDescent="0.25">
      <c r="A127" s="22"/>
      <c r="B127" s="34">
        <f t="shared" si="27"/>
        <v>125</v>
      </c>
      <c r="C127" s="22"/>
      <c r="D127" s="37"/>
      <c r="E127" s="37"/>
      <c r="F127" s="37"/>
      <c r="G127" s="39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127" s="22"/>
      <c r="U127" s="6" t="str">
        <f>IF(V127&lt;&gt;"",Tabla2[[#This Row],[VALOR DEL PUNTO (EJEMPLO EN ACCIONES UN PUNTO 1€) ]]/Tabla2[[#This Row],[TAMAÑO DEL TICK (ACCIONES = 0,01)]],"")</f>
        <v/>
      </c>
      <c r="V127" s="22"/>
      <c r="W127" s="22"/>
      <c r="X127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127" s="13" t="str">
        <f>IF(Tabla2[[#This Row],[RESULTADO TOTAL EN PPRO8]]&lt;&gt;"",Tabla2[[#This Row],[RESULTADO TOTAL EN PPRO8]]-Tabla2[[#This Row],[RESULTADO (TOTAL)]],"")</f>
        <v/>
      </c>
      <c r="AA127" s="6" t="str">
        <f>IF(Tabla2[[#This Row],[RESULTADO (TOTAL)]]&lt;0,1,"")</f>
        <v/>
      </c>
      <c r="AB127" s="6" t="str">
        <f>IF(Tabla2[[#This Row],[TARGET REAL (RESULTADO EN TICKS)]]&lt;&gt;"",IF(Tabla2[[#This Row],[OPERACIONES PERDEDORAS]]=1,AB126+Tabla2[[#This Row],[OPERACIONES PERDEDORAS]],0),"")</f>
        <v/>
      </c>
      <c r="AC127" s="23"/>
      <c r="AD127" s="23"/>
      <c r="AE127" s="6" t="str">
        <f>IF(D127&lt;&gt;"",COUNTIF($D$3:D127,D127),"")</f>
        <v/>
      </c>
      <c r="AF127" s="6" t="str">
        <f>IF(Tabla2[[#This Row],[RESULTADO TOTAL EN PPRO8]]&lt;0,ABS(Tabla2[[#This Row],[RESULTADO TOTAL EN PPRO8]]),"")</f>
        <v/>
      </c>
    </row>
    <row r="128" spans="1:32" x14ac:dyDescent="0.25">
      <c r="A128" s="22"/>
      <c r="B128" s="34">
        <f t="shared" si="27"/>
        <v>126</v>
      </c>
      <c r="C128" s="22"/>
      <c r="D128" s="37"/>
      <c r="E128" s="37"/>
      <c r="F128" s="37"/>
      <c r="G128" s="39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128" s="22"/>
      <c r="U128" s="6" t="str">
        <f>IF(V128&lt;&gt;"",Tabla2[[#This Row],[VALOR DEL PUNTO (EJEMPLO EN ACCIONES UN PUNTO 1€) ]]/Tabla2[[#This Row],[TAMAÑO DEL TICK (ACCIONES = 0,01)]],"")</f>
        <v/>
      </c>
      <c r="V128" s="22"/>
      <c r="W128" s="22"/>
      <c r="X128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128" s="13" t="str">
        <f>IF(Tabla2[[#This Row],[RESULTADO TOTAL EN PPRO8]]&lt;&gt;"",Tabla2[[#This Row],[RESULTADO TOTAL EN PPRO8]]-Tabla2[[#This Row],[RESULTADO (TOTAL)]],"")</f>
        <v/>
      </c>
      <c r="AA128" s="6" t="str">
        <f>IF(Tabla2[[#This Row],[RESULTADO (TOTAL)]]&lt;0,1,"")</f>
        <v/>
      </c>
      <c r="AB128" s="6" t="str">
        <f>IF(Tabla2[[#This Row],[TARGET REAL (RESULTADO EN TICKS)]]&lt;&gt;"",IF(Tabla2[[#This Row],[OPERACIONES PERDEDORAS]]=1,AB127+Tabla2[[#This Row],[OPERACIONES PERDEDORAS]],0),"")</f>
        <v/>
      </c>
      <c r="AC128" s="23"/>
      <c r="AD128" s="23"/>
      <c r="AE128" s="6" t="str">
        <f>IF(D128&lt;&gt;"",COUNTIF($D$3:D128,D128),"")</f>
        <v/>
      </c>
      <c r="AF128" s="6" t="str">
        <f>IF(Tabla2[[#This Row],[RESULTADO TOTAL EN PPRO8]]&lt;0,ABS(Tabla2[[#This Row],[RESULTADO TOTAL EN PPRO8]]),"")</f>
        <v/>
      </c>
    </row>
    <row r="129" spans="1:32" x14ac:dyDescent="0.25">
      <c r="A129" s="22"/>
      <c r="B129" s="34">
        <f t="shared" si="27"/>
        <v>127</v>
      </c>
      <c r="C129" s="22"/>
      <c r="D129" s="37"/>
      <c r="E129" s="37"/>
      <c r="F129" s="37"/>
      <c r="G129" s="39"/>
      <c r="H129" s="22"/>
      <c r="I129" s="22"/>
      <c r="J129" s="22"/>
      <c r="K129" s="22"/>
      <c r="L129" s="22"/>
      <c r="M129" s="22"/>
      <c r="N129" s="22"/>
      <c r="O129" s="22"/>
      <c r="P129" s="22"/>
      <c r="Q129" s="22"/>
      <c r="R129" s="22"/>
      <c r="S129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129" s="22"/>
      <c r="U129" s="6" t="str">
        <f>IF(V129&lt;&gt;"",Tabla2[[#This Row],[VALOR DEL PUNTO (EJEMPLO EN ACCIONES UN PUNTO 1€) ]]/Tabla2[[#This Row],[TAMAÑO DEL TICK (ACCIONES = 0,01)]],"")</f>
        <v/>
      </c>
      <c r="V129" s="22"/>
      <c r="W129" s="22"/>
      <c r="X129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129" s="13" t="str">
        <f>IF(Tabla2[[#This Row],[RESULTADO TOTAL EN PPRO8]]&lt;&gt;"",Tabla2[[#This Row],[RESULTADO TOTAL EN PPRO8]]-Tabla2[[#This Row],[RESULTADO (TOTAL)]],"")</f>
        <v/>
      </c>
      <c r="AA129" s="6" t="str">
        <f>IF(Tabla2[[#This Row],[RESULTADO (TOTAL)]]&lt;0,1,"")</f>
        <v/>
      </c>
      <c r="AB129" s="6" t="str">
        <f>IF(Tabla2[[#This Row],[TARGET REAL (RESULTADO EN TICKS)]]&lt;&gt;"",IF(Tabla2[[#This Row],[OPERACIONES PERDEDORAS]]=1,AB128+Tabla2[[#This Row],[OPERACIONES PERDEDORAS]],0),"")</f>
        <v/>
      </c>
      <c r="AC129" s="23"/>
      <c r="AD129" s="23"/>
      <c r="AE129" s="6" t="str">
        <f>IF(D129&lt;&gt;"",COUNTIF($D$3:D129,D129),"")</f>
        <v/>
      </c>
      <c r="AF129" s="6" t="str">
        <f>IF(Tabla2[[#This Row],[RESULTADO TOTAL EN PPRO8]]&lt;0,ABS(Tabla2[[#This Row],[RESULTADO TOTAL EN PPRO8]]),"")</f>
        <v/>
      </c>
    </row>
    <row r="130" spans="1:32" x14ac:dyDescent="0.25">
      <c r="A130" s="22"/>
      <c r="B130" s="34">
        <f t="shared" si="27"/>
        <v>128</v>
      </c>
      <c r="C130" s="22"/>
      <c r="D130" s="37"/>
      <c r="E130" s="37"/>
      <c r="F130" s="37"/>
      <c r="G130" s="39"/>
      <c r="H130" s="22"/>
      <c r="I130" s="22"/>
      <c r="J130" s="22"/>
      <c r="K130" s="22"/>
      <c r="L130" s="22"/>
      <c r="M130" s="22"/>
      <c r="N130" s="22"/>
      <c r="O130" s="22"/>
      <c r="P130" s="22"/>
      <c r="Q130" s="22"/>
      <c r="R130" s="22"/>
      <c r="S130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130" s="22"/>
      <c r="U130" s="6" t="str">
        <f>IF(V130&lt;&gt;"",Tabla2[[#This Row],[VALOR DEL PUNTO (EJEMPLO EN ACCIONES UN PUNTO 1€) ]]/Tabla2[[#This Row],[TAMAÑO DEL TICK (ACCIONES = 0,01)]],"")</f>
        <v/>
      </c>
      <c r="V130" s="22"/>
      <c r="W130" s="22"/>
      <c r="X130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130" s="13" t="str">
        <f>IF(Tabla2[[#This Row],[RESULTADO TOTAL EN PPRO8]]&lt;&gt;"",Tabla2[[#This Row],[RESULTADO TOTAL EN PPRO8]]-Tabla2[[#This Row],[RESULTADO (TOTAL)]],"")</f>
        <v/>
      </c>
      <c r="AA130" s="6" t="str">
        <f>IF(Tabla2[[#This Row],[RESULTADO (TOTAL)]]&lt;0,1,"")</f>
        <v/>
      </c>
      <c r="AB130" s="6" t="str">
        <f>IF(Tabla2[[#This Row],[TARGET REAL (RESULTADO EN TICKS)]]&lt;&gt;"",IF(Tabla2[[#This Row],[OPERACIONES PERDEDORAS]]=1,AB129+Tabla2[[#This Row],[OPERACIONES PERDEDORAS]],0),"")</f>
        <v/>
      </c>
      <c r="AC130" s="23"/>
      <c r="AD130" s="23"/>
      <c r="AE130" s="6" t="str">
        <f>IF(D130&lt;&gt;"",COUNTIF($D$3:D130,D130),"")</f>
        <v/>
      </c>
      <c r="AF130" s="6" t="str">
        <f>IF(Tabla2[[#This Row],[RESULTADO TOTAL EN PPRO8]]&lt;0,ABS(Tabla2[[#This Row],[RESULTADO TOTAL EN PPRO8]]),"")</f>
        <v/>
      </c>
    </row>
    <row r="131" spans="1:32" x14ac:dyDescent="0.25">
      <c r="A131" s="22"/>
      <c r="B131" s="34">
        <f t="shared" si="27"/>
        <v>129</v>
      </c>
      <c r="C131" s="22"/>
      <c r="D131" s="37"/>
      <c r="E131" s="37"/>
      <c r="F131" s="37"/>
      <c r="G131" s="39"/>
      <c r="H131" s="22"/>
      <c r="I131" s="22"/>
      <c r="J131" s="22"/>
      <c r="K131" s="22"/>
      <c r="L131" s="22"/>
      <c r="M131" s="22"/>
      <c r="N131" s="22"/>
      <c r="O131" s="22"/>
      <c r="P131" s="22"/>
      <c r="Q131" s="22"/>
      <c r="R131" s="22"/>
      <c r="S131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131" s="22"/>
      <c r="U131" s="6" t="str">
        <f>IF(V131&lt;&gt;"",Tabla2[[#This Row],[VALOR DEL PUNTO (EJEMPLO EN ACCIONES UN PUNTO 1€) ]]/Tabla2[[#This Row],[TAMAÑO DEL TICK (ACCIONES = 0,01)]],"")</f>
        <v/>
      </c>
      <c r="V131" s="22"/>
      <c r="W131" s="22"/>
      <c r="X131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131" s="13" t="str">
        <f>IF(Tabla2[[#This Row],[RESULTADO TOTAL EN PPRO8]]&lt;&gt;"",Tabla2[[#This Row],[RESULTADO TOTAL EN PPRO8]]-Tabla2[[#This Row],[RESULTADO (TOTAL)]],"")</f>
        <v/>
      </c>
      <c r="AA131" s="6" t="str">
        <f>IF(Tabla2[[#This Row],[RESULTADO (TOTAL)]]&lt;0,1,"")</f>
        <v/>
      </c>
      <c r="AB131" s="6" t="str">
        <f>IF(Tabla2[[#This Row],[TARGET REAL (RESULTADO EN TICKS)]]&lt;&gt;"",IF(Tabla2[[#This Row],[OPERACIONES PERDEDORAS]]=1,AB130+Tabla2[[#This Row],[OPERACIONES PERDEDORAS]],0),"")</f>
        <v/>
      </c>
      <c r="AC131" s="23"/>
      <c r="AD131" s="23"/>
      <c r="AE131" s="6" t="str">
        <f>IF(D131&lt;&gt;"",COUNTIF($D$3:D131,D131),"")</f>
        <v/>
      </c>
      <c r="AF131" s="6" t="str">
        <f>IF(Tabla2[[#This Row],[RESULTADO TOTAL EN PPRO8]]&lt;0,ABS(Tabla2[[#This Row],[RESULTADO TOTAL EN PPRO8]]),"")</f>
        <v/>
      </c>
    </row>
    <row r="132" spans="1:32" x14ac:dyDescent="0.25">
      <c r="A132" s="22"/>
      <c r="B132" s="34">
        <f t="shared" si="27"/>
        <v>130</v>
      </c>
      <c r="C132" s="22"/>
      <c r="D132" s="37"/>
      <c r="E132" s="37"/>
      <c r="F132" s="37"/>
      <c r="G132" s="39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132" s="22"/>
      <c r="U132" s="6" t="str">
        <f>IF(V132&lt;&gt;"",Tabla2[[#This Row],[VALOR DEL PUNTO (EJEMPLO EN ACCIONES UN PUNTO 1€) ]]/Tabla2[[#This Row],[TAMAÑO DEL TICK (ACCIONES = 0,01)]],"")</f>
        <v/>
      </c>
      <c r="V132" s="22"/>
      <c r="W132" s="22"/>
      <c r="X132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132" s="13" t="str">
        <f>IF(Tabla2[[#This Row],[RESULTADO TOTAL EN PPRO8]]&lt;&gt;"",Tabla2[[#This Row],[RESULTADO TOTAL EN PPRO8]]-Tabla2[[#This Row],[RESULTADO (TOTAL)]],"")</f>
        <v/>
      </c>
      <c r="AA132" s="6" t="str">
        <f>IF(Tabla2[[#This Row],[RESULTADO (TOTAL)]]&lt;0,1,"")</f>
        <v/>
      </c>
      <c r="AB132" s="6" t="str">
        <f>IF(Tabla2[[#This Row],[TARGET REAL (RESULTADO EN TICKS)]]&lt;&gt;"",IF(Tabla2[[#This Row],[OPERACIONES PERDEDORAS]]=1,AB131+Tabla2[[#This Row],[OPERACIONES PERDEDORAS]],0),"")</f>
        <v/>
      </c>
      <c r="AC132" s="23"/>
      <c r="AD132" s="23"/>
      <c r="AE132" s="6" t="str">
        <f>IF(D132&lt;&gt;"",COUNTIF($D$3:D132,D132),"")</f>
        <v/>
      </c>
      <c r="AF132" s="6" t="str">
        <f>IF(Tabla2[[#This Row],[RESULTADO TOTAL EN PPRO8]]&lt;0,ABS(Tabla2[[#This Row],[RESULTADO TOTAL EN PPRO8]]),"")</f>
        <v/>
      </c>
    </row>
    <row r="133" spans="1:32" x14ac:dyDescent="0.25">
      <c r="A133" s="22"/>
      <c r="B133" s="34">
        <f t="shared" si="27"/>
        <v>131</v>
      </c>
      <c r="C133" s="22"/>
      <c r="D133" s="37"/>
      <c r="E133" s="37"/>
      <c r="F133" s="37"/>
      <c r="G133" s="39"/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S133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133" s="22"/>
      <c r="U133" s="6" t="str">
        <f>IF(V133&lt;&gt;"",Tabla2[[#This Row],[VALOR DEL PUNTO (EJEMPLO EN ACCIONES UN PUNTO 1€) ]]/Tabla2[[#This Row],[TAMAÑO DEL TICK (ACCIONES = 0,01)]],"")</f>
        <v/>
      </c>
      <c r="V133" s="22"/>
      <c r="W133" s="22"/>
      <c r="X133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133" s="13" t="str">
        <f>IF(Tabla2[[#This Row],[RESULTADO TOTAL EN PPRO8]]&lt;&gt;"",Tabla2[[#This Row],[RESULTADO TOTAL EN PPRO8]]-Tabla2[[#This Row],[RESULTADO (TOTAL)]],"")</f>
        <v/>
      </c>
      <c r="AA133" s="6" t="str">
        <f>IF(Tabla2[[#This Row],[RESULTADO (TOTAL)]]&lt;0,1,"")</f>
        <v/>
      </c>
      <c r="AB133" s="6" t="str">
        <f>IF(Tabla2[[#This Row],[TARGET REAL (RESULTADO EN TICKS)]]&lt;&gt;"",IF(Tabla2[[#This Row],[OPERACIONES PERDEDORAS]]=1,AB132+Tabla2[[#This Row],[OPERACIONES PERDEDORAS]],0),"")</f>
        <v/>
      </c>
      <c r="AC133" s="23"/>
      <c r="AD133" s="23"/>
      <c r="AE133" s="6" t="str">
        <f>IF(D133&lt;&gt;"",COUNTIF($D$3:D133,D133),"")</f>
        <v/>
      </c>
      <c r="AF133" s="6" t="str">
        <f>IF(Tabla2[[#This Row],[RESULTADO TOTAL EN PPRO8]]&lt;0,ABS(Tabla2[[#This Row],[RESULTADO TOTAL EN PPRO8]]),"")</f>
        <v/>
      </c>
    </row>
    <row r="134" spans="1:32" x14ac:dyDescent="0.25">
      <c r="A134" s="22"/>
      <c r="B134" s="34">
        <f t="shared" si="27"/>
        <v>132</v>
      </c>
      <c r="C134" s="22"/>
      <c r="D134" s="37"/>
      <c r="E134" s="37"/>
      <c r="F134" s="37"/>
      <c r="G134" s="39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134" s="22"/>
      <c r="U134" s="6" t="str">
        <f>IF(V134&lt;&gt;"",Tabla2[[#This Row],[VALOR DEL PUNTO (EJEMPLO EN ACCIONES UN PUNTO 1€) ]]/Tabla2[[#This Row],[TAMAÑO DEL TICK (ACCIONES = 0,01)]],"")</f>
        <v/>
      </c>
      <c r="V134" s="22"/>
      <c r="W134" s="22"/>
      <c r="X134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134" s="13" t="str">
        <f>IF(Tabla2[[#This Row],[RESULTADO TOTAL EN PPRO8]]&lt;&gt;"",Tabla2[[#This Row],[RESULTADO TOTAL EN PPRO8]]-Tabla2[[#This Row],[RESULTADO (TOTAL)]],"")</f>
        <v/>
      </c>
      <c r="AA134" s="6" t="str">
        <f>IF(Tabla2[[#This Row],[RESULTADO (TOTAL)]]&lt;0,1,"")</f>
        <v/>
      </c>
      <c r="AB134" s="6" t="str">
        <f>IF(Tabla2[[#This Row],[TARGET REAL (RESULTADO EN TICKS)]]&lt;&gt;"",IF(Tabla2[[#This Row],[OPERACIONES PERDEDORAS]]=1,AB133+Tabla2[[#This Row],[OPERACIONES PERDEDORAS]],0),"")</f>
        <v/>
      </c>
      <c r="AC134" s="23"/>
      <c r="AD134" s="23"/>
      <c r="AE134" s="6" t="str">
        <f>IF(D134&lt;&gt;"",COUNTIF($D$3:D134,D134),"")</f>
        <v/>
      </c>
      <c r="AF134" s="6" t="str">
        <f>IF(Tabla2[[#This Row],[RESULTADO TOTAL EN PPRO8]]&lt;0,ABS(Tabla2[[#This Row],[RESULTADO TOTAL EN PPRO8]]),"")</f>
        <v/>
      </c>
    </row>
    <row r="135" spans="1:32" x14ac:dyDescent="0.25">
      <c r="A135" s="22"/>
      <c r="B135" s="34">
        <f t="shared" si="27"/>
        <v>133</v>
      </c>
      <c r="C135" s="22"/>
      <c r="D135" s="37"/>
      <c r="E135" s="37"/>
      <c r="F135" s="37"/>
      <c r="G135" s="39"/>
      <c r="H135" s="22"/>
      <c r="I135" s="22"/>
      <c r="J135" s="22"/>
      <c r="K135" s="22"/>
      <c r="L135" s="22"/>
      <c r="M135" s="22"/>
      <c r="N135" s="22"/>
      <c r="O135" s="22"/>
      <c r="P135" s="22"/>
      <c r="Q135" s="22"/>
      <c r="R135" s="22"/>
      <c r="S135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135" s="22"/>
      <c r="U135" s="6" t="str">
        <f>IF(V135&lt;&gt;"",Tabla2[[#This Row],[VALOR DEL PUNTO (EJEMPLO EN ACCIONES UN PUNTO 1€) ]]/Tabla2[[#This Row],[TAMAÑO DEL TICK (ACCIONES = 0,01)]],"")</f>
        <v/>
      </c>
      <c r="V135" s="22"/>
      <c r="W135" s="22"/>
      <c r="X135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135" s="13" t="str">
        <f>IF(Tabla2[[#This Row],[RESULTADO TOTAL EN PPRO8]]&lt;&gt;"",Tabla2[[#This Row],[RESULTADO TOTAL EN PPRO8]]-Tabla2[[#This Row],[RESULTADO (TOTAL)]],"")</f>
        <v/>
      </c>
      <c r="AA135" s="6" t="str">
        <f>IF(Tabla2[[#This Row],[RESULTADO (TOTAL)]]&lt;0,1,"")</f>
        <v/>
      </c>
      <c r="AB135" s="6" t="str">
        <f>IF(Tabla2[[#This Row],[TARGET REAL (RESULTADO EN TICKS)]]&lt;&gt;"",IF(Tabla2[[#This Row],[OPERACIONES PERDEDORAS]]=1,AB134+Tabla2[[#This Row],[OPERACIONES PERDEDORAS]],0),"")</f>
        <v/>
      </c>
      <c r="AC135" s="23"/>
      <c r="AD135" s="23"/>
      <c r="AE135" s="6" t="str">
        <f>IF(D135&lt;&gt;"",COUNTIF($D$3:D135,D135),"")</f>
        <v/>
      </c>
      <c r="AF135" s="6" t="str">
        <f>IF(Tabla2[[#This Row],[RESULTADO TOTAL EN PPRO8]]&lt;0,ABS(Tabla2[[#This Row],[RESULTADO TOTAL EN PPRO8]]),"")</f>
        <v/>
      </c>
    </row>
    <row r="136" spans="1:32" x14ac:dyDescent="0.25">
      <c r="A136" s="22"/>
      <c r="B136" s="34">
        <f t="shared" si="27"/>
        <v>134</v>
      </c>
      <c r="C136" s="22"/>
      <c r="D136" s="37"/>
      <c r="E136" s="37"/>
      <c r="F136" s="37"/>
      <c r="G136" s="39"/>
      <c r="H136" s="22"/>
      <c r="I136" s="22"/>
      <c r="J136" s="22"/>
      <c r="K136" s="22"/>
      <c r="L136" s="22"/>
      <c r="M136" s="22"/>
      <c r="N136" s="22"/>
      <c r="O136" s="22"/>
      <c r="P136" s="22"/>
      <c r="Q136" s="22"/>
      <c r="R136" s="22"/>
      <c r="S136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136" s="22"/>
      <c r="U136" s="6" t="str">
        <f>IF(V136&lt;&gt;"",Tabla2[[#This Row],[VALOR DEL PUNTO (EJEMPLO EN ACCIONES UN PUNTO 1€) ]]/Tabla2[[#This Row],[TAMAÑO DEL TICK (ACCIONES = 0,01)]],"")</f>
        <v/>
      </c>
      <c r="V136" s="22"/>
      <c r="W136" s="22"/>
      <c r="X136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136" s="13" t="str">
        <f>IF(Tabla2[[#This Row],[RESULTADO TOTAL EN PPRO8]]&lt;&gt;"",Tabla2[[#This Row],[RESULTADO TOTAL EN PPRO8]]-Tabla2[[#This Row],[RESULTADO (TOTAL)]],"")</f>
        <v/>
      </c>
      <c r="AA136" s="6" t="str">
        <f>IF(Tabla2[[#This Row],[RESULTADO (TOTAL)]]&lt;0,1,"")</f>
        <v/>
      </c>
      <c r="AB136" s="6" t="str">
        <f>IF(Tabla2[[#This Row],[TARGET REAL (RESULTADO EN TICKS)]]&lt;&gt;"",IF(Tabla2[[#This Row],[OPERACIONES PERDEDORAS]]=1,AB135+Tabla2[[#This Row],[OPERACIONES PERDEDORAS]],0),"")</f>
        <v/>
      </c>
      <c r="AC136" s="23"/>
      <c r="AD136" s="23"/>
      <c r="AE136" s="6" t="str">
        <f>IF(D136&lt;&gt;"",COUNTIF($D$3:D136,D136),"")</f>
        <v/>
      </c>
      <c r="AF136" s="6" t="str">
        <f>IF(Tabla2[[#This Row],[RESULTADO TOTAL EN PPRO8]]&lt;0,ABS(Tabla2[[#This Row],[RESULTADO TOTAL EN PPRO8]]),"")</f>
        <v/>
      </c>
    </row>
    <row r="137" spans="1:32" x14ac:dyDescent="0.25">
      <c r="A137" s="22"/>
      <c r="B137" s="34">
        <f t="shared" si="27"/>
        <v>135</v>
      </c>
      <c r="C137" s="22"/>
      <c r="D137" s="37"/>
      <c r="E137" s="37"/>
      <c r="F137" s="37"/>
      <c r="G137" s="39"/>
      <c r="H137" s="22"/>
      <c r="I137" s="22"/>
      <c r="J137" s="22"/>
      <c r="K137" s="22"/>
      <c r="L137" s="22"/>
      <c r="M137" s="22"/>
      <c r="N137" s="22"/>
      <c r="O137" s="22"/>
      <c r="P137" s="22"/>
      <c r="Q137" s="22"/>
      <c r="R137" s="22"/>
      <c r="S137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137" s="22"/>
      <c r="U137" s="6" t="str">
        <f>IF(V137&lt;&gt;"",Tabla2[[#This Row],[VALOR DEL PUNTO (EJEMPLO EN ACCIONES UN PUNTO 1€) ]]/Tabla2[[#This Row],[TAMAÑO DEL TICK (ACCIONES = 0,01)]],"")</f>
        <v/>
      </c>
      <c r="V137" s="22"/>
      <c r="W137" s="22"/>
      <c r="X137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137" s="13" t="str">
        <f>IF(Tabla2[[#This Row],[RESULTADO TOTAL EN PPRO8]]&lt;&gt;"",Tabla2[[#This Row],[RESULTADO TOTAL EN PPRO8]]-Tabla2[[#This Row],[RESULTADO (TOTAL)]],"")</f>
        <v/>
      </c>
      <c r="AA137" s="6" t="str">
        <f>IF(Tabla2[[#This Row],[RESULTADO (TOTAL)]]&lt;0,1,"")</f>
        <v/>
      </c>
      <c r="AB137" s="6" t="str">
        <f>IF(Tabla2[[#This Row],[TARGET REAL (RESULTADO EN TICKS)]]&lt;&gt;"",IF(Tabla2[[#This Row],[OPERACIONES PERDEDORAS]]=1,AB136+Tabla2[[#This Row],[OPERACIONES PERDEDORAS]],0),"")</f>
        <v/>
      </c>
      <c r="AC137" s="23"/>
      <c r="AD137" s="23"/>
      <c r="AE137" s="6" t="str">
        <f>IF(D137&lt;&gt;"",COUNTIF($D$3:D137,D137),"")</f>
        <v/>
      </c>
      <c r="AF137" s="6" t="str">
        <f>IF(Tabla2[[#This Row],[RESULTADO TOTAL EN PPRO8]]&lt;0,ABS(Tabla2[[#This Row],[RESULTADO TOTAL EN PPRO8]]),"")</f>
        <v/>
      </c>
    </row>
    <row r="138" spans="1:32" x14ac:dyDescent="0.25">
      <c r="A138" s="22"/>
      <c r="B138" s="34">
        <f t="shared" si="27"/>
        <v>136</v>
      </c>
      <c r="C138" s="22"/>
      <c r="D138" s="37"/>
      <c r="E138" s="37"/>
      <c r="F138" s="37"/>
      <c r="G138" s="39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138" s="22"/>
      <c r="U138" s="6" t="str">
        <f>IF(V138&lt;&gt;"",Tabla2[[#This Row],[VALOR DEL PUNTO (EJEMPLO EN ACCIONES UN PUNTO 1€) ]]/Tabla2[[#This Row],[TAMAÑO DEL TICK (ACCIONES = 0,01)]],"")</f>
        <v/>
      </c>
      <c r="V138" s="22"/>
      <c r="W138" s="22"/>
      <c r="X138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138" s="13" t="str">
        <f>IF(Tabla2[[#This Row],[RESULTADO TOTAL EN PPRO8]]&lt;&gt;"",Tabla2[[#This Row],[RESULTADO TOTAL EN PPRO8]]-Tabla2[[#This Row],[RESULTADO (TOTAL)]],"")</f>
        <v/>
      </c>
      <c r="AA138" s="6" t="str">
        <f>IF(Tabla2[[#This Row],[RESULTADO (TOTAL)]]&lt;0,1,"")</f>
        <v/>
      </c>
      <c r="AB138" s="6" t="str">
        <f>IF(Tabla2[[#This Row],[TARGET REAL (RESULTADO EN TICKS)]]&lt;&gt;"",IF(Tabla2[[#This Row],[OPERACIONES PERDEDORAS]]=1,AB137+Tabla2[[#This Row],[OPERACIONES PERDEDORAS]],0),"")</f>
        <v/>
      </c>
      <c r="AC138" s="23"/>
      <c r="AD138" s="23"/>
      <c r="AE138" s="6" t="str">
        <f>IF(D138&lt;&gt;"",COUNTIF($D$3:D138,D138),"")</f>
        <v/>
      </c>
      <c r="AF138" s="6" t="str">
        <f>IF(Tabla2[[#This Row],[RESULTADO TOTAL EN PPRO8]]&lt;0,ABS(Tabla2[[#This Row],[RESULTADO TOTAL EN PPRO8]]),"")</f>
        <v/>
      </c>
    </row>
    <row r="139" spans="1:32" x14ac:dyDescent="0.25">
      <c r="A139" s="22"/>
      <c r="B139" s="34">
        <f t="shared" si="27"/>
        <v>137</v>
      </c>
      <c r="C139" s="22"/>
      <c r="D139" s="37"/>
      <c r="E139" s="37"/>
      <c r="F139" s="37"/>
      <c r="G139" s="39"/>
      <c r="H139" s="22"/>
      <c r="I139" s="22"/>
      <c r="J139" s="22"/>
      <c r="K139" s="22"/>
      <c r="L139" s="22"/>
      <c r="M139" s="22"/>
      <c r="N139" s="22"/>
      <c r="O139" s="22"/>
      <c r="P139" s="22"/>
      <c r="Q139" s="22"/>
      <c r="R139" s="22"/>
      <c r="S139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139" s="22"/>
      <c r="U139" s="6" t="str">
        <f>IF(V139&lt;&gt;"",Tabla2[[#This Row],[VALOR DEL PUNTO (EJEMPLO EN ACCIONES UN PUNTO 1€) ]]/Tabla2[[#This Row],[TAMAÑO DEL TICK (ACCIONES = 0,01)]],"")</f>
        <v/>
      </c>
      <c r="V139" s="22"/>
      <c r="W139" s="22"/>
      <c r="X139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139" s="13" t="str">
        <f>IF(Tabla2[[#This Row],[RESULTADO TOTAL EN PPRO8]]&lt;&gt;"",Tabla2[[#This Row],[RESULTADO TOTAL EN PPRO8]]-Tabla2[[#This Row],[RESULTADO (TOTAL)]],"")</f>
        <v/>
      </c>
      <c r="AA139" s="6" t="str">
        <f>IF(Tabla2[[#This Row],[RESULTADO (TOTAL)]]&lt;0,1,"")</f>
        <v/>
      </c>
      <c r="AB139" s="6" t="str">
        <f>IF(Tabla2[[#This Row],[TARGET REAL (RESULTADO EN TICKS)]]&lt;&gt;"",IF(Tabla2[[#This Row],[OPERACIONES PERDEDORAS]]=1,AB138+Tabla2[[#This Row],[OPERACIONES PERDEDORAS]],0),"")</f>
        <v/>
      </c>
      <c r="AC139" s="23"/>
      <c r="AD139" s="23"/>
      <c r="AE139" s="6" t="str">
        <f>IF(D139&lt;&gt;"",COUNTIF($D$3:D139,D139),"")</f>
        <v/>
      </c>
      <c r="AF139" s="6" t="str">
        <f>IF(Tabla2[[#This Row],[RESULTADO TOTAL EN PPRO8]]&lt;0,ABS(Tabla2[[#This Row],[RESULTADO TOTAL EN PPRO8]]),"")</f>
        <v/>
      </c>
    </row>
    <row r="140" spans="1:32" x14ac:dyDescent="0.25">
      <c r="A140" s="22"/>
      <c r="B140" s="34">
        <f t="shared" si="27"/>
        <v>138</v>
      </c>
      <c r="C140" s="22"/>
      <c r="D140" s="37"/>
      <c r="E140" s="37"/>
      <c r="F140" s="37"/>
      <c r="G140" s="39"/>
      <c r="H140" s="22"/>
      <c r="I140" s="22"/>
      <c r="J140" s="22"/>
      <c r="K140" s="22"/>
      <c r="L140" s="22"/>
      <c r="M140" s="22"/>
      <c r="N140" s="22"/>
      <c r="O140" s="22"/>
      <c r="P140" s="22"/>
      <c r="Q140" s="22"/>
      <c r="R140" s="22"/>
      <c r="S140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140" s="22"/>
      <c r="U140" s="6" t="str">
        <f>IF(V140&lt;&gt;"",Tabla2[[#This Row],[VALOR DEL PUNTO (EJEMPLO EN ACCIONES UN PUNTO 1€) ]]/Tabla2[[#This Row],[TAMAÑO DEL TICK (ACCIONES = 0,01)]],"")</f>
        <v/>
      </c>
      <c r="V140" s="22"/>
      <c r="W140" s="22"/>
      <c r="X140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140" s="13" t="str">
        <f>IF(Tabla2[[#This Row],[RESULTADO TOTAL EN PPRO8]]&lt;&gt;"",Tabla2[[#This Row],[RESULTADO TOTAL EN PPRO8]]-Tabla2[[#This Row],[RESULTADO (TOTAL)]],"")</f>
        <v/>
      </c>
      <c r="AA140" s="6" t="str">
        <f>IF(Tabla2[[#This Row],[RESULTADO (TOTAL)]]&lt;0,1,"")</f>
        <v/>
      </c>
      <c r="AB140" s="6" t="str">
        <f>IF(Tabla2[[#This Row],[TARGET REAL (RESULTADO EN TICKS)]]&lt;&gt;"",IF(Tabla2[[#This Row],[OPERACIONES PERDEDORAS]]=1,AB139+Tabla2[[#This Row],[OPERACIONES PERDEDORAS]],0),"")</f>
        <v/>
      </c>
      <c r="AC140" s="23"/>
      <c r="AD140" s="23"/>
      <c r="AE140" s="6" t="str">
        <f>IF(D140&lt;&gt;"",COUNTIF($D$3:D140,D140),"")</f>
        <v/>
      </c>
      <c r="AF140" s="6" t="str">
        <f>IF(Tabla2[[#This Row],[RESULTADO TOTAL EN PPRO8]]&lt;0,ABS(Tabla2[[#This Row],[RESULTADO TOTAL EN PPRO8]]),"")</f>
        <v/>
      </c>
    </row>
    <row r="141" spans="1:32" x14ac:dyDescent="0.25">
      <c r="A141" s="22"/>
      <c r="B141" s="34">
        <f t="shared" si="27"/>
        <v>139</v>
      </c>
      <c r="C141" s="22"/>
      <c r="D141" s="37"/>
      <c r="E141" s="37"/>
      <c r="F141" s="37"/>
      <c r="G141" s="39"/>
      <c r="H141" s="22"/>
      <c r="I141" s="22"/>
      <c r="J141" s="22"/>
      <c r="K141" s="22"/>
      <c r="L141" s="22"/>
      <c r="M141" s="22"/>
      <c r="N141" s="22"/>
      <c r="O141" s="22"/>
      <c r="P141" s="22"/>
      <c r="Q141" s="22"/>
      <c r="R141" s="22"/>
      <c r="S141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141" s="22"/>
      <c r="U141" s="6" t="str">
        <f>IF(V141&lt;&gt;"",Tabla2[[#This Row],[VALOR DEL PUNTO (EJEMPLO EN ACCIONES UN PUNTO 1€) ]]/Tabla2[[#This Row],[TAMAÑO DEL TICK (ACCIONES = 0,01)]],"")</f>
        <v/>
      </c>
      <c r="V141" s="22"/>
      <c r="W141" s="22"/>
      <c r="X141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141" s="13" t="str">
        <f>IF(Tabla2[[#This Row],[RESULTADO TOTAL EN PPRO8]]&lt;&gt;"",Tabla2[[#This Row],[RESULTADO TOTAL EN PPRO8]]-Tabla2[[#This Row],[RESULTADO (TOTAL)]],"")</f>
        <v/>
      </c>
      <c r="AA141" s="6" t="str">
        <f>IF(Tabla2[[#This Row],[RESULTADO (TOTAL)]]&lt;0,1,"")</f>
        <v/>
      </c>
      <c r="AB141" s="6" t="str">
        <f>IF(Tabla2[[#This Row],[TARGET REAL (RESULTADO EN TICKS)]]&lt;&gt;"",IF(Tabla2[[#This Row],[OPERACIONES PERDEDORAS]]=1,AB140+Tabla2[[#This Row],[OPERACIONES PERDEDORAS]],0),"")</f>
        <v/>
      </c>
      <c r="AC141" s="23"/>
      <c r="AD141" s="23"/>
      <c r="AE141" s="6" t="str">
        <f>IF(D141&lt;&gt;"",COUNTIF($D$3:D141,D141),"")</f>
        <v/>
      </c>
      <c r="AF141" s="6" t="str">
        <f>IF(Tabla2[[#This Row],[RESULTADO TOTAL EN PPRO8]]&lt;0,ABS(Tabla2[[#This Row],[RESULTADO TOTAL EN PPRO8]]),"")</f>
        <v/>
      </c>
    </row>
    <row r="142" spans="1:32" x14ac:dyDescent="0.25">
      <c r="A142" s="22"/>
      <c r="B142" s="34">
        <f t="shared" si="27"/>
        <v>140</v>
      </c>
      <c r="C142" s="22"/>
      <c r="D142" s="37"/>
      <c r="E142" s="37"/>
      <c r="F142" s="37"/>
      <c r="G142" s="39"/>
      <c r="H142" s="22"/>
      <c r="I142" s="22"/>
      <c r="J142" s="22"/>
      <c r="K142" s="22"/>
      <c r="L142" s="22"/>
      <c r="M142" s="22"/>
      <c r="N142" s="22"/>
      <c r="O142" s="22"/>
      <c r="P142" s="22"/>
      <c r="Q142" s="22"/>
      <c r="R142" s="22"/>
      <c r="S142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142" s="22"/>
      <c r="U142" s="6" t="str">
        <f>IF(V142&lt;&gt;"",Tabla2[[#This Row],[VALOR DEL PUNTO (EJEMPLO EN ACCIONES UN PUNTO 1€) ]]/Tabla2[[#This Row],[TAMAÑO DEL TICK (ACCIONES = 0,01)]],"")</f>
        <v/>
      </c>
      <c r="V142" s="22"/>
      <c r="W142" s="22"/>
      <c r="X142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142" s="13" t="str">
        <f>IF(Tabla2[[#This Row],[RESULTADO TOTAL EN PPRO8]]&lt;&gt;"",Tabla2[[#This Row],[RESULTADO TOTAL EN PPRO8]]-Tabla2[[#This Row],[RESULTADO (TOTAL)]],"")</f>
        <v/>
      </c>
      <c r="AA142" s="6" t="str">
        <f>IF(Tabla2[[#This Row],[RESULTADO (TOTAL)]]&lt;0,1,"")</f>
        <v/>
      </c>
      <c r="AB142" s="6" t="str">
        <f>IF(Tabla2[[#This Row],[TARGET REAL (RESULTADO EN TICKS)]]&lt;&gt;"",IF(Tabla2[[#This Row],[OPERACIONES PERDEDORAS]]=1,AB141+Tabla2[[#This Row],[OPERACIONES PERDEDORAS]],0),"")</f>
        <v/>
      </c>
      <c r="AC142" s="23"/>
      <c r="AD142" s="23"/>
      <c r="AE142" s="6" t="str">
        <f>IF(D142&lt;&gt;"",COUNTIF($D$3:D142,D142),"")</f>
        <v/>
      </c>
      <c r="AF142" s="6" t="str">
        <f>IF(Tabla2[[#This Row],[RESULTADO TOTAL EN PPRO8]]&lt;0,ABS(Tabla2[[#This Row],[RESULTADO TOTAL EN PPRO8]]),"")</f>
        <v/>
      </c>
    </row>
    <row r="143" spans="1:32" x14ac:dyDescent="0.25">
      <c r="A143" s="22"/>
      <c r="B143" s="34">
        <f t="shared" si="27"/>
        <v>141</v>
      </c>
      <c r="C143" s="22"/>
      <c r="D143" s="37"/>
      <c r="E143" s="37"/>
      <c r="F143" s="37"/>
      <c r="G143" s="39"/>
      <c r="H143" s="22"/>
      <c r="I143" s="22"/>
      <c r="J143" s="22"/>
      <c r="K143" s="22"/>
      <c r="L143" s="22"/>
      <c r="M143" s="22"/>
      <c r="N143" s="22"/>
      <c r="O143" s="22"/>
      <c r="P143" s="22"/>
      <c r="Q143" s="22"/>
      <c r="R143" s="22"/>
      <c r="S143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143" s="22"/>
      <c r="U143" s="6" t="str">
        <f>IF(V143&lt;&gt;"",Tabla2[[#This Row],[VALOR DEL PUNTO (EJEMPLO EN ACCIONES UN PUNTO 1€) ]]/Tabla2[[#This Row],[TAMAÑO DEL TICK (ACCIONES = 0,01)]],"")</f>
        <v/>
      </c>
      <c r="V143" s="22"/>
      <c r="W143" s="22"/>
      <c r="X143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143" s="13" t="str">
        <f>IF(Tabla2[[#This Row],[RESULTADO TOTAL EN PPRO8]]&lt;&gt;"",Tabla2[[#This Row],[RESULTADO TOTAL EN PPRO8]]-Tabla2[[#This Row],[RESULTADO (TOTAL)]],"")</f>
        <v/>
      </c>
      <c r="AA143" s="6" t="str">
        <f>IF(Tabla2[[#This Row],[RESULTADO (TOTAL)]]&lt;0,1,"")</f>
        <v/>
      </c>
      <c r="AB143" s="6" t="str">
        <f>IF(Tabla2[[#This Row],[TARGET REAL (RESULTADO EN TICKS)]]&lt;&gt;"",IF(Tabla2[[#This Row],[OPERACIONES PERDEDORAS]]=1,AB142+Tabla2[[#This Row],[OPERACIONES PERDEDORAS]],0),"")</f>
        <v/>
      </c>
      <c r="AC143" s="23"/>
      <c r="AD143" s="23"/>
      <c r="AE143" s="6" t="str">
        <f>IF(D143&lt;&gt;"",COUNTIF($D$3:D143,D143),"")</f>
        <v/>
      </c>
      <c r="AF143" s="6" t="str">
        <f>IF(Tabla2[[#This Row],[RESULTADO TOTAL EN PPRO8]]&lt;0,ABS(Tabla2[[#This Row],[RESULTADO TOTAL EN PPRO8]]),"")</f>
        <v/>
      </c>
    </row>
    <row r="144" spans="1:32" x14ac:dyDescent="0.25">
      <c r="A144" s="22"/>
      <c r="B144" s="34">
        <f t="shared" si="27"/>
        <v>142</v>
      </c>
      <c r="C144" s="22"/>
      <c r="D144" s="37"/>
      <c r="E144" s="37"/>
      <c r="F144" s="37"/>
      <c r="G144" s="39"/>
      <c r="H144" s="22"/>
      <c r="I144" s="22"/>
      <c r="J144" s="22"/>
      <c r="K144" s="22"/>
      <c r="L144" s="22"/>
      <c r="M144" s="22"/>
      <c r="N144" s="22"/>
      <c r="O144" s="22"/>
      <c r="P144" s="22"/>
      <c r="Q144" s="22"/>
      <c r="R144" s="22"/>
      <c r="S144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144" s="22"/>
      <c r="U144" s="6" t="str">
        <f>IF(V144&lt;&gt;"",Tabla2[[#This Row],[VALOR DEL PUNTO (EJEMPLO EN ACCIONES UN PUNTO 1€) ]]/Tabla2[[#This Row],[TAMAÑO DEL TICK (ACCIONES = 0,01)]],"")</f>
        <v/>
      </c>
      <c r="V144" s="22"/>
      <c r="W144" s="22"/>
      <c r="X144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144" s="13" t="str">
        <f>IF(Tabla2[[#This Row],[RESULTADO TOTAL EN PPRO8]]&lt;&gt;"",Tabla2[[#This Row],[RESULTADO TOTAL EN PPRO8]]-Tabla2[[#This Row],[RESULTADO (TOTAL)]],"")</f>
        <v/>
      </c>
      <c r="AA144" s="6" t="str">
        <f>IF(Tabla2[[#This Row],[RESULTADO (TOTAL)]]&lt;0,1,"")</f>
        <v/>
      </c>
      <c r="AB144" s="6" t="str">
        <f>IF(Tabla2[[#This Row],[TARGET REAL (RESULTADO EN TICKS)]]&lt;&gt;"",IF(Tabla2[[#This Row],[OPERACIONES PERDEDORAS]]=1,AB143+Tabla2[[#This Row],[OPERACIONES PERDEDORAS]],0),"")</f>
        <v/>
      </c>
      <c r="AC144" s="23"/>
      <c r="AD144" s="23"/>
      <c r="AE144" s="6" t="str">
        <f>IF(D144&lt;&gt;"",COUNTIF($D$3:D144,D144),"")</f>
        <v/>
      </c>
      <c r="AF144" s="6" t="str">
        <f>IF(Tabla2[[#This Row],[RESULTADO TOTAL EN PPRO8]]&lt;0,ABS(Tabla2[[#This Row],[RESULTADO TOTAL EN PPRO8]]),"")</f>
        <v/>
      </c>
    </row>
    <row r="145" spans="1:32" x14ac:dyDescent="0.25">
      <c r="A145" s="22"/>
      <c r="B145" s="34">
        <f t="shared" si="27"/>
        <v>143</v>
      </c>
      <c r="C145" s="22"/>
      <c r="D145" s="37"/>
      <c r="E145" s="37"/>
      <c r="F145" s="37"/>
      <c r="G145" s="39"/>
      <c r="H145" s="22"/>
      <c r="I145" s="22"/>
      <c r="J145" s="22"/>
      <c r="K145" s="22"/>
      <c r="L145" s="22"/>
      <c r="M145" s="22"/>
      <c r="N145" s="22"/>
      <c r="O145" s="22"/>
      <c r="P145" s="22"/>
      <c r="Q145" s="22"/>
      <c r="R145" s="22"/>
      <c r="S145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145" s="22"/>
      <c r="U145" s="6" t="str">
        <f>IF(V145&lt;&gt;"",Tabla2[[#This Row],[VALOR DEL PUNTO (EJEMPLO EN ACCIONES UN PUNTO 1€) ]]/Tabla2[[#This Row],[TAMAÑO DEL TICK (ACCIONES = 0,01)]],"")</f>
        <v/>
      </c>
      <c r="V145" s="22"/>
      <c r="W145" s="22"/>
      <c r="X145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145" s="13" t="str">
        <f>IF(Tabla2[[#This Row],[RESULTADO TOTAL EN PPRO8]]&lt;&gt;"",Tabla2[[#This Row],[RESULTADO TOTAL EN PPRO8]]-Tabla2[[#This Row],[RESULTADO (TOTAL)]],"")</f>
        <v/>
      </c>
      <c r="AA145" s="6" t="str">
        <f>IF(Tabla2[[#This Row],[RESULTADO (TOTAL)]]&lt;0,1,"")</f>
        <v/>
      </c>
      <c r="AB145" s="6" t="str">
        <f>IF(Tabla2[[#This Row],[TARGET REAL (RESULTADO EN TICKS)]]&lt;&gt;"",IF(Tabla2[[#This Row],[OPERACIONES PERDEDORAS]]=1,AB144+Tabla2[[#This Row],[OPERACIONES PERDEDORAS]],0),"")</f>
        <v/>
      </c>
      <c r="AC145" s="23"/>
      <c r="AD145" s="23"/>
      <c r="AE145" s="6" t="str">
        <f>IF(D145&lt;&gt;"",COUNTIF($D$3:D145,D145),"")</f>
        <v/>
      </c>
      <c r="AF145" s="6" t="str">
        <f>IF(Tabla2[[#This Row],[RESULTADO TOTAL EN PPRO8]]&lt;0,ABS(Tabla2[[#This Row],[RESULTADO TOTAL EN PPRO8]]),"")</f>
        <v/>
      </c>
    </row>
    <row r="146" spans="1:32" x14ac:dyDescent="0.25">
      <c r="A146" s="22"/>
      <c r="B146" s="34">
        <f t="shared" si="27"/>
        <v>144</v>
      </c>
      <c r="C146" s="22"/>
      <c r="D146" s="37"/>
      <c r="E146" s="37"/>
      <c r="F146" s="37"/>
      <c r="G146" s="39"/>
      <c r="H146" s="22"/>
      <c r="I146" s="22"/>
      <c r="J146" s="22"/>
      <c r="K146" s="22"/>
      <c r="L146" s="22"/>
      <c r="M146" s="22"/>
      <c r="N146" s="22"/>
      <c r="O146" s="22"/>
      <c r="P146" s="22"/>
      <c r="Q146" s="22"/>
      <c r="R146" s="22"/>
      <c r="S146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146" s="22"/>
      <c r="U146" s="6" t="str">
        <f>IF(V146&lt;&gt;"",Tabla2[[#This Row],[VALOR DEL PUNTO (EJEMPLO EN ACCIONES UN PUNTO 1€) ]]/Tabla2[[#This Row],[TAMAÑO DEL TICK (ACCIONES = 0,01)]],"")</f>
        <v/>
      </c>
      <c r="V146" s="22"/>
      <c r="W146" s="22"/>
      <c r="X146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146" s="13" t="str">
        <f>IF(Tabla2[[#This Row],[RESULTADO TOTAL EN PPRO8]]&lt;&gt;"",Tabla2[[#This Row],[RESULTADO TOTAL EN PPRO8]]-Tabla2[[#This Row],[RESULTADO (TOTAL)]],"")</f>
        <v/>
      </c>
      <c r="AA146" s="6" t="str">
        <f>IF(Tabla2[[#This Row],[RESULTADO (TOTAL)]]&lt;0,1,"")</f>
        <v/>
      </c>
      <c r="AB146" s="6" t="str">
        <f>IF(Tabla2[[#This Row],[TARGET REAL (RESULTADO EN TICKS)]]&lt;&gt;"",IF(Tabla2[[#This Row],[OPERACIONES PERDEDORAS]]=1,AB145+Tabla2[[#This Row],[OPERACIONES PERDEDORAS]],0),"")</f>
        <v/>
      </c>
      <c r="AC146" s="23"/>
      <c r="AD146" s="23"/>
      <c r="AE146" s="6" t="str">
        <f>IF(D146&lt;&gt;"",COUNTIF($D$3:D146,D146),"")</f>
        <v/>
      </c>
      <c r="AF146" s="6" t="str">
        <f>IF(Tabla2[[#This Row],[RESULTADO TOTAL EN PPRO8]]&lt;0,ABS(Tabla2[[#This Row],[RESULTADO TOTAL EN PPRO8]]),"")</f>
        <v/>
      </c>
    </row>
    <row r="147" spans="1:32" x14ac:dyDescent="0.25">
      <c r="A147" s="22"/>
      <c r="B147" s="34">
        <f t="shared" si="27"/>
        <v>145</v>
      </c>
      <c r="C147" s="22"/>
      <c r="D147" s="37"/>
      <c r="E147" s="37"/>
      <c r="F147" s="37"/>
      <c r="G147" s="39"/>
      <c r="H147" s="22"/>
      <c r="I147" s="22"/>
      <c r="J147" s="22"/>
      <c r="K147" s="22"/>
      <c r="L147" s="22"/>
      <c r="M147" s="22"/>
      <c r="N147" s="22"/>
      <c r="O147" s="22"/>
      <c r="P147" s="22"/>
      <c r="Q147" s="22"/>
      <c r="R147" s="22"/>
      <c r="S147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147" s="22"/>
      <c r="U147" s="6" t="str">
        <f>IF(V147&lt;&gt;"",Tabla2[[#This Row],[VALOR DEL PUNTO (EJEMPLO EN ACCIONES UN PUNTO 1€) ]]/Tabla2[[#This Row],[TAMAÑO DEL TICK (ACCIONES = 0,01)]],"")</f>
        <v/>
      </c>
      <c r="V147" s="22"/>
      <c r="W147" s="22"/>
      <c r="X147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147" s="13" t="str">
        <f>IF(Tabla2[[#This Row],[RESULTADO TOTAL EN PPRO8]]&lt;&gt;"",Tabla2[[#This Row],[RESULTADO TOTAL EN PPRO8]]-Tabla2[[#This Row],[RESULTADO (TOTAL)]],"")</f>
        <v/>
      </c>
      <c r="AA147" s="6" t="str">
        <f>IF(Tabla2[[#This Row],[RESULTADO (TOTAL)]]&lt;0,1,"")</f>
        <v/>
      </c>
      <c r="AB147" s="6" t="str">
        <f>IF(Tabla2[[#This Row],[TARGET REAL (RESULTADO EN TICKS)]]&lt;&gt;"",IF(Tabla2[[#This Row],[OPERACIONES PERDEDORAS]]=1,AB146+Tabla2[[#This Row],[OPERACIONES PERDEDORAS]],0),"")</f>
        <v/>
      </c>
      <c r="AC147" s="23"/>
      <c r="AD147" s="23"/>
      <c r="AE147" s="6" t="str">
        <f>IF(D147&lt;&gt;"",COUNTIF($D$3:D147,D147),"")</f>
        <v/>
      </c>
      <c r="AF147" s="6" t="str">
        <f>IF(Tabla2[[#This Row],[RESULTADO TOTAL EN PPRO8]]&lt;0,ABS(Tabla2[[#This Row],[RESULTADO TOTAL EN PPRO8]]),"")</f>
        <v/>
      </c>
    </row>
    <row r="148" spans="1:32" x14ac:dyDescent="0.25">
      <c r="A148" s="22"/>
      <c r="B148" s="34">
        <f t="shared" si="27"/>
        <v>146</v>
      </c>
      <c r="C148" s="22"/>
      <c r="D148" s="37"/>
      <c r="E148" s="37"/>
      <c r="F148" s="37"/>
      <c r="G148" s="39"/>
      <c r="H148" s="22"/>
      <c r="I148" s="22"/>
      <c r="J148" s="22"/>
      <c r="K148" s="22"/>
      <c r="L148" s="22"/>
      <c r="M148" s="22"/>
      <c r="N148" s="22"/>
      <c r="O148" s="22"/>
      <c r="P148" s="22"/>
      <c r="Q148" s="22"/>
      <c r="R148" s="22"/>
      <c r="S148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148" s="22"/>
      <c r="U148" s="6" t="str">
        <f>IF(V148&lt;&gt;"",Tabla2[[#This Row],[VALOR DEL PUNTO (EJEMPLO EN ACCIONES UN PUNTO 1€) ]]/Tabla2[[#This Row],[TAMAÑO DEL TICK (ACCIONES = 0,01)]],"")</f>
        <v/>
      </c>
      <c r="V148" s="22"/>
      <c r="W148" s="22"/>
      <c r="X148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148" s="13" t="str">
        <f>IF(Tabla2[[#This Row],[RESULTADO TOTAL EN PPRO8]]&lt;&gt;"",Tabla2[[#This Row],[RESULTADO TOTAL EN PPRO8]]-Tabla2[[#This Row],[RESULTADO (TOTAL)]],"")</f>
        <v/>
      </c>
      <c r="AA148" s="6" t="str">
        <f>IF(Tabla2[[#This Row],[RESULTADO (TOTAL)]]&lt;0,1,"")</f>
        <v/>
      </c>
      <c r="AB148" s="6" t="str">
        <f>IF(Tabla2[[#This Row],[TARGET REAL (RESULTADO EN TICKS)]]&lt;&gt;"",IF(Tabla2[[#This Row],[OPERACIONES PERDEDORAS]]=1,AB147+Tabla2[[#This Row],[OPERACIONES PERDEDORAS]],0),"")</f>
        <v/>
      </c>
      <c r="AC148" s="23"/>
      <c r="AD148" s="23"/>
      <c r="AE148" s="6" t="str">
        <f>IF(D148&lt;&gt;"",COUNTIF($D$3:D148,D148),"")</f>
        <v/>
      </c>
      <c r="AF148" s="6" t="str">
        <f>IF(Tabla2[[#This Row],[RESULTADO TOTAL EN PPRO8]]&lt;0,ABS(Tabla2[[#This Row],[RESULTADO TOTAL EN PPRO8]]),"")</f>
        <v/>
      </c>
    </row>
    <row r="149" spans="1:32" x14ac:dyDescent="0.25">
      <c r="A149" s="22"/>
      <c r="B149" s="34">
        <f t="shared" si="27"/>
        <v>147</v>
      </c>
      <c r="C149" s="22"/>
      <c r="D149" s="37"/>
      <c r="E149" s="37"/>
      <c r="F149" s="37"/>
      <c r="G149" s="39"/>
      <c r="H149" s="22"/>
      <c r="I149" s="22"/>
      <c r="J149" s="22"/>
      <c r="K149" s="22"/>
      <c r="L149" s="22"/>
      <c r="M149" s="22"/>
      <c r="N149" s="22"/>
      <c r="O149" s="22"/>
      <c r="P149" s="22"/>
      <c r="Q149" s="22"/>
      <c r="R149" s="22"/>
      <c r="S149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149" s="22"/>
      <c r="U149" s="6" t="str">
        <f>IF(V149&lt;&gt;"",Tabla2[[#This Row],[VALOR DEL PUNTO (EJEMPLO EN ACCIONES UN PUNTO 1€) ]]/Tabla2[[#This Row],[TAMAÑO DEL TICK (ACCIONES = 0,01)]],"")</f>
        <v/>
      </c>
      <c r="V149" s="22"/>
      <c r="W149" s="22"/>
      <c r="X149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149" s="13" t="str">
        <f>IF(Tabla2[[#This Row],[RESULTADO TOTAL EN PPRO8]]&lt;&gt;"",Tabla2[[#This Row],[RESULTADO TOTAL EN PPRO8]]-Tabla2[[#This Row],[RESULTADO (TOTAL)]],"")</f>
        <v/>
      </c>
      <c r="AA149" s="6" t="str">
        <f>IF(Tabla2[[#This Row],[RESULTADO (TOTAL)]]&lt;0,1,"")</f>
        <v/>
      </c>
      <c r="AB149" s="6" t="str">
        <f>IF(Tabla2[[#This Row],[TARGET REAL (RESULTADO EN TICKS)]]&lt;&gt;"",IF(Tabla2[[#This Row],[OPERACIONES PERDEDORAS]]=1,AB148+Tabla2[[#This Row],[OPERACIONES PERDEDORAS]],0),"")</f>
        <v/>
      </c>
      <c r="AC149" s="23"/>
      <c r="AD149" s="23"/>
      <c r="AE149" s="6" t="str">
        <f>IF(D149&lt;&gt;"",COUNTIF($D$3:D149,D149),"")</f>
        <v/>
      </c>
      <c r="AF149" s="6" t="str">
        <f>IF(Tabla2[[#This Row],[RESULTADO TOTAL EN PPRO8]]&lt;0,ABS(Tabla2[[#This Row],[RESULTADO TOTAL EN PPRO8]]),"")</f>
        <v/>
      </c>
    </row>
    <row r="150" spans="1:32" x14ac:dyDescent="0.25">
      <c r="A150" s="22"/>
      <c r="B150" s="34">
        <f t="shared" si="27"/>
        <v>148</v>
      </c>
      <c r="C150" s="22"/>
      <c r="D150" s="37"/>
      <c r="E150" s="37"/>
      <c r="F150" s="37"/>
      <c r="G150" s="39"/>
      <c r="H150" s="22"/>
      <c r="I150" s="22"/>
      <c r="J150" s="22"/>
      <c r="K150" s="22"/>
      <c r="L150" s="22"/>
      <c r="M150" s="22"/>
      <c r="N150" s="22"/>
      <c r="O150" s="22"/>
      <c r="P150" s="22"/>
      <c r="Q150" s="22"/>
      <c r="R150" s="22"/>
      <c r="S150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150" s="22"/>
      <c r="U150" s="6" t="str">
        <f>IF(V150&lt;&gt;"",Tabla2[[#This Row],[VALOR DEL PUNTO (EJEMPLO EN ACCIONES UN PUNTO 1€) ]]/Tabla2[[#This Row],[TAMAÑO DEL TICK (ACCIONES = 0,01)]],"")</f>
        <v/>
      </c>
      <c r="V150" s="22"/>
      <c r="W150" s="22"/>
      <c r="X150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150" s="13" t="str">
        <f>IF(Tabla2[[#This Row],[RESULTADO TOTAL EN PPRO8]]&lt;&gt;"",Tabla2[[#This Row],[RESULTADO TOTAL EN PPRO8]]-Tabla2[[#This Row],[RESULTADO (TOTAL)]],"")</f>
        <v/>
      </c>
      <c r="AA150" s="6" t="str">
        <f>IF(Tabla2[[#This Row],[RESULTADO (TOTAL)]]&lt;0,1,"")</f>
        <v/>
      </c>
      <c r="AB150" s="6" t="str">
        <f>IF(Tabla2[[#This Row],[TARGET REAL (RESULTADO EN TICKS)]]&lt;&gt;"",IF(Tabla2[[#This Row],[OPERACIONES PERDEDORAS]]=1,AB149+Tabla2[[#This Row],[OPERACIONES PERDEDORAS]],0),"")</f>
        <v/>
      </c>
      <c r="AC150" s="23"/>
      <c r="AD150" s="23"/>
      <c r="AE150" s="6" t="str">
        <f>IF(D150&lt;&gt;"",COUNTIF($D$3:D150,D150),"")</f>
        <v/>
      </c>
      <c r="AF150" s="6" t="str">
        <f>IF(Tabla2[[#This Row],[RESULTADO TOTAL EN PPRO8]]&lt;0,ABS(Tabla2[[#This Row],[RESULTADO TOTAL EN PPRO8]]),"")</f>
        <v/>
      </c>
    </row>
    <row r="151" spans="1:32" x14ac:dyDescent="0.25">
      <c r="A151" s="22"/>
      <c r="B151" s="34">
        <f t="shared" si="27"/>
        <v>149</v>
      </c>
      <c r="C151" s="22"/>
      <c r="D151" s="37"/>
      <c r="E151" s="37"/>
      <c r="F151" s="37"/>
      <c r="G151" s="39"/>
      <c r="H151" s="22"/>
      <c r="I151" s="22"/>
      <c r="J151" s="22"/>
      <c r="K151" s="22"/>
      <c r="L151" s="22"/>
      <c r="M151" s="22"/>
      <c r="N151" s="22"/>
      <c r="O151" s="22"/>
      <c r="P151" s="22"/>
      <c r="Q151" s="22"/>
      <c r="R151" s="22"/>
      <c r="S151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151" s="22"/>
      <c r="U151" s="6" t="str">
        <f>IF(V151&lt;&gt;"",Tabla2[[#This Row],[VALOR DEL PUNTO (EJEMPLO EN ACCIONES UN PUNTO 1€) ]]/Tabla2[[#This Row],[TAMAÑO DEL TICK (ACCIONES = 0,01)]],"")</f>
        <v/>
      </c>
      <c r="V151" s="22"/>
      <c r="W151" s="22"/>
      <c r="X151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151" s="13" t="str">
        <f>IF(Tabla2[[#This Row],[RESULTADO TOTAL EN PPRO8]]&lt;&gt;"",Tabla2[[#This Row],[RESULTADO TOTAL EN PPRO8]]-Tabla2[[#This Row],[RESULTADO (TOTAL)]],"")</f>
        <v/>
      </c>
      <c r="AA151" s="6" t="str">
        <f>IF(Tabla2[[#This Row],[RESULTADO (TOTAL)]]&lt;0,1,"")</f>
        <v/>
      </c>
      <c r="AB151" s="6" t="str">
        <f>IF(Tabla2[[#This Row],[TARGET REAL (RESULTADO EN TICKS)]]&lt;&gt;"",IF(Tabla2[[#This Row],[OPERACIONES PERDEDORAS]]=1,AB150+Tabla2[[#This Row],[OPERACIONES PERDEDORAS]],0),"")</f>
        <v/>
      </c>
      <c r="AC151" s="23"/>
      <c r="AD151" s="23"/>
      <c r="AE151" s="6" t="str">
        <f>IF(D151&lt;&gt;"",COUNTIF($D$3:D151,D151),"")</f>
        <v/>
      </c>
      <c r="AF151" s="6" t="str">
        <f>IF(Tabla2[[#This Row],[RESULTADO TOTAL EN PPRO8]]&lt;0,ABS(Tabla2[[#This Row],[RESULTADO TOTAL EN PPRO8]]),"")</f>
        <v/>
      </c>
    </row>
    <row r="152" spans="1:32" x14ac:dyDescent="0.25">
      <c r="A152" s="22"/>
      <c r="B152" s="34">
        <f t="shared" si="27"/>
        <v>150</v>
      </c>
      <c r="C152" s="22"/>
      <c r="D152" s="37"/>
      <c r="E152" s="37"/>
      <c r="F152" s="37"/>
      <c r="G152" s="39"/>
      <c r="H152" s="22"/>
      <c r="I152" s="22"/>
      <c r="J152" s="22"/>
      <c r="K152" s="22"/>
      <c r="L152" s="22"/>
      <c r="M152" s="22"/>
      <c r="N152" s="22"/>
      <c r="O152" s="22"/>
      <c r="P152" s="22"/>
      <c r="Q152" s="22"/>
      <c r="R152" s="22"/>
      <c r="S152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152" s="22"/>
      <c r="U152" s="6" t="str">
        <f>IF(V152&lt;&gt;"",Tabla2[[#This Row],[VALOR DEL PUNTO (EJEMPLO EN ACCIONES UN PUNTO 1€) ]]/Tabla2[[#This Row],[TAMAÑO DEL TICK (ACCIONES = 0,01)]],"")</f>
        <v/>
      </c>
      <c r="V152" s="22"/>
      <c r="W152" s="22"/>
      <c r="X152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152" s="13" t="str">
        <f>IF(Tabla2[[#This Row],[RESULTADO TOTAL EN PPRO8]]&lt;&gt;"",Tabla2[[#This Row],[RESULTADO TOTAL EN PPRO8]]-Tabla2[[#This Row],[RESULTADO (TOTAL)]],"")</f>
        <v/>
      </c>
      <c r="AA152" s="6" t="str">
        <f>IF(Tabla2[[#This Row],[RESULTADO (TOTAL)]]&lt;0,1,"")</f>
        <v/>
      </c>
      <c r="AB152" s="6" t="str">
        <f>IF(Tabla2[[#This Row],[TARGET REAL (RESULTADO EN TICKS)]]&lt;&gt;"",IF(Tabla2[[#This Row],[OPERACIONES PERDEDORAS]]=1,AB151+Tabla2[[#This Row],[OPERACIONES PERDEDORAS]],0),"")</f>
        <v/>
      </c>
      <c r="AC152" s="23"/>
      <c r="AD152" s="23"/>
      <c r="AE152" s="6" t="str">
        <f>IF(D152&lt;&gt;"",COUNTIF($D$3:D152,D152),"")</f>
        <v/>
      </c>
      <c r="AF152" s="6" t="str">
        <f>IF(Tabla2[[#This Row],[RESULTADO TOTAL EN PPRO8]]&lt;0,ABS(Tabla2[[#This Row],[RESULTADO TOTAL EN PPRO8]]),"")</f>
        <v/>
      </c>
    </row>
    <row r="153" spans="1:32" x14ac:dyDescent="0.25">
      <c r="A153" s="22"/>
      <c r="B153" s="34">
        <f t="shared" si="27"/>
        <v>151</v>
      </c>
      <c r="C153" s="22"/>
      <c r="D153" s="37"/>
      <c r="E153" s="37"/>
      <c r="F153" s="37"/>
      <c r="G153" s="39"/>
      <c r="H153" s="22"/>
      <c r="I153" s="22"/>
      <c r="J153" s="22"/>
      <c r="K153" s="22"/>
      <c r="L153" s="22"/>
      <c r="M153" s="22"/>
      <c r="N153" s="22"/>
      <c r="O153" s="22"/>
      <c r="P153" s="22"/>
      <c r="Q153" s="22"/>
      <c r="R153" s="22"/>
      <c r="S153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153" s="22"/>
      <c r="U153" s="6" t="str">
        <f>IF(V153&lt;&gt;"",Tabla2[[#This Row],[VALOR DEL PUNTO (EJEMPLO EN ACCIONES UN PUNTO 1€) ]]/Tabla2[[#This Row],[TAMAÑO DEL TICK (ACCIONES = 0,01)]],"")</f>
        <v/>
      </c>
      <c r="V153" s="22"/>
      <c r="W153" s="22"/>
      <c r="X153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153" s="13" t="str">
        <f>IF(Tabla2[[#This Row],[RESULTADO TOTAL EN PPRO8]]&lt;&gt;"",Tabla2[[#This Row],[RESULTADO TOTAL EN PPRO8]]-Tabla2[[#This Row],[RESULTADO (TOTAL)]],"")</f>
        <v/>
      </c>
      <c r="AA153" s="6" t="str">
        <f>IF(Tabla2[[#This Row],[RESULTADO (TOTAL)]]&lt;0,1,"")</f>
        <v/>
      </c>
      <c r="AB153" s="6" t="str">
        <f>IF(Tabla2[[#This Row],[TARGET REAL (RESULTADO EN TICKS)]]&lt;&gt;"",IF(Tabla2[[#This Row],[OPERACIONES PERDEDORAS]]=1,AB152+Tabla2[[#This Row],[OPERACIONES PERDEDORAS]],0),"")</f>
        <v/>
      </c>
      <c r="AC153" s="23"/>
      <c r="AD153" s="23"/>
      <c r="AE153" s="6" t="str">
        <f>IF(D153&lt;&gt;"",COUNTIF($D$3:D153,D153),"")</f>
        <v/>
      </c>
      <c r="AF153" s="6" t="str">
        <f>IF(Tabla2[[#This Row],[RESULTADO TOTAL EN PPRO8]]&lt;0,ABS(Tabla2[[#This Row],[RESULTADO TOTAL EN PPRO8]]),"")</f>
        <v/>
      </c>
    </row>
    <row r="154" spans="1:32" x14ac:dyDescent="0.25">
      <c r="A154" s="22"/>
      <c r="B154" s="34">
        <f t="shared" si="27"/>
        <v>152</v>
      </c>
      <c r="C154" s="22"/>
      <c r="D154" s="37"/>
      <c r="E154" s="37"/>
      <c r="F154" s="37"/>
      <c r="G154" s="39"/>
      <c r="H154" s="22"/>
      <c r="I154" s="22"/>
      <c r="J154" s="22"/>
      <c r="K154" s="22"/>
      <c r="L154" s="22"/>
      <c r="M154" s="22"/>
      <c r="N154" s="22"/>
      <c r="O154" s="22"/>
      <c r="P154" s="22"/>
      <c r="Q154" s="22"/>
      <c r="R154" s="22"/>
      <c r="S154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154" s="22"/>
      <c r="U154" s="6" t="str">
        <f>IF(V154&lt;&gt;"",Tabla2[[#This Row],[VALOR DEL PUNTO (EJEMPLO EN ACCIONES UN PUNTO 1€) ]]/Tabla2[[#This Row],[TAMAÑO DEL TICK (ACCIONES = 0,01)]],"")</f>
        <v/>
      </c>
      <c r="V154" s="22"/>
      <c r="W154" s="22"/>
      <c r="X154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154" s="13" t="str">
        <f>IF(Tabla2[[#This Row],[RESULTADO TOTAL EN PPRO8]]&lt;&gt;"",Tabla2[[#This Row],[RESULTADO TOTAL EN PPRO8]]-Tabla2[[#This Row],[RESULTADO (TOTAL)]],"")</f>
        <v/>
      </c>
      <c r="AA154" s="6" t="str">
        <f>IF(Tabla2[[#This Row],[RESULTADO (TOTAL)]]&lt;0,1,"")</f>
        <v/>
      </c>
      <c r="AB154" s="6" t="str">
        <f>IF(Tabla2[[#This Row],[TARGET REAL (RESULTADO EN TICKS)]]&lt;&gt;"",IF(Tabla2[[#This Row],[OPERACIONES PERDEDORAS]]=1,AB153+Tabla2[[#This Row],[OPERACIONES PERDEDORAS]],0),"")</f>
        <v/>
      </c>
      <c r="AC154" s="23"/>
      <c r="AD154" s="23"/>
      <c r="AE154" s="6" t="str">
        <f>IF(D154&lt;&gt;"",COUNTIF($D$3:D154,D154),"")</f>
        <v/>
      </c>
      <c r="AF154" s="6" t="str">
        <f>IF(Tabla2[[#This Row],[RESULTADO TOTAL EN PPRO8]]&lt;0,ABS(Tabla2[[#This Row],[RESULTADO TOTAL EN PPRO8]]),"")</f>
        <v/>
      </c>
    </row>
    <row r="155" spans="1:32" x14ac:dyDescent="0.25">
      <c r="A155" s="22"/>
      <c r="B155" s="34">
        <f t="shared" si="27"/>
        <v>153</v>
      </c>
      <c r="C155" s="22"/>
      <c r="D155" s="37"/>
      <c r="E155" s="37"/>
      <c r="F155" s="37"/>
      <c r="G155" s="39"/>
      <c r="H155" s="22"/>
      <c r="I155" s="22"/>
      <c r="J155" s="22"/>
      <c r="K155" s="22"/>
      <c r="L155" s="22"/>
      <c r="M155" s="22"/>
      <c r="N155" s="22"/>
      <c r="O155" s="22"/>
      <c r="P155" s="22"/>
      <c r="Q155" s="22"/>
      <c r="R155" s="22"/>
      <c r="S155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155" s="22"/>
      <c r="U155" s="6" t="str">
        <f>IF(V155&lt;&gt;"",Tabla2[[#This Row],[VALOR DEL PUNTO (EJEMPLO EN ACCIONES UN PUNTO 1€) ]]/Tabla2[[#This Row],[TAMAÑO DEL TICK (ACCIONES = 0,01)]],"")</f>
        <v/>
      </c>
      <c r="V155" s="22"/>
      <c r="W155" s="22"/>
      <c r="X155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155" s="13" t="str">
        <f>IF(Tabla2[[#This Row],[RESULTADO TOTAL EN PPRO8]]&lt;&gt;"",Tabla2[[#This Row],[RESULTADO TOTAL EN PPRO8]]-Tabla2[[#This Row],[RESULTADO (TOTAL)]],"")</f>
        <v/>
      </c>
      <c r="AA155" s="6" t="str">
        <f>IF(Tabla2[[#This Row],[RESULTADO (TOTAL)]]&lt;0,1,"")</f>
        <v/>
      </c>
      <c r="AB155" s="6" t="str">
        <f>IF(Tabla2[[#This Row],[TARGET REAL (RESULTADO EN TICKS)]]&lt;&gt;"",IF(Tabla2[[#This Row],[OPERACIONES PERDEDORAS]]=1,AB154+Tabla2[[#This Row],[OPERACIONES PERDEDORAS]],0),"")</f>
        <v/>
      </c>
      <c r="AC155" s="23"/>
      <c r="AD155" s="23"/>
      <c r="AE155" s="6" t="str">
        <f>IF(D155&lt;&gt;"",COUNTIF($D$3:D155,D155),"")</f>
        <v/>
      </c>
      <c r="AF155" s="6" t="str">
        <f>IF(Tabla2[[#This Row],[RESULTADO TOTAL EN PPRO8]]&lt;0,ABS(Tabla2[[#This Row],[RESULTADO TOTAL EN PPRO8]]),"")</f>
        <v/>
      </c>
    </row>
    <row r="156" spans="1:32" x14ac:dyDescent="0.25">
      <c r="A156" s="22"/>
      <c r="B156" s="34">
        <f t="shared" si="27"/>
        <v>154</v>
      </c>
      <c r="C156" s="22"/>
      <c r="D156" s="37"/>
      <c r="E156" s="37"/>
      <c r="F156" s="37"/>
      <c r="G156" s="39"/>
      <c r="H156" s="22"/>
      <c r="I156" s="22"/>
      <c r="J156" s="22"/>
      <c r="K156" s="22"/>
      <c r="L156" s="22"/>
      <c r="M156" s="22"/>
      <c r="N156" s="22"/>
      <c r="O156" s="22"/>
      <c r="P156" s="22"/>
      <c r="Q156" s="22"/>
      <c r="R156" s="22"/>
      <c r="S156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156" s="22"/>
      <c r="U156" s="6" t="str">
        <f>IF(V156&lt;&gt;"",Tabla2[[#This Row],[VALOR DEL PUNTO (EJEMPLO EN ACCIONES UN PUNTO 1€) ]]/Tabla2[[#This Row],[TAMAÑO DEL TICK (ACCIONES = 0,01)]],"")</f>
        <v/>
      </c>
      <c r="V156" s="22"/>
      <c r="W156" s="22"/>
      <c r="X156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156" s="13" t="str">
        <f>IF(Tabla2[[#This Row],[RESULTADO TOTAL EN PPRO8]]&lt;&gt;"",Tabla2[[#This Row],[RESULTADO TOTAL EN PPRO8]]-Tabla2[[#This Row],[RESULTADO (TOTAL)]],"")</f>
        <v/>
      </c>
      <c r="AA156" s="6" t="str">
        <f>IF(Tabla2[[#This Row],[RESULTADO (TOTAL)]]&lt;0,1,"")</f>
        <v/>
      </c>
      <c r="AB156" s="6" t="str">
        <f>IF(Tabla2[[#This Row],[TARGET REAL (RESULTADO EN TICKS)]]&lt;&gt;"",IF(Tabla2[[#This Row],[OPERACIONES PERDEDORAS]]=1,AB155+Tabla2[[#This Row],[OPERACIONES PERDEDORAS]],0),"")</f>
        <v/>
      </c>
      <c r="AC156" s="23"/>
      <c r="AD156" s="23"/>
      <c r="AE156" s="6" t="str">
        <f>IF(D156&lt;&gt;"",COUNTIF($D$3:D156,D156),"")</f>
        <v/>
      </c>
      <c r="AF156" s="6" t="str">
        <f>IF(Tabla2[[#This Row],[RESULTADO TOTAL EN PPRO8]]&lt;0,ABS(Tabla2[[#This Row],[RESULTADO TOTAL EN PPRO8]]),"")</f>
        <v/>
      </c>
    </row>
    <row r="157" spans="1:32" x14ac:dyDescent="0.25">
      <c r="A157" s="22"/>
      <c r="B157" s="34">
        <f t="shared" si="27"/>
        <v>155</v>
      </c>
      <c r="C157" s="22"/>
      <c r="D157" s="37"/>
      <c r="E157" s="37"/>
      <c r="F157" s="37"/>
      <c r="G157" s="39"/>
      <c r="H157" s="22"/>
      <c r="I157" s="22"/>
      <c r="J157" s="22"/>
      <c r="K157" s="22"/>
      <c r="L157" s="22"/>
      <c r="M157" s="22"/>
      <c r="N157" s="22"/>
      <c r="O157" s="22"/>
      <c r="P157" s="22"/>
      <c r="Q157" s="22"/>
      <c r="R157" s="22"/>
      <c r="S157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157" s="22"/>
      <c r="U157" s="6" t="str">
        <f>IF(V157&lt;&gt;"",Tabla2[[#This Row],[VALOR DEL PUNTO (EJEMPLO EN ACCIONES UN PUNTO 1€) ]]/Tabla2[[#This Row],[TAMAÑO DEL TICK (ACCIONES = 0,01)]],"")</f>
        <v/>
      </c>
      <c r="V157" s="22"/>
      <c r="W157" s="22"/>
      <c r="X157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157" s="13" t="str">
        <f>IF(Tabla2[[#This Row],[RESULTADO TOTAL EN PPRO8]]&lt;&gt;"",Tabla2[[#This Row],[RESULTADO TOTAL EN PPRO8]]-Tabla2[[#This Row],[RESULTADO (TOTAL)]],"")</f>
        <v/>
      </c>
      <c r="AA157" s="6" t="str">
        <f>IF(Tabla2[[#This Row],[RESULTADO (TOTAL)]]&lt;0,1,"")</f>
        <v/>
      </c>
      <c r="AB157" s="6" t="str">
        <f>IF(Tabla2[[#This Row],[TARGET REAL (RESULTADO EN TICKS)]]&lt;&gt;"",IF(Tabla2[[#This Row],[OPERACIONES PERDEDORAS]]=1,AB156+Tabla2[[#This Row],[OPERACIONES PERDEDORAS]],0),"")</f>
        <v/>
      </c>
      <c r="AC157" s="23"/>
      <c r="AD157" s="23"/>
      <c r="AE157" s="6" t="str">
        <f>IF(D157&lt;&gt;"",COUNTIF($D$3:D157,D157),"")</f>
        <v/>
      </c>
      <c r="AF157" s="6" t="str">
        <f>IF(Tabla2[[#This Row],[RESULTADO TOTAL EN PPRO8]]&lt;0,ABS(Tabla2[[#This Row],[RESULTADO TOTAL EN PPRO8]]),"")</f>
        <v/>
      </c>
    </row>
    <row r="158" spans="1:32" x14ac:dyDescent="0.25">
      <c r="A158" s="22"/>
      <c r="B158" s="34">
        <f t="shared" si="27"/>
        <v>156</v>
      </c>
      <c r="C158" s="22"/>
      <c r="D158" s="37"/>
      <c r="E158" s="37"/>
      <c r="F158" s="37"/>
      <c r="G158" s="39"/>
      <c r="H158" s="22"/>
      <c r="I158" s="22"/>
      <c r="J158" s="22"/>
      <c r="K158" s="22"/>
      <c r="L158" s="22"/>
      <c r="M158" s="22"/>
      <c r="N158" s="22"/>
      <c r="O158" s="22"/>
      <c r="P158" s="22"/>
      <c r="Q158" s="22"/>
      <c r="R158" s="22"/>
      <c r="S158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158" s="22"/>
      <c r="U158" s="6" t="str">
        <f>IF(V158&lt;&gt;"",Tabla2[[#This Row],[VALOR DEL PUNTO (EJEMPLO EN ACCIONES UN PUNTO 1€) ]]/Tabla2[[#This Row],[TAMAÑO DEL TICK (ACCIONES = 0,01)]],"")</f>
        <v/>
      </c>
      <c r="V158" s="22"/>
      <c r="W158" s="22"/>
      <c r="X158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158" s="13" t="str">
        <f>IF(Tabla2[[#This Row],[RESULTADO TOTAL EN PPRO8]]&lt;&gt;"",Tabla2[[#This Row],[RESULTADO TOTAL EN PPRO8]]-Tabla2[[#This Row],[RESULTADO (TOTAL)]],"")</f>
        <v/>
      </c>
      <c r="AA158" s="6" t="str">
        <f>IF(Tabla2[[#This Row],[RESULTADO (TOTAL)]]&lt;0,1,"")</f>
        <v/>
      </c>
      <c r="AB158" s="6" t="str">
        <f>IF(Tabla2[[#This Row],[TARGET REAL (RESULTADO EN TICKS)]]&lt;&gt;"",IF(Tabla2[[#This Row],[OPERACIONES PERDEDORAS]]=1,AB157+Tabla2[[#This Row],[OPERACIONES PERDEDORAS]],0),"")</f>
        <v/>
      </c>
      <c r="AC158" s="23"/>
      <c r="AD158" s="23"/>
      <c r="AE158" s="6" t="str">
        <f>IF(D158&lt;&gt;"",COUNTIF($D$3:D158,D158),"")</f>
        <v/>
      </c>
      <c r="AF158" s="6" t="str">
        <f>IF(Tabla2[[#This Row],[RESULTADO TOTAL EN PPRO8]]&lt;0,ABS(Tabla2[[#This Row],[RESULTADO TOTAL EN PPRO8]]),"")</f>
        <v/>
      </c>
    </row>
    <row r="159" spans="1:32" x14ac:dyDescent="0.25">
      <c r="A159" s="22"/>
      <c r="B159" s="34">
        <f t="shared" si="27"/>
        <v>157</v>
      </c>
      <c r="C159" s="22"/>
      <c r="D159" s="37"/>
      <c r="E159" s="37"/>
      <c r="F159" s="37"/>
      <c r="G159" s="39"/>
      <c r="H159" s="22"/>
      <c r="I159" s="22"/>
      <c r="J159" s="22"/>
      <c r="K159" s="22"/>
      <c r="L159" s="22"/>
      <c r="M159" s="22"/>
      <c r="N159" s="22"/>
      <c r="O159" s="22"/>
      <c r="P159" s="22"/>
      <c r="Q159" s="22"/>
      <c r="R159" s="22"/>
      <c r="S159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159" s="22"/>
      <c r="U159" s="6" t="str">
        <f>IF(V159&lt;&gt;"",Tabla2[[#This Row],[VALOR DEL PUNTO (EJEMPLO EN ACCIONES UN PUNTO 1€) ]]/Tabla2[[#This Row],[TAMAÑO DEL TICK (ACCIONES = 0,01)]],"")</f>
        <v/>
      </c>
      <c r="V159" s="22"/>
      <c r="W159" s="22"/>
      <c r="X159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159" s="13" t="str">
        <f>IF(Tabla2[[#This Row],[RESULTADO TOTAL EN PPRO8]]&lt;&gt;"",Tabla2[[#This Row],[RESULTADO TOTAL EN PPRO8]]-Tabla2[[#This Row],[RESULTADO (TOTAL)]],"")</f>
        <v/>
      </c>
      <c r="AA159" s="6" t="str">
        <f>IF(Tabla2[[#This Row],[RESULTADO (TOTAL)]]&lt;0,1,"")</f>
        <v/>
      </c>
      <c r="AB159" s="6" t="str">
        <f>IF(Tabla2[[#This Row],[TARGET REAL (RESULTADO EN TICKS)]]&lt;&gt;"",IF(Tabla2[[#This Row],[OPERACIONES PERDEDORAS]]=1,AB158+Tabla2[[#This Row],[OPERACIONES PERDEDORAS]],0),"")</f>
        <v/>
      </c>
      <c r="AC159" s="23"/>
      <c r="AD159" s="23"/>
      <c r="AE159" s="6" t="str">
        <f>IF(D159&lt;&gt;"",COUNTIF($D$3:D159,D159),"")</f>
        <v/>
      </c>
      <c r="AF159" s="6" t="str">
        <f>IF(Tabla2[[#This Row],[RESULTADO TOTAL EN PPRO8]]&lt;0,ABS(Tabla2[[#This Row],[RESULTADO TOTAL EN PPRO8]]),"")</f>
        <v/>
      </c>
    </row>
    <row r="160" spans="1:32" x14ac:dyDescent="0.25">
      <c r="A160" s="22"/>
      <c r="B160" s="34">
        <f t="shared" si="27"/>
        <v>158</v>
      </c>
      <c r="C160" s="22"/>
      <c r="D160" s="37"/>
      <c r="E160" s="37"/>
      <c r="F160" s="37"/>
      <c r="G160" s="39"/>
      <c r="H160" s="22"/>
      <c r="I160" s="22"/>
      <c r="J160" s="22"/>
      <c r="K160" s="22"/>
      <c r="L160" s="22"/>
      <c r="M160" s="22"/>
      <c r="N160" s="22"/>
      <c r="O160" s="22"/>
      <c r="P160" s="22"/>
      <c r="Q160" s="22"/>
      <c r="R160" s="22"/>
      <c r="S160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160" s="22"/>
      <c r="U160" s="6" t="str">
        <f>IF(V160&lt;&gt;"",Tabla2[[#This Row],[VALOR DEL PUNTO (EJEMPLO EN ACCIONES UN PUNTO 1€) ]]/Tabla2[[#This Row],[TAMAÑO DEL TICK (ACCIONES = 0,01)]],"")</f>
        <v/>
      </c>
      <c r="V160" s="22"/>
      <c r="W160" s="22"/>
      <c r="X160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160" s="13" t="str">
        <f>IF(Tabla2[[#This Row],[RESULTADO TOTAL EN PPRO8]]&lt;&gt;"",Tabla2[[#This Row],[RESULTADO TOTAL EN PPRO8]]-Tabla2[[#This Row],[RESULTADO (TOTAL)]],"")</f>
        <v/>
      </c>
      <c r="AA160" s="6" t="str">
        <f>IF(Tabla2[[#This Row],[RESULTADO (TOTAL)]]&lt;0,1,"")</f>
        <v/>
      </c>
      <c r="AB160" s="6" t="str">
        <f>IF(Tabla2[[#This Row],[TARGET REAL (RESULTADO EN TICKS)]]&lt;&gt;"",IF(Tabla2[[#This Row],[OPERACIONES PERDEDORAS]]=1,AB159+Tabla2[[#This Row],[OPERACIONES PERDEDORAS]],0),"")</f>
        <v/>
      </c>
      <c r="AC160" s="23"/>
      <c r="AD160" s="23"/>
      <c r="AE160" s="6" t="str">
        <f>IF(D160&lt;&gt;"",COUNTIF($D$3:D160,D160),"")</f>
        <v/>
      </c>
      <c r="AF160" s="6" t="str">
        <f>IF(Tabla2[[#This Row],[RESULTADO TOTAL EN PPRO8]]&lt;0,ABS(Tabla2[[#This Row],[RESULTADO TOTAL EN PPRO8]]),"")</f>
        <v/>
      </c>
    </row>
    <row r="161" spans="1:32" x14ac:dyDescent="0.25">
      <c r="A161" s="22"/>
      <c r="B161" s="34">
        <f t="shared" si="27"/>
        <v>159</v>
      </c>
      <c r="C161" s="22"/>
      <c r="D161" s="37"/>
      <c r="E161" s="37"/>
      <c r="F161" s="37"/>
      <c r="G161" s="39"/>
      <c r="H161" s="22"/>
      <c r="I161" s="22"/>
      <c r="J161" s="22"/>
      <c r="K161" s="22"/>
      <c r="L161" s="22"/>
      <c r="M161" s="22"/>
      <c r="N161" s="22"/>
      <c r="O161" s="22"/>
      <c r="P161" s="22"/>
      <c r="Q161" s="22"/>
      <c r="R161" s="22"/>
      <c r="S161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161" s="22"/>
      <c r="U161" s="6" t="str">
        <f>IF(V161&lt;&gt;"",Tabla2[[#This Row],[VALOR DEL PUNTO (EJEMPLO EN ACCIONES UN PUNTO 1€) ]]/Tabla2[[#This Row],[TAMAÑO DEL TICK (ACCIONES = 0,01)]],"")</f>
        <v/>
      </c>
      <c r="V161" s="22"/>
      <c r="W161" s="22"/>
      <c r="X161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161" s="13" t="str">
        <f>IF(Tabla2[[#This Row],[RESULTADO TOTAL EN PPRO8]]&lt;&gt;"",Tabla2[[#This Row],[RESULTADO TOTAL EN PPRO8]]-Tabla2[[#This Row],[RESULTADO (TOTAL)]],"")</f>
        <v/>
      </c>
      <c r="AA161" s="6" t="str">
        <f>IF(Tabla2[[#This Row],[RESULTADO (TOTAL)]]&lt;0,1,"")</f>
        <v/>
      </c>
      <c r="AB161" s="6" t="str">
        <f>IF(Tabla2[[#This Row],[TARGET REAL (RESULTADO EN TICKS)]]&lt;&gt;"",IF(Tabla2[[#This Row],[OPERACIONES PERDEDORAS]]=1,AB160+Tabla2[[#This Row],[OPERACIONES PERDEDORAS]],0),"")</f>
        <v/>
      </c>
      <c r="AC161" s="23"/>
      <c r="AD161" s="23"/>
      <c r="AE161" s="6" t="str">
        <f>IF(D161&lt;&gt;"",COUNTIF($D$3:D161,D161),"")</f>
        <v/>
      </c>
      <c r="AF161" s="6" t="str">
        <f>IF(Tabla2[[#This Row],[RESULTADO TOTAL EN PPRO8]]&lt;0,ABS(Tabla2[[#This Row],[RESULTADO TOTAL EN PPRO8]]),"")</f>
        <v/>
      </c>
    </row>
    <row r="162" spans="1:32" x14ac:dyDescent="0.25">
      <c r="A162" s="22"/>
      <c r="B162" s="34">
        <f t="shared" si="27"/>
        <v>160</v>
      </c>
      <c r="C162" s="22"/>
      <c r="D162" s="37"/>
      <c r="E162" s="37"/>
      <c r="F162" s="37"/>
      <c r="G162" s="39"/>
      <c r="H162" s="22"/>
      <c r="I162" s="22"/>
      <c r="J162" s="22"/>
      <c r="K162" s="22"/>
      <c r="L162" s="22"/>
      <c r="M162" s="22"/>
      <c r="N162" s="22"/>
      <c r="O162" s="22"/>
      <c r="P162" s="22"/>
      <c r="Q162" s="22"/>
      <c r="R162" s="22"/>
      <c r="S162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162" s="22"/>
      <c r="U162" s="6" t="str">
        <f>IF(V162&lt;&gt;"",Tabla2[[#This Row],[VALOR DEL PUNTO (EJEMPLO EN ACCIONES UN PUNTO 1€) ]]/Tabla2[[#This Row],[TAMAÑO DEL TICK (ACCIONES = 0,01)]],"")</f>
        <v/>
      </c>
      <c r="V162" s="22"/>
      <c r="W162" s="22"/>
      <c r="X162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162" s="13" t="str">
        <f>IF(Tabla2[[#This Row],[RESULTADO TOTAL EN PPRO8]]&lt;&gt;"",Tabla2[[#This Row],[RESULTADO TOTAL EN PPRO8]]-Tabla2[[#This Row],[RESULTADO (TOTAL)]],"")</f>
        <v/>
      </c>
      <c r="AA162" s="6" t="str">
        <f>IF(Tabla2[[#This Row],[RESULTADO (TOTAL)]]&lt;0,1,"")</f>
        <v/>
      </c>
      <c r="AB162" s="6" t="str">
        <f>IF(Tabla2[[#This Row],[TARGET REAL (RESULTADO EN TICKS)]]&lt;&gt;"",IF(Tabla2[[#This Row],[OPERACIONES PERDEDORAS]]=1,AB161+Tabla2[[#This Row],[OPERACIONES PERDEDORAS]],0),"")</f>
        <v/>
      </c>
      <c r="AC162" s="23"/>
      <c r="AD162" s="23"/>
      <c r="AE162" s="6" t="str">
        <f>IF(D162&lt;&gt;"",COUNTIF($D$3:D162,D162),"")</f>
        <v/>
      </c>
      <c r="AF162" s="6" t="str">
        <f>IF(Tabla2[[#This Row],[RESULTADO TOTAL EN PPRO8]]&lt;0,ABS(Tabla2[[#This Row],[RESULTADO TOTAL EN PPRO8]]),"")</f>
        <v/>
      </c>
    </row>
    <row r="163" spans="1:32" x14ac:dyDescent="0.25">
      <c r="A163" s="22"/>
      <c r="B163" s="34">
        <f t="shared" si="27"/>
        <v>161</v>
      </c>
      <c r="C163" s="22"/>
      <c r="D163" s="37"/>
      <c r="E163" s="37"/>
      <c r="F163" s="37"/>
      <c r="G163" s="39"/>
      <c r="H163" s="22"/>
      <c r="I163" s="22"/>
      <c r="J163" s="22"/>
      <c r="K163" s="22"/>
      <c r="L163" s="22"/>
      <c r="M163" s="22"/>
      <c r="N163" s="22"/>
      <c r="O163" s="22"/>
      <c r="P163" s="22"/>
      <c r="Q163" s="22"/>
      <c r="R163" s="22"/>
      <c r="S163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163" s="22"/>
      <c r="U163" s="6" t="str">
        <f>IF(V163&lt;&gt;"",Tabla2[[#This Row],[VALOR DEL PUNTO (EJEMPLO EN ACCIONES UN PUNTO 1€) ]]/Tabla2[[#This Row],[TAMAÑO DEL TICK (ACCIONES = 0,01)]],"")</f>
        <v/>
      </c>
      <c r="V163" s="22"/>
      <c r="W163" s="22"/>
      <c r="X163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163" s="13" t="str">
        <f>IF(Tabla2[[#This Row],[RESULTADO TOTAL EN PPRO8]]&lt;&gt;"",Tabla2[[#This Row],[RESULTADO TOTAL EN PPRO8]]-Tabla2[[#This Row],[RESULTADO (TOTAL)]],"")</f>
        <v/>
      </c>
      <c r="AA163" s="6" t="str">
        <f>IF(Tabla2[[#This Row],[RESULTADO (TOTAL)]]&lt;0,1,"")</f>
        <v/>
      </c>
      <c r="AB163" s="6" t="str">
        <f>IF(Tabla2[[#This Row],[TARGET REAL (RESULTADO EN TICKS)]]&lt;&gt;"",IF(Tabla2[[#This Row],[OPERACIONES PERDEDORAS]]=1,AB162+Tabla2[[#This Row],[OPERACIONES PERDEDORAS]],0),"")</f>
        <v/>
      </c>
      <c r="AC163" s="23"/>
      <c r="AD163" s="23"/>
      <c r="AE163" s="6" t="str">
        <f>IF(D163&lt;&gt;"",COUNTIF($D$3:D163,D163),"")</f>
        <v/>
      </c>
      <c r="AF163" s="6" t="str">
        <f>IF(Tabla2[[#This Row],[RESULTADO TOTAL EN PPRO8]]&lt;0,ABS(Tabla2[[#This Row],[RESULTADO TOTAL EN PPRO8]]),"")</f>
        <v/>
      </c>
    </row>
    <row r="164" spans="1:32" x14ac:dyDescent="0.25">
      <c r="A164" s="22"/>
      <c r="B164" s="34">
        <f t="shared" si="27"/>
        <v>162</v>
      </c>
      <c r="C164" s="22"/>
      <c r="D164" s="37"/>
      <c r="E164" s="37"/>
      <c r="F164" s="37"/>
      <c r="G164" s="39"/>
      <c r="H164" s="22"/>
      <c r="I164" s="22"/>
      <c r="J164" s="22"/>
      <c r="K164" s="22"/>
      <c r="L164" s="22"/>
      <c r="M164" s="22"/>
      <c r="N164" s="22"/>
      <c r="O164" s="22"/>
      <c r="P164" s="22"/>
      <c r="Q164" s="22"/>
      <c r="R164" s="22"/>
      <c r="S164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164" s="22"/>
      <c r="U164" s="6" t="str">
        <f>IF(V164&lt;&gt;"",Tabla2[[#This Row],[VALOR DEL PUNTO (EJEMPLO EN ACCIONES UN PUNTO 1€) ]]/Tabla2[[#This Row],[TAMAÑO DEL TICK (ACCIONES = 0,01)]],"")</f>
        <v/>
      </c>
      <c r="V164" s="22"/>
      <c r="W164" s="22"/>
      <c r="X164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164" s="13" t="str">
        <f>IF(Tabla2[[#This Row],[RESULTADO TOTAL EN PPRO8]]&lt;&gt;"",Tabla2[[#This Row],[RESULTADO TOTAL EN PPRO8]]-Tabla2[[#This Row],[RESULTADO (TOTAL)]],"")</f>
        <v/>
      </c>
      <c r="AA164" s="6" t="str">
        <f>IF(Tabla2[[#This Row],[RESULTADO (TOTAL)]]&lt;0,1,"")</f>
        <v/>
      </c>
      <c r="AB164" s="6" t="str">
        <f>IF(Tabla2[[#This Row],[TARGET REAL (RESULTADO EN TICKS)]]&lt;&gt;"",IF(Tabla2[[#This Row],[OPERACIONES PERDEDORAS]]=1,AB163+Tabla2[[#This Row],[OPERACIONES PERDEDORAS]],0),"")</f>
        <v/>
      </c>
      <c r="AC164" s="23"/>
      <c r="AD164" s="23"/>
      <c r="AE164" s="6" t="str">
        <f>IF(D164&lt;&gt;"",COUNTIF($D$3:D164,D164),"")</f>
        <v/>
      </c>
      <c r="AF164" s="6" t="str">
        <f>IF(Tabla2[[#This Row],[RESULTADO TOTAL EN PPRO8]]&lt;0,ABS(Tabla2[[#This Row],[RESULTADO TOTAL EN PPRO8]]),"")</f>
        <v/>
      </c>
    </row>
    <row r="165" spans="1:32" x14ac:dyDescent="0.25">
      <c r="A165" s="22"/>
      <c r="B165" s="34">
        <f t="shared" si="27"/>
        <v>163</v>
      </c>
      <c r="C165" s="22"/>
      <c r="D165" s="37"/>
      <c r="E165" s="37"/>
      <c r="F165" s="37"/>
      <c r="G165" s="39"/>
      <c r="H165" s="22"/>
      <c r="I165" s="22"/>
      <c r="J165" s="22"/>
      <c r="K165" s="22"/>
      <c r="L165" s="22"/>
      <c r="M165" s="22"/>
      <c r="N165" s="22"/>
      <c r="O165" s="22"/>
      <c r="P165" s="22"/>
      <c r="Q165" s="22"/>
      <c r="R165" s="22"/>
      <c r="S165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165" s="22"/>
      <c r="U165" s="6" t="str">
        <f>IF(V165&lt;&gt;"",Tabla2[[#This Row],[VALOR DEL PUNTO (EJEMPLO EN ACCIONES UN PUNTO 1€) ]]/Tabla2[[#This Row],[TAMAÑO DEL TICK (ACCIONES = 0,01)]],"")</f>
        <v/>
      </c>
      <c r="V165" s="22"/>
      <c r="W165" s="22"/>
      <c r="X165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165" s="13" t="str">
        <f>IF(Tabla2[[#This Row],[RESULTADO TOTAL EN PPRO8]]&lt;&gt;"",Tabla2[[#This Row],[RESULTADO TOTAL EN PPRO8]]-Tabla2[[#This Row],[RESULTADO (TOTAL)]],"")</f>
        <v/>
      </c>
      <c r="AA165" s="6" t="str">
        <f>IF(Tabla2[[#This Row],[RESULTADO (TOTAL)]]&lt;0,1,"")</f>
        <v/>
      </c>
      <c r="AB165" s="6" t="str">
        <f>IF(Tabla2[[#This Row],[TARGET REAL (RESULTADO EN TICKS)]]&lt;&gt;"",IF(Tabla2[[#This Row],[OPERACIONES PERDEDORAS]]=1,AB164+Tabla2[[#This Row],[OPERACIONES PERDEDORAS]],0),"")</f>
        <v/>
      </c>
      <c r="AC165" s="23"/>
      <c r="AD165" s="23"/>
      <c r="AE165" s="6" t="str">
        <f>IF(D165&lt;&gt;"",COUNTIF($D$3:D165,D165),"")</f>
        <v/>
      </c>
      <c r="AF165" s="6" t="str">
        <f>IF(Tabla2[[#This Row],[RESULTADO TOTAL EN PPRO8]]&lt;0,ABS(Tabla2[[#This Row],[RESULTADO TOTAL EN PPRO8]]),"")</f>
        <v/>
      </c>
    </row>
    <row r="166" spans="1:32" x14ac:dyDescent="0.25">
      <c r="A166" s="22"/>
      <c r="B166" s="34">
        <f t="shared" si="27"/>
        <v>164</v>
      </c>
      <c r="C166" s="22"/>
      <c r="D166" s="37"/>
      <c r="E166" s="37"/>
      <c r="F166" s="37"/>
      <c r="G166" s="39"/>
      <c r="H166" s="22"/>
      <c r="I166" s="22"/>
      <c r="J166" s="22"/>
      <c r="K166" s="22"/>
      <c r="L166" s="22"/>
      <c r="M166" s="22"/>
      <c r="N166" s="22"/>
      <c r="O166" s="22"/>
      <c r="P166" s="22"/>
      <c r="Q166" s="22"/>
      <c r="R166" s="22"/>
      <c r="S166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166" s="22"/>
      <c r="U166" s="6" t="str">
        <f>IF(V166&lt;&gt;"",Tabla2[[#This Row],[VALOR DEL PUNTO (EJEMPLO EN ACCIONES UN PUNTO 1€) ]]/Tabla2[[#This Row],[TAMAÑO DEL TICK (ACCIONES = 0,01)]],"")</f>
        <v/>
      </c>
      <c r="V166" s="22"/>
      <c r="W166" s="22"/>
      <c r="X166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166" s="13" t="str">
        <f>IF(Tabla2[[#This Row],[RESULTADO TOTAL EN PPRO8]]&lt;&gt;"",Tabla2[[#This Row],[RESULTADO TOTAL EN PPRO8]]-Tabla2[[#This Row],[RESULTADO (TOTAL)]],"")</f>
        <v/>
      </c>
      <c r="AA166" s="6" t="str">
        <f>IF(Tabla2[[#This Row],[RESULTADO (TOTAL)]]&lt;0,1,"")</f>
        <v/>
      </c>
      <c r="AB166" s="6" t="str">
        <f>IF(Tabla2[[#This Row],[TARGET REAL (RESULTADO EN TICKS)]]&lt;&gt;"",IF(Tabla2[[#This Row],[OPERACIONES PERDEDORAS]]=1,AB165+Tabla2[[#This Row],[OPERACIONES PERDEDORAS]],0),"")</f>
        <v/>
      </c>
      <c r="AC166" s="23"/>
      <c r="AD166" s="23"/>
      <c r="AE166" s="6" t="str">
        <f>IF(D166&lt;&gt;"",COUNTIF($D$3:D166,D166),"")</f>
        <v/>
      </c>
      <c r="AF166" s="6" t="str">
        <f>IF(Tabla2[[#This Row],[RESULTADO TOTAL EN PPRO8]]&lt;0,ABS(Tabla2[[#This Row],[RESULTADO TOTAL EN PPRO8]]),"")</f>
        <v/>
      </c>
    </row>
    <row r="167" spans="1:32" x14ac:dyDescent="0.25">
      <c r="A167" s="22"/>
      <c r="B167" s="34">
        <f t="shared" ref="B167:B230" si="28">B166+1</f>
        <v>165</v>
      </c>
      <c r="C167" s="22"/>
      <c r="D167" s="37"/>
      <c r="E167" s="37"/>
      <c r="F167" s="37"/>
      <c r="G167" s="39"/>
      <c r="H167" s="22"/>
      <c r="I167" s="22"/>
      <c r="J167" s="22"/>
      <c r="K167" s="22"/>
      <c r="L167" s="22"/>
      <c r="M167" s="22"/>
      <c r="N167" s="22"/>
      <c r="O167" s="22"/>
      <c r="P167" s="22"/>
      <c r="Q167" s="22"/>
      <c r="R167" s="22"/>
      <c r="S167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167" s="22"/>
      <c r="U167" s="6" t="str">
        <f>IF(V167&lt;&gt;"",Tabla2[[#This Row],[VALOR DEL PUNTO (EJEMPLO EN ACCIONES UN PUNTO 1€) ]]/Tabla2[[#This Row],[TAMAÑO DEL TICK (ACCIONES = 0,01)]],"")</f>
        <v/>
      </c>
      <c r="V167" s="22"/>
      <c r="W167" s="22"/>
      <c r="X167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167" s="13" t="str">
        <f>IF(Tabla2[[#This Row],[RESULTADO TOTAL EN PPRO8]]&lt;&gt;"",Tabla2[[#This Row],[RESULTADO TOTAL EN PPRO8]]-Tabla2[[#This Row],[RESULTADO (TOTAL)]],"")</f>
        <v/>
      </c>
      <c r="AA167" s="6" t="str">
        <f>IF(Tabla2[[#This Row],[RESULTADO (TOTAL)]]&lt;0,1,"")</f>
        <v/>
      </c>
      <c r="AB167" s="6" t="str">
        <f>IF(Tabla2[[#This Row],[TARGET REAL (RESULTADO EN TICKS)]]&lt;&gt;"",IF(Tabla2[[#This Row],[OPERACIONES PERDEDORAS]]=1,AB166+Tabla2[[#This Row],[OPERACIONES PERDEDORAS]],0),"")</f>
        <v/>
      </c>
      <c r="AC167" s="23"/>
      <c r="AD167" s="23"/>
      <c r="AE167" s="6" t="str">
        <f>IF(D167&lt;&gt;"",COUNTIF($D$3:D167,D167),"")</f>
        <v/>
      </c>
      <c r="AF167" s="6" t="str">
        <f>IF(Tabla2[[#This Row],[RESULTADO TOTAL EN PPRO8]]&lt;0,ABS(Tabla2[[#This Row],[RESULTADO TOTAL EN PPRO8]]),"")</f>
        <v/>
      </c>
    </row>
    <row r="168" spans="1:32" x14ac:dyDescent="0.25">
      <c r="A168" s="22"/>
      <c r="B168" s="34">
        <f t="shared" si="28"/>
        <v>166</v>
      </c>
      <c r="C168" s="22"/>
      <c r="D168" s="37"/>
      <c r="E168" s="37"/>
      <c r="F168" s="37"/>
      <c r="G168" s="39"/>
      <c r="H168" s="22"/>
      <c r="I168" s="22"/>
      <c r="J168" s="22"/>
      <c r="K168" s="22"/>
      <c r="L168" s="22"/>
      <c r="M168" s="22"/>
      <c r="N168" s="22"/>
      <c r="O168" s="22"/>
      <c r="P168" s="22"/>
      <c r="Q168" s="22"/>
      <c r="R168" s="22"/>
      <c r="S168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168" s="22"/>
      <c r="U168" s="6" t="str">
        <f>IF(V168&lt;&gt;"",Tabla2[[#This Row],[VALOR DEL PUNTO (EJEMPLO EN ACCIONES UN PUNTO 1€) ]]/Tabla2[[#This Row],[TAMAÑO DEL TICK (ACCIONES = 0,01)]],"")</f>
        <v/>
      </c>
      <c r="V168" s="22"/>
      <c r="W168" s="22"/>
      <c r="X168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168" s="13" t="str">
        <f>IF(Tabla2[[#This Row],[RESULTADO TOTAL EN PPRO8]]&lt;&gt;"",Tabla2[[#This Row],[RESULTADO TOTAL EN PPRO8]]-Tabla2[[#This Row],[RESULTADO (TOTAL)]],"")</f>
        <v/>
      </c>
      <c r="AA168" s="6" t="str">
        <f>IF(Tabla2[[#This Row],[RESULTADO (TOTAL)]]&lt;0,1,"")</f>
        <v/>
      </c>
      <c r="AB168" s="6" t="str">
        <f>IF(Tabla2[[#This Row],[TARGET REAL (RESULTADO EN TICKS)]]&lt;&gt;"",IF(Tabla2[[#This Row],[OPERACIONES PERDEDORAS]]=1,AB167+Tabla2[[#This Row],[OPERACIONES PERDEDORAS]],0),"")</f>
        <v/>
      </c>
      <c r="AC168" s="23"/>
      <c r="AD168" s="23"/>
      <c r="AE168" s="6" t="str">
        <f>IF(D168&lt;&gt;"",COUNTIF($D$3:D168,D168),"")</f>
        <v/>
      </c>
      <c r="AF168" s="6" t="str">
        <f>IF(Tabla2[[#This Row],[RESULTADO TOTAL EN PPRO8]]&lt;0,ABS(Tabla2[[#This Row],[RESULTADO TOTAL EN PPRO8]]),"")</f>
        <v/>
      </c>
    </row>
    <row r="169" spans="1:32" x14ac:dyDescent="0.25">
      <c r="A169" s="22"/>
      <c r="B169" s="34">
        <f t="shared" si="28"/>
        <v>167</v>
      </c>
      <c r="C169" s="22"/>
      <c r="D169" s="37"/>
      <c r="E169" s="37"/>
      <c r="F169" s="37"/>
      <c r="G169" s="39"/>
      <c r="H169" s="22"/>
      <c r="I169" s="22"/>
      <c r="J169" s="22"/>
      <c r="K169" s="22"/>
      <c r="L169" s="22"/>
      <c r="M169" s="22"/>
      <c r="N169" s="22"/>
      <c r="O169" s="22"/>
      <c r="P169" s="22"/>
      <c r="Q169" s="22"/>
      <c r="R169" s="22"/>
      <c r="S169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169" s="22"/>
      <c r="U169" s="6" t="str">
        <f>IF(V169&lt;&gt;"",Tabla2[[#This Row],[VALOR DEL PUNTO (EJEMPLO EN ACCIONES UN PUNTO 1€) ]]/Tabla2[[#This Row],[TAMAÑO DEL TICK (ACCIONES = 0,01)]],"")</f>
        <v/>
      </c>
      <c r="V169" s="22"/>
      <c r="W169" s="22"/>
      <c r="X169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169" s="13" t="str">
        <f>IF(Tabla2[[#This Row],[RESULTADO TOTAL EN PPRO8]]&lt;&gt;"",Tabla2[[#This Row],[RESULTADO TOTAL EN PPRO8]]-Tabla2[[#This Row],[RESULTADO (TOTAL)]],"")</f>
        <v/>
      </c>
      <c r="AA169" s="6" t="str">
        <f>IF(Tabla2[[#This Row],[RESULTADO (TOTAL)]]&lt;0,1,"")</f>
        <v/>
      </c>
      <c r="AB169" s="6" t="str">
        <f>IF(Tabla2[[#This Row],[TARGET REAL (RESULTADO EN TICKS)]]&lt;&gt;"",IF(Tabla2[[#This Row],[OPERACIONES PERDEDORAS]]=1,AB168+Tabla2[[#This Row],[OPERACIONES PERDEDORAS]],0),"")</f>
        <v/>
      </c>
      <c r="AC169" s="23"/>
      <c r="AD169" s="23"/>
      <c r="AE169" s="6" t="str">
        <f>IF(D169&lt;&gt;"",COUNTIF($D$3:D169,D169),"")</f>
        <v/>
      </c>
      <c r="AF169" s="6" t="str">
        <f>IF(Tabla2[[#This Row],[RESULTADO TOTAL EN PPRO8]]&lt;0,ABS(Tabla2[[#This Row],[RESULTADO TOTAL EN PPRO8]]),"")</f>
        <v/>
      </c>
    </row>
    <row r="170" spans="1:32" x14ac:dyDescent="0.25">
      <c r="A170" s="22"/>
      <c r="B170" s="34">
        <f t="shared" si="28"/>
        <v>168</v>
      </c>
      <c r="C170" s="22"/>
      <c r="D170" s="37"/>
      <c r="E170" s="37"/>
      <c r="F170" s="37"/>
      <c r="G170" s="39"/>
      <c r="H170" s="22"/>
      <c r="I170" s="22"/>
      <c r="J170" s="22"/>
      <c r="K170" s="22"/>
      <c r="L170" s="22"/>
      <c r="M170" s="22"/>
      <c r="N170" s="22"/>
      <c r="O170" s="22"/>
      <c r="P170" s="22"/>
      <c r="Q170" s="22"/>
      <c r="R170" s="22"/>
      <c r="S170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170" s="22"/>
      <c r="U170" s="6" t="str">
        <f>IF(V170&lt;&gt;"",Tabla2[[#This Row],[VALOR DEL PUNTO (EJEMPLO EN ACCIONES UN PUNTO 1€) ]]/Tabla2[[#This Row],[TAMAÑO DEL TICK (ACCIONES = 0,01)]],"")</f>
        <v/>
      </c>
      <c r="V170" s="22"/>
      <c r="W170" s="22"/>
      <c r="X170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170" s="13" t="str">
        <f>IF(Tabla2[[#This Row],[RESULTADO TOTAL EN PPRO8]]&lt;&gt;"",Tabla2[[#This Row],[RESULTADO TOTAL EN PPRO8]]-Tabla2[[#This Row],[RESULTADO (TOTAL)]],"")</f>
        <v/>
      </c>
      <c r="AA170" s="6" t="str">
        <f>IF(Tabla2[[#This Row],[RESULTADO (TOTAL)]]&lt;0,1,"")</f>
        <v/>
      </c>
      <c r="AB170" s="6" t="str">
        <f>IF(Tabla2[[#This Row],[TARGET REAL (RESULTADO EN TICKS)]]&lt;&gt;"",IF(Tabla2[[#This Row],[OPERACIONES PERDEDORAS]]=1,AB169+Tabla2[[#This Row],[OPERACIONES PERDEDORAS]],0),"")</f>
        <v/>
      </c>
      <c r="AC170" s="23"/>
      <c r="AD170" s="23"/>
      <c r="AE170" s="6" t="str">
        <f>IF(D170&lt;&gt;"",COUNTIF($D$3:D170,D170),"")</f>
        <v/>
      </c>
      <c r="AF170" s="6" t="str">
        <f>IF(Tabla2[[#This Row],[RESULTADO TOTAL EN PPRO8]]&lt;0,ABS(Tabla2[[#This Row],[RESULTADO TOTAL EN PPRO8]]),"")</f>
        <v/>
      </c>
    </row>
    <row r="171" spans="1:32" x14ac:dyDescent="0.25">
      <c r="A171" s="22"/>
      <c r="B171" s="34">
        <f t="shared" si="28"/>
        <v>169</v>
      </c>
      <c r="C171" s="22"/>
      <c r="D171" s="37"/>
      <c r="E171" s="37"/>
      <c r="F171" s="37"/>
      <c r="G171" s="39"/>
      <c r="H171" s="22"/>
      <c r="I171" s="22"/>
      <c r="J171" s="22"/>
      <c r="K171" s="22"/>
      <c r="L171" s="22"/>
      <c r="M171" s="22"/>
      <c r="N171" s="22"/>
      <c r="O171" s="22"/>
      <c r="P171" s="22"/>
      <c r="Q171" s="22"/>
      <c r="R171" s="22"/>
      <c r="S171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171" s="22"/>
      <c r="U171" s="6" t="str">
        <f>IF(V171&lt;&gt;"",Tabla2[[#This Row],[VALOR DEL PUNTO (EJEMPLO EN ACCIONES UN PUNTO 1€) ]]/Tabla2[[#This Row],[TAMAÑO DEL TICK (ACCIONES = 0,01)]],"")</f>
        <v/>
      </c>
      <c r="V171" s="22"/>
      <c r="W171" s="22"/>
      <c r="X171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171" s="13" t="str">
        <f>IF(Tabla2[[#This Row],[RESULTADO TOTAL EN PPRO8]]&lt;&gt;"",Tabla2[[#This Row],[RESULTADO TOTAL EN PPRO8]]-Tabla2[[#This Row],[RESULTADO (TOTAL)]],"")</f>
        <v/>
      </c>
      <c r="AA171" s="6" t="str">
        <f>IF(Tabla2[[#This Row],[RESULTADO (TOTAL)]]&lt;0,1,"")</f>
        <v/>
      </c>
      <c r="AB171" s="6" t="str">
        <f>IF(Tabla2[[#This Row],[TARGET REAL (RESULTADO EN TICKS)]]&lt;&gt;"",IF(Tabla2[[#This Row],[OPERACIONES PERDEDORAS]]=1,AB170+Tabla2[[#This Row],[OPERACIONES PERDEDORAS]],0),"")</f>
        <v/>
      </c>
      <c r="AC171" s="23"/>
      <c r="AD171" s="23"/>
      <c r="AE171" s="6" t="str">
        <f>IF(D171&lt;&gt;"",COUNTIF($D$3:D171,D171),"")</f>
        <v/>
      </c>
      <c r="AF171" s="6" t="str">
        <f>IF(Tabla2[[#This Row],[RESULTADO TOTAL EN PPRO8]]&lt;0,ABS(Tabla2[[#This Row],[RESULTADO TOTAL EN PPRO8]]),"")</f>
        <v/>
      </c>
    </row>
    <row r="172" spans="1:32" x14ac:dyDescent="0.25">
      <c r="A172" s="22"/>
      <c r="B172" s="34">
        <f t="shared" si="28"/>
        <v>170</v>
      </c>
      <c r="C172" s="22"/>
      <c r="D172" s="37"/>
      <c r="E172" s="37"/>
      <c r="F172" s="37"/>
      <c r="G172" s="39"/>
      <c r="H172" s="22"/>
      <c r="I172" s="22"/>
      <c r="J172" s="22"/>
      <c r="K172" s="22"/>
      <c r="L172" s="22"/>
      <c r="M172" s="22"/>
      <c r="N172" s="22"/>
      <c r="O172" s="22"/>
      <c r="P172" s="22"/>
      <c r="Q172" s="22"/>
      <c r="R172" s="22"/>
      <c r="S172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172" s="22"/>
      <c r="U172" s="6" t="str">
        <f>IF(V172&lt;&gt;"",Tabla2[[#This Row],[VALOR DEL PUNTO (EJEMPLO EN ACCIONES UN PUNTO 1€) ]]/Tabla2[[#This Row],[TAMAÑO DEL TICK (ACCIONES = 0,01)]],"")</f>
        <v/>
      </c>
      <c r="V172" s="22"/>
      <c r="W172" s="22"/>
      <c r="X172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172" s="13" t="str">
        <f>IF(Tabla2[[#This Row],[RESULTADO TOTAL EN PPRO8]]&lt;&gt;"",Tabla2[[#This Row],[RESULTADO TOTAL EN PPRO8]]-Tabla2[[#This Row],[RESULTADO (TOTAL)]],"")</f>
        <v/>
      </c>
      <c r="AA172" s="6" t="str">
        <f>IF(Tabla2[[#This Row],[RESULTADO (TOTAL)]]&lt;0,1,"")</f>
        <v/>
      </c>
      <c r="AB172" s="6" t="str">
        <f>IF(Tabla2[[#This Row],[TARGET REAL (RESULTADO EN TICKS)]]&lt;&gt;"",IF(Tabla2[[#This Row],[OPERACIONES PERDEDORAS]]=1,AB171+Tabla2[[#This Row],[OPERACIONES PERDEDORAS]],0),"")</f>
        <v/>
      </c>
      <c r="AC172" s="23"/>
      <c r="AD172" s="23"/>
      <c r="AE172" s="6" t="str">
        <f>IF(D172&lt;&gt;"",COUNTIF($D$3:D172,D172),"")</f>
        <v/>
      </c>
      <c r="AF172" s="6" t="str">
        <f>IF(Tabla2[[#This Row],[RESULTADO TOTAL EN PPRO8]]&lt;0,ABS(Tabla2[[#This Row],[RESULTADO TOTAL EN PPRO8]]),"")</f>
        <v/>
      </c>
    </row>
    <row r="173" spans="1:32" x14ac:dyDescent="0.25">
      <c r="A173" s="22"/>
      <c r="B173" s="34">
        <f t="shared" si="28"/>
        <v>171</v>
      </c>
      <c r="C173" s="22"/>
      <c r="D173" s="37"/>
      <c r="E173" s="37"/>
      <c r="F173" s="37"/>
      <c r="G173" s="39"/>
      <c r="H173" s="22"/>
      <c r="I173" s="22"/>
      <c r="J173" s="22"/>
      <c r="K173" s="22"/>
      <c r="L173" s="22"/>
      <c r="M173" s="22"/>
      <c r="N173" s="22"/>
      <c r="O173" s="22"/>
      <c r="P173" s="22"/>
      <c r="Q173" s="22"/>
      <c r="R173" s="22"/>
      <c r="S173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173" s="22"/>
      <c r="U173" s="6" t="str">
        <f>IF(V173&lt;&gt;"",Tabla2[[#This Row],[VALOR DEL PUNTO (EJEMPLO EN ACCIONES UN PUNTO 1€) ]]/Tabla2[[#This Row],[TAMAÑO DEL TICK (ACCIONES = 0,01)]],"")</f>
        <v/>
      </c>
      <c r="V173" s="22"/>
      <c r="W173" s="22"/>
      <c r="X173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173" s="13" t="str">
        <f>IF(Tabla2[[#This Row],[RESULTADO TOTAL EN PPRO8]]&lt;&gt;"",Tabla2[[#This Row],[RESULTADO TOTAL EN PPRO8]]-Tabla2[[#This Row],[RESULTADO (TOTAL)]],"")</f>
        <v/>
      </c>
      <c r="AA173" s="6" t="str">
        <f>IF(Tabla2[[#This Row],[RESULTADO (TOTAL)]]&lt;0,1,"")</f>
        <v/>
      </c>
      <c r="AB173" s="6" t="str">
        <f>IF(Tabla2[[#This Row],[TARGET REAL (RESULTADO EN TICKS)]]&lt;&gt;"",IF(Tabla2[[#This Row],[OPERACIONES PERDEDORAS]]=1,AB172+Tabla2[[#This Row],[OPERACIONES PERDEDORAS]],0),"")</f>
        <v/>
      </c>
      <c r="AC173" s="23"/>
      <c r="AD173" s="23"/>
      <c r="AE173" s="6" t="str">
        <f>IF(D173&lt;&gt;"",COUNTIF($D$3:D173,D173),"")</f>
        <v/>
      </c>
      <c r="AF173" s="6" t="str">
        <f>IF(Tabla2[[#This Row],[RESULTADO TOTAL EN PPRO8]]&lt;0,ABS(Tabla2[[#This Row],[RESULTADO TOTAL EN PPRO8]]),"")</f>
        <v/>
      </c>
    </row>
    <row r="174" spans="1:32" x14ac:dyDescent="0.25">
      <c r="A174" s="22"/>
      <c r="B174" s="34">
        <f t="shared" si="28"/>
        <v>172</v>
      </c>
      <c r="C174" s="22"/>
      <c r="D174" s="37"/>
      <c r="E174" s="37"/>
      <c r="F174" s="37"/>
      <c r="G174" s="39"/>
      <c r="H174" s="22"/>
      <c r="I174" s="22"/>
      <c r="J174" s="22"/>
      <c r="K174" s="22"/>
      <c r="L174" s="22"/>
      <c r="M174" s="22"/>
      <c r="N174" s="22"/>
      <c r="O174" s="22"/>
      <c r="P174" s="22"/>
      <c r="Q174" s="22"/>
      <c r="R174" s="22"/>
      <c r="S174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174" s="22"/>
      <c r="U174" s="6" t="str">
        <f>IF(V174&lt;&gt;"",Tabla2[[#This Row],[VALOR DEL PUNTO (EJEMPLO EN ACCIONES UN PUNTO 1€) ]]/Tabla2[[#This Row],[TAMAÑO DEL TICK (ACCIONES = 0,01)]],"")</f>
        <v/>
      </c>
      <c r="V174" s="22"/>
      <c r="W174" s="22"/>
      <c r="X174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174" s="13" t="str">
        <f>IF(Tabla2[[#This Row],[RESULTADO TOTAL EN PPRO8]]&lt;&gt;"",Tabla2[[#This Row],[RESULTADO TOTAL EN PPRO8]]-Tabla2[[#This Row],[RESULTADO (TOTAL)]],"")</f>
        <v/>
      </c>
      <c r="AA174" s="6" t="str">
        <f>IF(Tabla2[[#This Row],[RESULTADO (TOTAL)]]&lt;0,1,"")</f>
        <v/>
      </c>
      <c r="AB174" s="6" t="str">
        <f>IF(Tabla2[[#This Row],[TARGET REAL (RESULTADO EN TICKS)]]&lt;&gt;"",IF(Tabla2[[#This Row],[OPERACIONES PERDEDORAS]]=1,AB173+Tabla2[[#This Row],[OPERACIONES PERDEDORAS]],0),"")</f>
        <v/>
      </c>
      <c r="AC174" s="23"/>
      <c r="AD174" s="23"/>
      <c r="AE174" s="6" t="str">
        <f>IF(D174&lt;&gt;"",COUNTIF($D$3:D174,D174),"")</f>
        <v/>
      </c>
      <c r="AF174" s="6" t="str">
        <f>IF(Tabla2[[#This Row],[RESULTADO TOTAL EN PPRO8]]&lt;0,ABS(Tabla2[[#This Row],[RESULTADO TOTAL EN PPRO8]]),"")</f>
        <v/>
      </c>
    </row>
    <row r="175" spans="1:32" x14ac:dyDescent="0.25">
      <c r="A175" s="22"/>
      <c r="B175" s="34">
        <f t="shared" si="28"/>
        <v>173</v>
      </c>
      <c r="C175" s="22"/>
      <c r="D175" s="37"/>
      <c r="E175" s="37"/>
      <c r="F175" s="37"/>
      <c r="G175" s="39"/>
      <c r="H175" s="22"/>
      <c r="I175" s="22"/>
      <c r="J175" s="22"/>
      <c r="K175" s="22"/>
      <c r="L175" s="22"/>
      <c r="M175" s="22"/>
      <c r="N175" s="22"/>
      <c r="O175" s="22"/>
      <c r="P175" s="22"/>
      <c r="Q175" s="22"/>
      <c r="R175" s="22"/>
      <c r="S175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175" s="22"/>
      <c r="U175" s="6" t="str">
        <f>IF(V175&lt;&gt;"",Tabla2[[#This Row],[VALOR DEL PUNTO (EJEMPLO EN ACCIONES UN PUNTO 1€) ]]/Tabla2[[#This Row],[TAMAÑO DEL TICK (ACCIONES = 0,01)]],"")</f>
        <v/>
      </c>
      <c r="V175" s="22"/>
      <c r="W175" s="22"/>
      <c r="X175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175" s="13" t="str">
        <f>IF(Tabla2[[#This Row],[RESULTADO TOTAL EN PPRO8]]&lt;&gt;"",Tabla2[[#This Row],[RESULTADO TOTAL EN PPRO8]]-Tabla2[[#This Row],[RESULTADO (TOTAL)]],"")</f>
        <v/>
      </c>
      <c r="AA175" s="6" t="str">
        <f>IF(Tabla2[[#This Row],[RESULTADO (TOTAL)]]&lt;0,1,"")</f>
        <v/>
      </c>
      <c r="AB175" s="6" t="str">
        <f>IF(Tabla2[[#This Row],[TARGET REAL (RESULTADO EN TICKS)]]&lt;&gt;"",IF(Tabla2[[#This Row],[OPERACIONES PERDEDORAS]]=1,AB174+Tabla2[[#This Row],[OPERACIONES PERDEDORAS]],0),"")</f>
        <v/>
      </c>
      <c r="AC175" s="23"/>
      <c r="AD175" s="23"/>
      <c r="AE175" s="6" t="str">
        <f>IF(D175&lt;&gt;"",COUNTIF($D$3:D175,D175),"")</f>
        <v/>
      </c>
      <c r="AF175" s="6" t="str">
        <f>IF(Tabla2[[#This Row],[RESULTADO TOTAL EN PPRO8]]&lt;0,ABS(Tabla2[[#This Row],[RESULTADO TOTAL EN PPRO8]]),"")</f>
        <v/>
      </c>
    </row>
    <row r="176" spans="1:32" x14ac:dyDescent="0.25">
      <c r="A176" s="22"/>
      <c r="B176" s="34">
        <f t="shared" si="28"/>
        <v>174</v>
      </c>
      <c r="C176" s="22"/>
      <c r="D176" s="37"/>
      <c r="E176" s="37"/>
      <c r="F176" s="37"/>
      <c r="G176" s="39"/>
      <c r="H176" s="22"/>
      <c r="I176" s="22"/>
      <c r="J176" s="22"/>
      <c r="K176" s="22"/>
      <c r="L176" s="22"/>
      <c r="M176" s="22"/>
      <c r="N176" s="22"/>
      <c r="O176" s="22"/>
      <c r="P176" s="22"/>
      <c r="Q176" s="22"/>
      <c r="R176" s="22"/>
      <c r="S176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176" s="22"/>
      <c r="U176" s="6" t="str">
        <f>IF(V176&lt;&gt;"",Tabla2[[#This Row],[VALOR DEL PUNTO (EJEMPLO EN ACCIONES UN PUNTO 1€) ]]/Tabla2[[#This Row],[TAMAÑO DEL TICK (ACCIONES = 0,01)]],"")</f>
        <v/>
      </c>
      <c r="V176" s="22"/>
      <c r="W176" s="22"/>
      <c r="X176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176" s="13" t="str">
        <f>IF(Tabla2[[#This Row],[RESULTADO TOTAL EN PPRO8]]&lt;&gt;"",Tabla2[[#This Row],[RESULTADO TOTAL EN PPRO8]]-Tabla2[[#This Row],[RESULTADO (TOTAL)]],"")</f>
        <v/>
      </c>
      <c r="AA176" s="6" t="str">
        <f>IF(Tabla2[[#This Row],[RESULTADO (TOTAL)]]&lt;0,1,"")</f>
        <v/>
      </c>
      <c r="AB176" s="6" t="str">
        <f>IF(Tabla2[[#This Row],[TARGET REAL (RESULTADO EN TICKS)]]&lt;&gt;"",IF(Tabla2[[#This Row],[OPERACIONES PERDEDORAS]]=1,AB175+Tabla2[[#This Row],[OPERACIONES PERDEDORAS]],0),"")</f>
        <v/>
      </c>
      <c r="AC176" s="23"/>
      <c r="AD176" s="23"/>
      <c r="AE176" s="6" t="str">
        <f>IF(D176&lt;&gt;"",COUNTIF($D$3:D176,D176),"")</f>
        <v/>
      </c>
      <c r="AF176" s="6" t="str">
        <f>IF(Tabla2[[#This Row],[RESULTADO TOTAL EN PPRO8]]&lt;0,ABS(Tabla2[[#This Row],[RESULTADO TOTAL EN PPRO8]]),"")</f>
        <v/>
      </c>
    </row>
    <row r="177" spans="1:32" x14ac:dyDescent="0.25">
      <c r="A177" s="22"/>
      <c r="B177" s="34">
        <f t="shared" si="28"/>
        <v>175</v>
      </c>
      <c r="C177" s="22"/>
      <c r="D177" s="37"/>
      <c r="E177" s="37"/>
      <c r="F177" s="37"/>
      <c r="G177" s="39"/>
      <c r="H177" s="22"/>
      <c r="I177" s="22"/>
      <c r="J177" s="22"/>
      <c r="K177" s="22"/>
      <c r="L177" s="22"/>
      <c r="M177" s="22"/>
      <c r="N177" s="22"/>
      <c r="O177" s="22"/>
      <c r="P177" s="22"/>
      <c r="Q177" s="22"/>
      <c r="R177" s="22"/>
      <c r="S177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177" s="22"/>
      <c r="U177" s="6" t="str">
        <f>IF(V177&lt;&gt;"",Tabla2[[#This Row],[VALOR DEL PUNTO (EJEMPLO EN ACCIONES UN PUNTO 1€) ]]/Tabla2[[#This Row],[TAMAÑO DEL TICK (ACCIONES = 0,01)]],"")</f>
        <v/>
      </c>
      <c r="V177" s="22"/>
      <c r="W177" s="22"/>
      <c r="X177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177" s="13" t="str">
        <f>IF(Tabla2[[#This Row],[RESULTADO TOTAL EN PPRO8]]&lt;&gt;"",Tabla2[[#This Row],[RESULTADO TOTAL EN PPRO8]]-Tabla2[[#This Row],[RESULTADO (TOTAL)]],"")</f>
        <v/>
      </c>
      <c r="AA177" s="6" t="str">
        <f>IF(Tabla2[[#This Row],[RESULTADO (TOTAL)]]&lt;0,1,"")</f>
        <v/>
      </c>
      <c r="AB177" s="6" t="str">
        <f>IF(Tabla2[[#This Row],[TARGET REAL (RESULTADO EN TICKS)]]&lt;&gt;"",IF(Tabla2[[#This Row],[OPERACIONES PERDEDORAS]]=1,AB176+Tabla2[[#This Row],[OPERACIONES PERDEDORAS]],0),"")</f>
        <v/>
      </c>
      <c r="AC177" s="23"/>
      <c r="AD177" s="23"/>
      <c r="AE177" s="6" t="str">
        <f>IF(D177&lt;&gt;"",COUNTIF($D$3:D177,D177),"")</f>
        <v/>
      </c>
      <c r="AF177" s="6" t="str">
        <f>IF(Tabla2[[#This Row],[RESULTADO TOTAL EN PPRO8]]&lt;0,ABS(Tabla2[[#This Row],[RESULTADO TOTAL EN PPRO8]]),"")</f>
        <v/>
      </c>
    </row>
    <row r="178" spans="1:32" x14ac:dyDescent="0.25">
      <c r="A178" s="22"/>
      <c r="B178" s="34">
        <f t="shared" si="28"/>
        <v>176</v>
      </c>
      <c r="C178" s="22"/>
      <c r="D178" s="37"/>
      <c r="E178" s="37"/>
      <c r="F178" s="37"/>
      <c r="G178" s="39"/>
      <c r="H178" s="22"/>
      <c r="I178" s="22"/>
      <c r="J178" s="22"/>
      <c r="K178" s="22"/>
      <c r="L178" s="22"/>
      <c r="M178" s="22"/>
      <c r="N178" s="22"/>
      <c r="O178" s="22"/>
      <c r="P178" s="22"/>
      <c r="Q178" s="22"/>
      <c r="R178" s="22"/>
      <c r="S178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178" s="22"/>
      <c r="U178" s="6" t="str">
        <f>IF(V178&lt;&gt;"",Tabla2[[#This Row],[VALOR DEL PUNTO (EJEMPLO EN ACCIONES UN PUNTO 1€) ]]/Tabla2[[#This Row],[TAMAÑO DEL TICK (ACCIONES = 0,01)]],"")</f>
        <v/>
      </c>
      <c r="V178" s="22"/>
      <c r="W178" s="22"/>
      <c r="X178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178" s="13" t="str">
        <f>IF(Tabla2[[#This Row],[RESULTADO TOTAL EN PPRO8]]&lt;&gt;"",Tabla2[[#This Row],[RESULTADO TOTAL EN PPRO8]]-Tabla2[[#This Row],[RESULTADO (TOTAL)]],"")</f>
        <v/>
      </c>
      <c r="AA178" s="6" t="str">
        <f>IF(Tabla2[[#This Row],[RESULTADO (TOTAL)]]&lt;0,1,"")</f>
        <v/>
      </c>
      <c r="AB178" s="6" t="str">
        <f>IF(Tabla2[[#This Row],[TARGET REAL (RESULTADO EN TICKS)]]&lt;&gt;"",IF(Tabla2[[#This Row],[OPERACIONES PERDEDORAS]]=1,AB177+Tabla2[[#This Row],[OPERACIONES PERDEDORAS]],0),"")</f>
        <v/>
      </c>
      <c r="AC178" s="23"/>
      <c r="AD178" s="23"/>
      <c r="AE178" s="6" t="str">
        <f>IF(D178&lt;&gt;"",COUNTIF($D$3:D178,D178),"")</f>
        <v/>
      </c>
      <c r="AF178" s="6" t="str">
        <f>IF(Tabla2[[#This Row],[RESULTADO TOTAL EN PPRO8]]&lt;0,ABS(Tabla2[[#This Row],[RESULTADO TOTAL EN PPRO8]]),"")</f>
        <v/>
      </c>
    </row>
    <row r="179" spans="1:32" x14ac:dyDescent="0.25">
      <c r="A179" s="22"/>
      <c r="B179" s="34">
        <f t="shared" si="28"/>
        <v>177</v>
      </c>
      <c r="C179" s="22"/>
      <c r="D179" s="37"/>
      <c r="E179" s="37"/>
      <c r="F179" s="37"/>
      <c r="G179" s="39"/>
      <c r="H179" s="22"/>
      <c r="I179" s="22"/>
      <c r="J179" s="22"/>
      <c r="K179" s="22"/>
      <c r="L179" s="22"/>
      <c r="M179" s="22"/>
      <c r="N179" s="22"/>
      <c r="O179" s="22"/>
      <c r="P179" s="22"/>
      <c r="Q179" s="22"/>
      <c r="R179" s="22"/>
      <c r="S179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179" s="22"/>
      <c r="U179" s="6" t="str">
        <f>IF(V179&lt;&gt;"",Tabla2[[#This Row],[VALOR DEL PUNTO (EJEMPLO EN ACCIONES UN PUNTO 1€) ]]/Tabla2[[#This Row],[TAMAÑO DEL TICK (ACCIONES = 0,01)]],"")</f>
        <v/>
      </c>
      <c r="V179" s="22"/>
      <c r="W179" s="22"/>
      <c r="X179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179" s="13" t="str">
        <f>IF(Tabla2[[#This Row],[RESULTADO TOTAL EN PPRO8]]&lt;&gt;"",Tabla2[[#This Row],[RESULTADO TOTAL EN PPRO8]]-Tabla2[[#This Row],[RESULTADO (TOTAL)]],"")</f>
        <v/>
      </c>
      <c r="AA179" s="6" t="str">
        <f>IF(Tabla2[[#This Row],[RESULTADO (TOTAL)]]&lt;0,1,"")</f>
        <v/>
      </c>
      <c r="AB179" s="6" t="str">
        <f>IF(Tabla2[[#This Row],[TARGET REAL (RESULTADO EN TICKS)]]&lt;&gt;"",IF(Tabla2[[#This Row],[OPERACIONES PERDEDORAS]]=1,AB178+Tabla2[[#This Row],[OPERACIONES PERDEDORAS]],0),"")</f>
        <v/>
      </c>
      <c r="AC179" s="23"/>
      <c r="AD179" s="23"/>
      <c r="AE179" s="6" t="str">
        <f>IF(D179&lt;&gt;"",COUNTIF($D$3:D179,D179),"")</f>
        <v/>
      </c>
      <c r="AF179" s="6" t="str">
        <f>IF(Tabla2[[#This Row],[RESULTADO TOTAL EN PPRO8]]&lt;0,ABS(Tabla2[[#This Row],[RESULTADO TOTAL EN PPRO8]]),"")</f>
        <v/>
      </c>
    </row>
    <row r="180" spans="1:32" x14ac:dyDescent="0.25">
      <c r="A180" s="22"/>
      <c r="B180" s="34">
        <f t="shared" si="28"/>
        <v>178</v>
      </c>
      <c r="C180" s="22"/>
      <c r="D180" s="37"/>
      <c r="E180" s="37"/>
      <c r="F180" s="37"/>
      <c r="G180" s="39"/>
      <c r="H180" s="22"/>
      <c r="I180" s="22"/>
      <c r="J180" s="22"/>
      <c r="K180" s="22"/>
      <c r="L180" s="22"/>
      <c r="M180" s="22"/>
      <c r="N180" s="22"/>
      <c r="O180" s="22"/>
      <c r="P180" s="22"/>
      <c r="Q180" s="22"/>
      <c r="R180" s="22"/>
      <c r="S180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180" s="22"/>
      <c r="U180" s="6" t="str">
        <f>IF(V180&lt;&gt;"",Tabla2[[#This Row],[VALOR DEL PUNTO (EJEMPLO EN ACCIONES UN PUNTO 1€) ]]/Tabla2[[#This Row],[TAMAÑO DEL TICK (ACCIONES = 0,01)]],"")</f>
        <v/>
      </c>
      <c r="V180" s="22"/>
      <c r="W180" s="22"/>
      <c r="X180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180" s="13" t="str">
        <f>IF(Tabla2[[#This Row],[RESULTADO TOTAL EN PPRO8]]&lt;&gt;"",Tabla2[[#This Row],[RESULTADO TOTAL EN PPRO8]]-Tabla2[[#This Row],[RESULTADO (TOTAL)]],"")</f>
        <v/>
      </c>
      <c r="AA180" s="6" t="str">
        <f>IF(Tabla2[[#This Row],[RESULTADO (TOTAL)]]&lt;0,1,"")</f>
        <v/>
      </c>
      <c r="AB180" s="6" t="str">
        <f>IF(Tabla2[[#This Row],[TARGET REAL (RESULTADO EN TICKS)]]&lt;&gt;"",IF(Tabla2[[#This Row],[OPERACIONES PERDEDORAS]]=1,AB179+Tabla2[[#This Row],[OPERACIONES PERDEDORAS]],0),"")</f>
        <v/>
      </c>
      <c r="AC180" s="23"/>
      <c r="AD180" s="23"/>
      <c r="AE180" s="6" t="str">
        <f>IF(D180&lt;&gt;"",COUNTIF($D$3:D180,D180),"")</f>
        <v/>
      </c>
      <c r="AF180" s="6" t="str">
        <f>IF(Tabla2[[#This Row],[RESULTADO TOTAL EN PPRO8]]&lt;0,ABS(Tabla2[[#This Row],[RESULTADO TOTAL EN PPRO8]]),"")</f>
        <v/>
      </c>
    </row>
    <row r="181" spans="1:32" x14ac:dyDescent="0.25">
      <c r="A181" s="22"/>
      <c r="B181" s="34">
        <f t="shared" si="28"/>
        <v>179</v>
      </c>
      <c r="C181" s="22"/>
      <c r="D181" s="37"/>
      <c r="E181" s="37"/>
      <c r="F181" s="37"/>
      <c r="G181" s="39"/>
      <c r="H181" s="22"/>
      <c r="I181" s="22"/>
      <c r="J181" s="22"/>
      <c r="K181" s="22"/>
      <c r="L181" s="22"/>
      <c r="M181" s="22"/>
      <c r="N181" s="22"/>
      <c r="O181" s="22"/>
      <c r="P181" s="22"/>
      <c r="Q181" s="22"/>
      <c r="R181" s="22"/>
      <c r="S181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181" s="22"/>
      <c r="U181" s="6" t="str">
        <f>IF(V181&lt;&gt;"",Tabla2[[#This Row],[VALOR DEL PUNTO (EJEMPLO EN ACCIONES UN PUNTO 1€) ]]/Tabla2[[#This Row],[TAMAÑO DEL TICK (ACCIONES = 0,01)]],"")</f>
        <v/>
      </c>
      <c r="V181" s="22"/>
      <c r="W181" s="22"/>
      <c r="X181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181" s="13" t="str">
        <f>IF(Tabla2[[#This Row],[RESULTADO TOTAL EN PPRO8]]&lt;&gt;"",Tabla2[[#This Row],[RESULTADO TOTAL EN PPRO8]]-Tabla2[[#This Row],[RESULTADO (TOTAL)]],"")</f>
        <v/>
      </c>
      <c r="AA181" s="6" t="str">
        <f>IF(Tabla2[[#This Row],[RESULTADO (TOTAL)]]&lt;0,1,"")</f>
        <v/>
      </c>
      <c r="AB181" s="6" t="str">
        <f>IF(Tabla2[[#This Row],[TARGET REAL (RESULTADO EN TICKS)]]&lt;&gt;"",IF(Tabla2[[#This Row],[OPERACIONES PERDEDORAS]]=1,AB180+Tabla2[[#This Row],[OPERACIONES PERDEDORAS]],0),"")</f>
        <v/>
      </c>
      <c r="AC181" s="23"/>
      <c r="AD181" s="23"/>
      <c r="AE181" s="6" t="str">
        <f>IF(D181&lt;&gt;"",COUNTIF($D$3:D181,D181),"")</f>
        <v/>
      </c>
      <c r="AF181" s="6" t="str">
        <f>IF(Tabla2[[#This Row],[RESULTADO TOTAL EN PPRO8]]&lt;0,ABS(Tabla2[[#This Row],[RESULTADO TOTAL EN PPRO8]]),"")</f>
        <v/>
      </c>
    </row>
    <row r="182" spans="1:32" x14ac:dyDescent="0.25">
      <c r="A182" s="22"/>
      <c r="B182" s="34">
        <f t="shared" si="28"/>
        <v>180</v>
      </c>
      <c r="C182" s="22"/>
      <c r="D182" s="37"/>
      <c r="E182" s="37"/>
      <c r="F182" s="37"/>
      <c r="G182" s="39"/>
      <c r="H182" s="22"/>
      <c r="I182" s="22"/>
      <c r="J182" s="22"/>
      <c r="K182" s="22"/>
      <c r="L182" s="22"/>
      <c r="M182" s="22"/>
      <c r="N182" s="22"/>
      <c r="O182" s="22"/>
      <c r="P182" s="22"/>
      <c r="Q182" s="22"/>
      <c r="R182" s="22"/>
      <c r="S182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182" s="22"/>
      <c r="U182" s="6" t="str">
        <f>IF(V182&lt;&gt;"",Tabla2[[#This Row],[VALOR DEL PUNTO (EJEMPLO EN ACCIONES UN PUNTO 1€) ]]/Tabla2[[#This Row],[TAMAÑO DEL TICK (ACCIONES = 0,01)]],"")</f>
        <v/>
      </c>
      <c r="V182" s="22"/>
      <c r="W182" s="22"/>
      <c r="X182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182" s="13" t="str">
        <f>IF(Tabla2[[#This Row],[RESULTADO TOTAL EN PPRO8]]&lt;&gt;"",Tabla2[[#This Row],[RESULTADO TOTAL EN PPRO8]]-Tabla2[[#This Row],[RESULTADO (TOTAL)]],"")</f>
        <v/>
      </c>
      <c r="AA182" s="6" t="str">
        <f>IF(Tabla2[[#This Row],[RESULTADO (TOTAL)]]&lt;0,1,"")</f>
        <v/>
      </c>
      <c r="AB182" s="6" t="str">
        <f>IF(Tabla2[[#This Row],[TARGET REAL (RESULTADO EN TICKS)]]&lt;&gt;"",IF(Tabla2[[#This Row],[OPERACIONES PERDEDORAS]]=1,AB181+Tabla2[[#This Row],[OPERACIONES PERDEDORAS]],0),"")</f>
        <v/>
      </c>
      <c r="AC182" s="23"/>
      <c r="AD182" s="23"/>
      <c r="AE182" s="6" t="str">
        <f>IF(D182&lt;&gt;"",COUNTIF($D$3:D182,D182),"")</f>
        <v/>
      </c>
      <c r="AF182" s="6" t="str">
        <f>IF(Tabla2[[#This Row],[RESULTADO TOTAL EN PPRO8]]&lt;0,ABS(Tabla2[[#This Row],[RESULTADO TOTAL EN PPRO8]]),"")</f>
        <v/>
      </c>
    </row>
    <row r="183" spans="1:32" x14ac:dyDescent="0.25">
      <c r="A183" s="22"/>
      <c r="B183" s="34">
        <f t="shared" si="28"/>
        <v>181</v>
      </c>
      <c r="C183" s="22"/>
      <c r="D183" s="37"/>
      <c r="E183" s="37"/>
      <c r="F183" s="37"/>
      <c r="G183" s="39"/>
      <c r="H183" s="22"/>
      <c r="I183" s="22"/>
      <c r="J183" s="22"/>
      <c r="K183" s="22"/>
      <c r="L183" s="22"/>
      <c r="M183" s="22"/>
      <c r="N183" s="22"/>
      <c r="O183" s="22"/>
      <c r="P183" s="22"/>
      <c r="Q183" s="22"/>
      <c r="R183" s="22"/>
      <c r="S183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183" s="22"/>
      <c r="U183" s="6" t="str">
        <f>IF(V183&lt;&gt;"",Tabla2[[#This Row],[VALOR DEL PUNTO (EJEMPLO EN ACCIONES UN PUNTO 1€) ]]/Tabla2[[#This Row],[TAMAÑO DEL TICK (ACCIONES = 0,01)]],"")</f>
        <v/>
      </c>
      <c r="V183" s="22"/>
      <c r="W183" s="22"/>
      <c r="X183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183" s="13" t="str">
        <f>IF(Tabla2[[#This Row],[RESULTADO TOTAL EN PPRO8]]&lt;&gt;"",Tabla2[[#This Row],[RESULTADO TOTAL EN PPRO8]]-Tabla2[[#This Row],[RESULTADO (TOTAL)]],"")</f>
        <v/>
      </c>
      <c r="AA183" s="6" t="str">
        <f>IF(Tabla2[[#This Row],[RESULTADO (TOTAL)]]&lt;0,1,"")</f>
        <v/>
      </c>
      <c r="AB183" s="6" t="str">
        <f>IF(Tabla2[[#This Row],[TARGET REAL (RESULTADO EN TICKS)]]&lt;&gt;"",IF(Tabla2[[#This Row],[OPERACIONES PERDEDORAS]]=1,AB182+Tabla2[[#This Row],[OPERACIONES PERDEDORAS]],0),"")</f>
        <v/>
      </c>
      <c r="AC183" s="23"/>
      <c r="AD183" s="23"/>
      <c r="AE183" s="6" t="str">
        <f>IF(D183&lt;&gt;"",COUNTIF($D$3:D183,D183),"")</f>
        <v/>
      </c>
      <c r="AF183" s="6" t="str">
        <f>IF(Tabla2[[#This Row],[RESULTADO TOTAL EN PPRO8]]&lt;0,ABS(Tabla2[[#This Row],[RESULTADO TOTAL EN PPRO8]]),"")</f>
        <v/>
      </c>
    </row>
    <row r="184" spans="1:32" x14ac:dyDescent="0.25">
      <c r="A184" s="22"/>
      <c r="B184" s="34">
        <f t="shared" si="28"/>
        <v>182</v>
      </c>
      <c r="C184" s="22"/>
      <c r="D184" s="37"/>
      <c r="E184" s="37"/>
      <c r="F184" s="37"/>
      <c r="G184" s="39"/>
      <c r="H184" s="22"/>
      <c r="I184" s="22"/>
      <c r="J184" s="22"/>
      <c r="K184" s="22"/>
      <c r="L184" s="22"/>
      <c r="M184" s="22"/>
      <c r="N184" s="22"/>
      <c r="O184" s="22"/>
      <c r="P184" s="22"/>
      <c r="Q184" s="22"/>
      <c r="R184" s="22"/>
      <c r="S184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184" s="22"/>
      <c r="U184" s="6" t="str">
        <f>IF(V184&lt;&gt;"",Tabla2[[#This Row],[VALOR DEL PUNTO (EJEMPLO EN ACCIONES UN PUNTO 1€) ]]/Tabla2[[#This Row],[TAMAÑO DEL TICK (ACCIONES = 0,01)]],"")</f>
        <v/>
      </c>
      <c r="V184" s="22"/>
      <c r="W184" s="22"/>
      <c r="X184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184" s="13" t="str">
        <f>IF(Tabla2[[#This Row],[RESULTADO TOTAL EN PPRO8]]&lt;&gt;"",Tabla2[[#This Row],[RESULTADO TOTAL EN PPRO8]]-Tabla2[[#This Row],[RESULTADO (TOTAL)]],"")</f>
        <v/>
      </c>
      <c r="AA184" s="6" t="str">
        <f>IF(Tabla2[[#This Row],[RESULTADO (TOTAL)]]&lt;0,1,"")</f>
        <v/>
      </c>
      <c r="AB184" s="6" t="str">
        <f>IF(Tabla2[[#This Row],[TARGET REAL (RESULTADO EN TICKS)]]&lt;&gt;"",IF(Tabla2[[#This Row],[OPERACIONES PERDEDORAS]]=1,AB183+Tabla2[[#This Row],[OPERACIONES PERDEDORAS]],0),"")</f>
        <v/>
      </c>
      <c r="AC184" s="23"/>
      <c r="AD184" s="23"/>
      <c r="AE184" s="6" t="str">
        <f>IF(D184&lt;&gt;"",COUNTIF($D$3:D184,D184),"")</f>
        <v/>
      </c>
      <c r="AF184" s="6" t="str">
        <f>IF(Tabla2[[#This Row],[RESULTADO TOTAL EN PPRO8]]&lt;0,ABS(Tabla2[[#This Row],[RESULTADO TOTAL EN PPRO8]]),"")</f>
        <v/>
      </c>
    </row>
    <row r="185" spans="1:32" x14ac:dyDescent="0.25">
      <c r="A185" s="22"/>
      <c r="B185" s="34">
        <f t="shared" si="28"/>
        <v>183</v>
      </c>
      <c r="C185" s="22"/>
      <c r="D185" s="37"/>
      <c r="E185" s="37"/>
      <c r="F185" s="37"/>
      <c r="G185" s="39"/>
      <c r="H185" s="22"/>
      <c r="I185" s="22"/>
      <c r="J185" s="22"/>
      <c r="K185" s="22"/>
      <c r="L185" s="22"/>
      <c r="M185" s="22"/>
      <c r="N185" s="22"/>
      <c r="O185" s="22"/>
      <c r="P185" s="22"/>
      <c r="Q185" s="22"/>
      <c r="R185" s="22"/>
      <c r="S185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185" s="22"/>
      <c r="U185" s="6" t="str">
        <f>IF(V185&lt;&gt;"",Tabla2[[#This Row],[VALOR DEL PUNTO (EJEMPLO EN ACCIONES UN PUNTO 1€) ]]/Tabla2[[#This Row],[TAMAÑO DEL TICK (ACCIONES = 0,01)]],"")</f>
        <v/>
      </c>
      <c r="V185" s="22"/>
      <c r="W185" s="22"/>
      <c r="X185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185" s="13" t="str">
        <f>IF(Tabla2[[#This Row],[RESULTADO TOTAL EN PPRO8]]&lt;&gt;"",Tabla2[[#This Row],[RESULTADO TOTAL EN PPRO8]]-Tabla2[[#This Row],[RESULTADO (TOTAL)]],"")</f>
        <v/>
      </c>
      <c r="AA185" s="6" t="str">
        <f>IF(Tabla2[[#This Row],[RESULTADO (TOTAL)]]&lt;0,1,"")</f>
        <v/>
      </c>
      <c r="AB185" s="6" t="str">
        <f>IF(Tabla2[[#This Row],[TARGET REAL (RESULTADO EN TICKS)]]&lt;&gt;"",IF(Tabla2[[#This Row],[OPERACIONES PERDEDORAS]]=1,AB184+Tabla2[[#This Row],[OPERACIONES PERDEDORAS]],0),"")</f>
        <v/>
      </c>
      <c r="AC185" s="23"/>
      <c r="AD185" s="23"/>
      <c r="AE185" s="6" t="str">
        <f>IF(D185&lt;&gt;"",COUNTIF($D$3:D185,D185),"")</f>
        <v/>
      </c>
      <c r="AF185" s="6" t="str">
        <f>IF(Tabla2[[#This Row],[RESULTADO TOTAL EN PPRO8]]&lt;0,ABS(Tabla2[[#This Row],[RESULTADO TOTAL EN PPRO8]]),"")</f>
        <v/>
      </c>
    </row>
    <row r="186" spans="1:32" x14ac:dyDescent="0.25">
      <c r="A186" s="22"/>
      <c r="B186" s="34">
        <f t="shared" si="28"/>
        <v>184</v>
      </c>
      <c r="C186" s="22"/>
      <c r="D186" s="37"/>
      <c r="E186" s="37"/>
      <c r="F186" s="37"/>
      <c r="G186" s="39"/>
      <c r="H186" s="22"/>
      <c r="I186" s="22"/>
      <c r="J186" s="22"/>
      <c r="K186" s="22"/>
      <c r="L186" s="22"/>
      <c r="M186" s="22"/>
      <c r="N186" s="22"/>
      <c r="O186" s="22"/>
      <c r="P186" s="22"/>
      <c r="Q186" s="22"/>
      <c r="R186" s="22"/>
      <c r="S186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186" s="22"/>
      <c r="U186" s="6" t="str">
        <f>IF(V186&lt;&gt;"",Tabla2[[#This Row],[VALOR DEL PUNTO (EJEMPLO EN ACCIONES UN PUNTO 1€) ]]/Tabla2[[#This Row],[TAMAÑO DEL TICK (ACCIONES = 0,01)]],"")</f>
        <v/>
      </c>
      <c r="V186" s="22"/>
      <c r="W186" s="22"/>
      <c r="X186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186" s="13" t="str">
        <f>IF(Tabla2[[#This Row],[RESULTADO TOTAL EN PPRO8]]&lt;&gt;"",Tabla2[[#This Row],[RESULTADO TOTAL EN PPRO8]]-Tabla2[[#This Row],[RESULTADO (TOTAL)]],"")</f>
        <v/>
      </c>
      <c r="AA186" s="6" t="str">
        <f>IF(Tabla2[[#This Row],[RESULTADO (TOTAL)]]&lt;0,1,"")</f>
        <v/>
      </c>
      <c r="AB186" s="6" t="str">
        <f>IF(Tabla2[[#This Row],[TARGET REAL (RESULTADO EN TICKS)]]&lt;&gt;"",IF(Tabla2[[#This Row],[OPERACIONES PERDEDORAS]]=1,AB185+Tabla2[[#This Row],[OPERACIONES PERDEDORAS]],0),"")</f>
        <v/>
      </c>
      <c r="AC186" s="23"/>
      <c r="AD186" s="23"/>
      <c r="AE186" s="6" t="str">
        <f>IF(D186&lt;&gt;"",COUNTIF($D$3:D186,D186),"")</f>
        <v/>
      </c>
      <c r="AF186" s="6" t="str">
        <f>IF(Tabla2[[#This Row],[RESULTADO TOTAL EN PPRO8]]&lt;0,ABS(Tabla2[[#This Row],[RESULTADO TOTAL EN PPRO8]]),"")</f>
        <v/>
      </c>
    </row>
    <row r="187" spans="1:32" x14ac:dyDescent="0.25">
      <c r="A187" s="22"/>
      <c r="B187" s="34">
        <f t="shared" si="28"/>
        <v>185</v>
      </c>
      <c r="C187" s="22"/>
      <c r="D187" s="37"/>
      <c r="E187" s="37"/>
      <c r="F187" s="37"/>
      <c r="G187" s="39"/>
      <c r="H187" s="22"/>
      <c r="I187" s="22"/>
      <c r="J187" s="22"/>
      <c r="K187" s="22"/>
      <c r="L187" s="22"/>
      <c r="M187" s="22"/>
      <c r="N187" s="22"/>
      <c r="O187" s="22"/>
      <c r="P187" s="22"/>
      <c r="Q187" s="22"/>
      <c r="R187" s="22"/>
      <c r="S187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187" s="22"/>
      <c r="U187" s="6" t="str">
        <f>IF(V187&lt;&gt;"",Tabla2[[#This Row],[VALOR DEL PUNTO (EJEMPLO EN ACCIONES UN PUNTO 1€) ]]/Tabla2[[#This Row],[TAMAÑO DEL TICK (ACCIONES = 0,01)]],"")</f>
        <v/>
      </c>
      <c r="V187" s="22"/>
      <c r="W187" s="22"/>
      <c r="X187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187" s="13" t="str">
        <f>IF(Tabla2[[#This Row],[RESULTADO TOTAL EN PPRO8]]&lt;&gt;"",Tabla2[[#This Row],[RESULTADO TOTAL EN PPRO8]]-Tabla2[[#This Row],[RESULTADO (TOTAL)]],"")</f>
        <v/>
      </c>
      <c r="AA187" s="6" t="str">
        <f>IF(Tabla2[[#This Row],[RESULTADO (TOTAL)]]&lt;0,1,"")</f>
        <v/>
      </c>
      <c r="AB187" s="6" t="str">
        <f>IF(Tabla2[[#This Row],[TARGET REAL (RESULTADO EN TICKS)]]&lt;&gt;"",IF(Tabla2[[#This Row],[OPERACIONES PERDEDORAS]]=1,AB186+Tabla2[[#This Row],[OPERACIONES PERDEDORAS]],0),"")</f>
        <v/>
      </c>
      <c r="AC187" s="23"/>
      <c r="AD187" s="23"/>
      <c r="AE187" s="6" t="str">
        <f>IF(D187&lt;&gt;"",COUNTIF($D$3:D187,D187),"")</f>
        <v/>
      </c>
      <c r="AF187" s="6" t="str">
        <f>IF(Tabla2[[#This Row],[RESULTADO TOTAL EN PPRO8]]&lt;0,ABS(Tabla2[[#This Row],[RESULTADO TOTAL EN PPRO8]]),"")</f>
        <v/>
      </c>
    </row>
    <row r="188" spans="1:32" x14ac:dyDescent="0.25">
      <c r="A188" s="22"/>
      <c r="B188" s="34">
        <f t="shared" si="28"/>
        <v>186</v>
      </c>
      <c r="C188" s="22"/>
      <c r="D188" s="37"/>
      <c r="E188" s="37"/>
      <c r="F188" s="37"/>
      <c r="G188" s="39"/>
      <c r="H188" s="22"/>
      <c r="I188" s="22"/>
      <c r="J188" s="22"/>
      <c r="K188" s="22"/>
      <c r="L188" s="22"/>
      <c r="M188" s="22"/>
      <c r="N188" s="22"/>
      <c r="O188" s="22"/>
      <c r="P188" s="22"/>
      <c r="Q188" s="22"/>
      <c r="R188" s="22"/>
      <c r="S188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188" s="22"/>
      <c r="U188" s="6" t="str">
        <f>IF(V188&lt;&gt;"",Tabla2[[#This Row],[VALOR DEL PUNTO (EJEMPLO EN ACCIONES UN PUNTO 1€) ]]/Tabla2[[#This Row],[TAMAÑO DEL TICK (ACCIONES = 0,01)]],"")</f>
        <v/>
      </c>
      <c r="V188" s="22"/>
      <c r="W188" s="22"/>
      <c r="X188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188" s="13" t="str">
        <f>IF(Tabla2[[#This Row],[RESULTADO TOTAL EN PPRO8]]&lt;&gt;"",Tabla2[[#This Row],[RESULTADO TOTAL EN PPRO8]]-Tabla2[[#This Row],[RESULTADO (TOTAL)]],"")</f>
        <v/>
      </c>
      <c r="AA188" s="6" t="str">
        <f>IF(Tabla2[[#This Row],[RESULTADO (TOTAL)]]&lt;0,1,"")</f>
        <v/>
      </c>
      <c r="AB188" s="6" t="str">
        <f>IF(Tabla2[[#This Row],[TARGET REAL (RESULTADO EN TICKS)]]&lt;&gt;"",IF(Tabla2[[#This Row],[OPERACIONES PERDEDORAS]]=1,AB187+Tabla2[[#This Row],[OPERACIONES PERDEDORAS]],0),"")</f>
        <v/>
      </c>
      <c r="AC188" s="23"/>
      <c r="AD188" s="23"/>
      <c r="AE188" s="6" t="str">
        <f>IF(D188&lt;&gt;"",COUNTIF($D$3:D188,D188),"")</f>
        <v/>
      </c>
      <c r="AF188" s="6" t="str">
        <f>IF(Tabla2[[#This Row],[RESULTADO TOTAL EN PPRO8]]&lt;0,ABS(Tabla2[[#This Row],[RESULTADO TOTAL EN PPRO8]]),"")</f>
        <v/>
      </c>
    </row>
    <row r="189" spans="1:32" x14ac:dyDescent="0.25">
      <c r="A189" s="22"/>
      <c r="B189" s="34">
        <f t="shared" si="28"/>
        <v>187</v>
      </c>
      <c r="C189" s="22"/>
      <c r="D189" s="37"/>
      <c r="E189" s="37"/>
      <c r="F189" s="37"/>
      <c r="G189" s="39"/>
      <c r="H189" s="22"/>
      <c r="I189" s="22"/>
      <c r="J189" s="22"/>
      <c r="K189" s="22"/>
      <c r="L189" s="22"/>
      <c r="M189" s="22"/>
      <c r="N189" s="22"/>
      <c r="O189" s="22"/>
      <c r="P189" s="22"/>
      <c r="Q189" s="22"/>
      <c r="R189" s="22"/>
      <c r="S189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189" s="22"/>
      <c r="U189" s="6" t="str">
        <f>IF(V189&lt;&gt;"",Tabla2[[#This Row],[VALOR DEL PUNTO (EJEMPLO EN ACCIONES UN PUNTO 1€) ]]/Tabla2[[#This Row],[TAMAÑO DEL TICK (ACCIONES = 0,01)]],"")</f>
        <v/>
      </c>
      <c r="V189" s="22"/>
      <c r="W189" s="22"/>
      <c r="X189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189" s="13" t="str">
        <f>IF(Tabla2[[#This Row],[RESULTADO TOTAL EN PPRO8]]&lt;&gt;"",Tabla2[[#This Row],[RESULTADO TOTAL EN PPRO8]]-Tabla2[[#This Row],[RESULTADO (TOTAL)]],"")</f>
        <v/>
      </c>
      <c r="AA189" s="6" t="str">
        <f>IF(Tabla2[[#This Row],[RESULTADO (TOTAL)]]&lt;0,1,"")</f>
        <v/>
      </c>
      <c r="AB189" s="6" t="str">
        <f>IF(Tabla2[[#This Row],[TARGET REAL (RESULTADO EN TICKS)]]&lt;&gt;"",IF(Tabla2[[#This Row],[OPERACIONES PERDEDORAS]]=1,AB188+Tabla2[[#This Row],[OPERACIONES PERDEDORAS]],0),"")</f>
        <v/>
      </c>
      <c r="AC189" s="23"/>
      <c r="AD189" s="23"/>
      <c r="AE189" s="6" t="str">
        <f>IF(D189&lt;&gt;"",COUNTIF($D$3:D189,D189),"")</f>
        <v/>
      </c>
      <c r="AF189" s="6" t="str">
        <f>IF(Tabla2[[#This Row],[RESULTADO TOTAL EN PPRO8]]&lt;0,ABS(Tabla2[[#This Row],[RESULTADO TOTAL EN PPRO8]]),"")</f>
        <v/>
      </c>
    </row>
    <row r="190" spans="1:32" x14ac:dyDescent="0.25">
      <c r="A190" s="22"/>
      <c r="B190" s="34">
        <f t="shared" si="28"/>
        <v>188</v>
      </c>
      <c r="C190" s="22"/>
      <c r="D190" s="37"/>
      <c r="E190" s="37"/>
      <c r="F190" s="37"/>
      <c r="G190" s="39"/>
      <c r="H190" s="22"/>
      <c r="I190" s="22"/>
      <c r="J190" s="22"/>
      <c r="K190" s="22"/>
      <c r="L190" s="22"/>
      <c r="M190" s="22"/>
      <c r="N190" s="22"/>
      <c r="O190" s="22"/>
      <c r="P190" s="22"/>
      <c r="Q190" s="22"/>
      <c r="R190" s="22"/>
      <c r="S190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190" s="22"/>
      <c r="U190" s="6" t="str">
        <f>IF(V190&lt;&gt;"",Tabla2[[#This Row],[VALOR DEL PUNTO (EJEMPLO EN ACCIONES UN PUNTO 1€) ]]/Tabla2[[#This Row],[TAMAÑO DEL TICK (ACCIONES = 0,01)]],"")</f>
        <v/>
      </c>
      <c r="V190" s="22"/>
      <c r="W190" s="22"/>
      <c r="X190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190" s="13" t="str">
        <f>IF(Tabla2[[#This Row],[RESULTADO TOTAL EN PPRO8]]&lt;&gt;"",Tabla2[[#This Row],[RESULTADO TOTAL EN PPRO8]]-Tabla2[[#This Row],[RESULTADO (TOTAL)]],"")</f>
        <v/>
      </c>
      <c r="AA190" s="6" t="str">
        <f>IF(Tabla2[[#This Row],[RESULTADO (TOTAL)]]&lt;0,1,"")</f>
        <v/>
      </c>
      <c r="AB190" s="6" t="str">
        <f>IF(Tabla2[[#This Row],[TARGET REAL (RESULTADO EN TICKS)]]&lt;&gt;"",IF(Tabla2[[#This Row],[OPERACIONES PERDEDORAS]]=1,AB189+Tabla2[[#This Row],[OPERACIONES PERDEDORAS]],0),"")</f>
        <v/>
      </c>
      <c r="AC190" s="23"/>
      <c r="AD190" s="23"/>
      <c r="AE190" s="6" t="str">
        <f>IF(D190&lt;&gt;"",COUNTIF($D$3:D190,D190),"")</f>
        <v/>
      </c>
      <c r="AF190" s="6" t="str">
        <f>IF(Tabla2[[#This Row],[RESULTADO TOTAL EN PPRO8]]&lt;0,ABS(Tabla2[[#This Row],[RESULTADO TOTAL EN PPRO8]]),"")</f>
        <v/>
      </c>
    </row>
    <row r="191" spans="1:32" x14ac:dyDescent="0.25">
      <c r="A191" s="22"/>
      <c r="B191" s="34">
        <f t="shared" si="28"/>
        <v>189</v>
      </c>
      <c r="C191" s="22"/>
      <c r="D191" s="37"/>
      <c r="E191" s="37"/>
      <c r="F191" s="37"/>
      <c r="G191" s="39"/>
      <c r="H191" s="22"/>
      <c r="I191" s="22"/>
      <c r="J191" s="22"/>
      <c r="K191" s="22"/>
      <c r="L191" s="22"/>
      <c r="M191" s="22"/>
      <c r="N191" s="22"/>
      <c r="O191" s="22"/>
      <c r="P191" s="22"/>
      <c r="Q191" s="22"/>
      <c r="R191" s="22"/>
      <c r="S191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191" s="22"/>
      <c r="U191" s="6" t="str">
        <f>IF(V191&lt;&gt;"",Tabla2[[#This Row],[VALOR DEL PUNTO (EJEMPLO EN ACCIONES UN PUNTO 1€) ]]/Tabla2[[#This Row],[TAMAÑO DEL TICK (ACCIONES = 0,01)]],"")</f>
        <v/>
      </c>
      <c r="V191" s="22"/>
      <c r="W191" s="22"/>
      <c r="X191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191" s="13" t="str">
        <f>IF(Tabla2[[#This Row],[RESULTADO TOTAL EN PPRO8]]&lt;&gt;"",Tabla2[[#This Row],[RESULTADO TOTAL EN PPRO8]]-Tabla2[[#This Row],[RESULTADO (TOTAL)]],"")</f>
        <v/>
      </c>
      <c r="AA191" s="6" t="str">
        <f>IF(Tabla2[[#This Row],[RESULTADO (TOTAL)]]&lt;0,1,"")</f>
        <v/>
      </c>
      <c r="AB191" s="6" t="str">
        <f>IF(Tabla2[[#This Row],[TARGET REAL (RESULTADO EN TICKS)]]&lt;&gt;"",IF(Tabla2[[#This Row],[OPERACIONES PERDEDORAS]]=1,AB190+Tabla2[[#This Row],[OPERACIONES PERDEDORAS]],0),"")</f>
        <v/>
      </c>
      <c r="AC191" s="23"/>
      <c r="AD191" s="23"/>
      <c r="AE191" s="6" t="str">
        <f>IF(D191&lt;&gt;"",COUNTIF($D$3:D191,D191),"")</f>
        <v/>
      </c>
      <c r="AF191" s="6" t="str">
        <f>IF(Tabla2[[#This Row],[RESULTADO TOTAL EN PPRO8]]&lt;0,ABS(Tabla2[[#This Row],[RESULTADO TOTAL EN PPRO8]]),"")</f>
        <v/>
      </c>
    </row>
    <row r="192" spans="1:32" x14ac:dyDescent="0.25">
      <c r="A192" s="22"/>
      <c r="B192" s="34">
        <f t="shared" si="28"/>
        <v>190</v>
      </c>
      <c r="C192" s="22"/>
      <c r="D192" s="37"/>
      <c r="E192" s="37"/>
      <c r="F192" s="37"/>
      <c r="G192" s="39"/>
      <c r="H192" s="22"/>
      <c r="I192" s="22"/>
      <c r="J192" s="22"/>
      <c r="K192" s="22"/>
      <c r="L192" s="22"/>
      <c r="M192" s="22"/>
      <c r="N192" s="22"/>
      <c r="O192" s="22"/>
      <c r="P192" s="22"/>
      <c r="Q192" s="22"/>
      <c r="R192" s="22"/>
      <c r="S192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192" s="22"/>
      <c r="U192" s="6" t="str">
        <f>IF(V192&lt;&gt;"",Tabla2[[#This Row],[VALOR DEL PUNTO (EJEMPLO EN ACCIONES UN PUNTO 1€) ]]/Tabla2[[#This Row],[TAMAÑO DEL TICK (ACCIONES = 0,01)]],"")</f>
        <v/>
      </c>
      <c r="V192" s="22"/>
      <c r="W192" s="22"/>
      <c r="X192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192" s="13" t="str">
        <f>IF(Tabla2[[#This Row],[RESULTADO TOTAL EN PPRO8]]&lt;&gt;"",Tabla2[[#This Row],[RESULTADO TOTAL EN PPRO8]]-Tabla2[[#This Row],[RESULTADO (TOTAL)]],"")</f>
        <v/>
      </c>
      <c r="AA192" s="6" t="str">
        <f>IF(Tabla2[[#This Row],[RESULTADO (TOTAL)]]&lt;0,1,"")</f>
        <v/>
      </c>
      <c r="AB192" s="6" t="str">
        <f>IF(Tabla2[[#This Row],[TARGET REAL (RESULTADO EN TICKS)]]&lt;&gt;"",IF(Tabla2[[#This Row],[OPERACIONES PERDEDORAS]]=1,AB191+Tabla2[[#This Row],[OPERACIONES PERDEDORAS]],0),"")</f>
        <v/>
      </c>
      <c r="AC192" s="23"/>
      <c r="AD192" s="23"/>
      <c r="AE192" s="6" t="str">
        <f>IF(D192&lt;&gt;"",COUNTIF($D$3:D192,D192),"")</f>
        <v/>
      </c>
      <c r="AF192" s="6" t="str">
        <f>IF(Tabla2[[#This Row],[RESULTADO TOTAL EN PPRO8]]&lt;0,ABS(Tabla2[[#This Row],[RESULTADO TOTAL EN PPRO8]]),"")</f>
        <v/>
      </c>
    </row>
    <row r="193" spans="1:32" x14ac:dyDescent="0.25">
      <c r="A193" s="22"/>
      <c r="B193" s="34">
        <f t="shared" si="28"/>
        <v>191</v>
      </c>
      <c r="C193" s="22"/>
      <c r="D193" s="37"/>
      <c r="E193" s="37"/>
      <c r="F193" s="37"/>
      <c r="G193" s="39"/>
      <c r="H193" s="22"/>
      <c r="I193" s="22"/>
      <c r="J193" s="22"/>
      <c r="K193" s="22"/>
      <c r="L193" s="22"/>
      <c r="M193" s="22"/>
      <c r="N193" s="22"/>
      <c r="O193" s="22"/>
      <c r="P193" s="22"/>
      <c r="Q193" s="22"/>
      <c r="R193" s="22"/>
      <c r="S193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193" s="22"/>
      <c r="U193" s="6" t="str">
        <f>IF(V193&lt;&gt;"",Tabla2[[#This Row],[VALOR DEL PUNTO (EJEMPLO EN ACCIONES UN PUNTO 1€) ]]/Tabla2[[#This Row],[TAMAÑO DEL TICK (ACCIONES = 0,01)]],"")</f>
        <v/>
      </c>
      <c r="V193" s="22"/>
      <c r="W193" s="22"/>
      <c r="X193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193" s="13" t="str">
        <f>IF(Tabla2[[#This Row],[RESULTADO TOTAL EN PPRO8]]&lt;&gt;"",Tabla2[[#This Row],[RESULTADO TOTAL EN PPRO8]]-Tabla2[[#This Row],[RESULTADO (TOTAL)]],"")</f>
        <v/>
      </c>
      <c r="AA193" s="6" t="str">
        <f>IF(Tabla2[[#This Row],[RESULTADO (TOTAL)]]&lt;0,1,"")</f>
        <v/>
      </c>
      <c r="AB193" s="6" t="str">
        <f>IF(Tabla2[[#This Row],[TARGET REAL (RESULTADO EN TICKS)]]&lt;&gt;"",IF(Tabla2[[#This Row],[OPERACIONES PERDEDORAS]]=1,AB192+Tabla2[[#This Row],[OPERACIONES PERDEDORAS]],0),"")</f>
        <v/>
      </c>
      <c r="AC193" s="23"/>
      <c r="AD193" s="23"/>
      <c r="AE193" s="6" t="str">
        <f>IF(D193&lt;&gt;"",COUNTIF($D$3:D193,D193),"")</f>
        <v/>
      </c>
      <c r="AF193" s="6" t="str">
        <f>IF(Tabla2[[#This Row],[RESULTADO TOTAL EN PPRO8]]&lt;0,ABS(Tabla2[[#This Row],[RESULTADO TOTAL EN PPRO8]]),"")</f>
        <v/>
      </c>
    </row>
    <row r="194" spans="1:32" x14ac:dyDescent="0.25">
      <c r="A194" s="22"/>
      <c r="B194" s="34">
        <f t="shared" si="28"/>
        <v>192</v>
      </c>
      <c r="C194" s="22"/>
      <c r="D194" s="37"/>
      <c r="E194" s="37"/>
      <c r="F194" s="37"/>
      <c r="G194" s="39"/>
      <c r="H194" s="22"/>
      <c r="I194" s="22"/>
      <c r="J194" s="22"/>
      <c r="K194" s="22"/>
      <c r="L194" s="22"/>
      <c r="M194" s="22"/>
      <c r="N194" s="22"/>
      <c r="O194" s="22"/>
      <c r="P194" s="22"/>
      <c r="Q194" s="22"/>
      <c r="R194" s="22"/>
      <c r="S194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194" s="22"/>
      <c r="U194" s="6" t="str">
        <f>IF(V194&lt;&gt;"",Tabla2[[#This Row],[VALOR DEL PUNTO (EJEMPLO EN ACCIONES UN PUNTO 1€) ]]/Tabla2[[#This Row],[TAMAÑO DEL TICK (ACCIONES = 0,01)]],"")</f>
        <v/>
      </c>
      <c r="V194" s="22"/>
      <c r="W194" s="22"/>
      <c r="X194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194" s="13" t="str">
        <f>IF(Tabla2[[#This Row],[RESULTADO TOTAL EN PPRO8]]&lt;&gt;"",Tabla2[[#This Row],[RESULTADO TOTAL EN PPRO8]]-Tabla2[[#This Row],[RESULTADO (TOTAL)]],"")</f>
        <v/>
      </c>
      <c r="AA194" s="6" t="str">
        <f>IF(Tabla2[[#This Row],[RESULTADO (TOTAL)]]&lt;0,1,"")</f>
        <v/>
      </c>
      <c r="AB194" s="6" t="str">
        <f>IF(Tabla2[[#This Row],[TARGET REAL (RESULTADO EN TICKS)]]&lt;&gt;"",IF(Tabla2[[#This Row],[OPERACIONES PERDEDORAS]]=1,AB193+Tabla2[[#This Row],[OPERACIONES PERDEDORAS]],0),"")</f>
        <v/>
      </c>
      <c r="AC194" s="23"/>
      <c r="AD194" s="23"/>
      <c r="AE194" s="6" t="str">
        <f>IF(D194&lt;&gt;"",COUNTIF($D$3:D194,D194),"")</f>
        <v/>
      </c>
      <c r="AF194" s="6" t="str">
        <f>IF(Tabla2[[#This Row],[RESULTADO TOTAL EN PPRO8]]&lt;0,ABS(Tabla2[[#This Row],[RESULTADO TOTAL EN PPRO8]]),"")</f>
        <v/>
      </c>
    </row>
    <row r="195" spans="1:32" x14ac:dyDescent="0.25">
      <c r="A195" s="22"/>
      <c r="B195" s="34">
        <f t="shared" si="28"/>
        <v>193</v>
      </c>
      <c r="C195" s="22"/>
      <c r="D195" s="37"/>
      <c r="E195" s="37"/>
      <c r="F195" s="37"/>
      <c r="G195" s="39"/>
      <c r="H195" s="22"/>
      <c r="I195" s="22"/>
      <c r="J195" s="22"/>
      <c r="K195" s="22"/>
      <c r="L195" s="22"/>
      <c r="M195" s="22"/>
      <c r="N195" s="22"/>
      <c r="O195" s="22"/>
      <c r="P195" s="22"/>
      <c r="Q195" s="22"/>
      <c r="R195" s="22"/>
      <c r="S195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195" s="22"/>
      <c r="U195" s="6" t="str">
        <f>IF(V195&lt;&gt;"",Tabla2[[#This Row],[VALOR DEL PUNTO (EJEMPLO EN ACCIONES UN PUNTO 1€) ]]/Tabla2[[#This Row],[TAMAÑO DEL TICK (ACCIONES = 0,01)]],"")</f>
        <v/>
      </c>
      <c r="V195" s="22"/>
      <c r="W195" s="22"/>
      <c r="X195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195" s="13" t="str">
        <f>IF(Tabla2[[#This Row],[RESULTADO TOTAL EN PPRO8]]&lt;&gt;"",Tabla2[[#This Row],[RESULTADO TOTAL EN PPRO8]]-Tabla2[[#This Row],[RESULTADO (TOTAL)]],"")</f>
        <v/>
      </c>
      <c r="AA195" s="6" t="str">
        <f>IF(Tabla2[[#This Row],[RESULTADO (TOTAL)]]&lt;0,1,"")</f>
        <v/>
      </c>
      <c r="AB195" s="6" t="str">
        <f>IF(Tabla2[[#This Row],[TARGET REAL (RESULTADO EN TICKS)]]&lt;&gt;"",IF(Tabla2[[#This Row],[OPERACIONES PERDEDORAS]]=1,AB194+Tabla2[[#This Row],[OPERACIONES PERDEDORAS]],0),"")</f>
        <v/>
      </c>
      <c r="AC195" s="23"/>
      <c r="AD195" s="23"/>
      <c r="AE195" s="6" t="str">
        <f>IF(D195&lt;&gt;"",COUNTIF($D$3:D195,D195),"")</f>
        <v/>
      </c>
      <c r="AF195" s="6" t="str">
        <f>IF(Tabla2[[#This Row],[RESULTADO TOTAL EN PPRO8]]&lt;0,ABS(Tabla2[[#This Row],[RESULTADO TOTAL EN PPRO8]]),"")</f>
        <v/>
      </c>
    </row>
    <row r="196" spans="1:32" x14ac:dyDescent="0.25">
      <c r="A196" s="22"/>
      <c r="B196" s="34">
        <f t="shared" si="28"/>
        <v>194</v>
      </c>
      <c r="C196" s="22"/>
      <c r="D196" s="37"/>
      <c r="E196" s="37"/>
      <c r="F196" s="37"/>
      <c r="G196" s="39"/>
      <c r="H196" s="22"/>
      <c r="I196" s="22"/>
      <c r="J196" s="22"/>
      <c r="K196" s="22"/>
      <c r="L196" s="22"/>
      <c r="M196" s="22"/>
      <c r="N196" s="22"/>
      <c r="O196" s="22"/>
      <c r="P196" s="22"/>
      <c r="Q196" s="22"/>
      <c r="R196" s="22"/>
      <c r="S196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196" s="22"/>
      <c r="U196" s="6" t="str">
        <f>IF(V196&lt;&gt;"",Tabla2[[#This Row],[VALOR DEL PUNTO (EJEMPLO EN ACCIONES UN PUNTO 1€) ]]/Tabla2[[#This Row],[TAMAÑO DEL TICK (ACCIONES = 0,01)]],"")</f>
        <v/>
      </c>
      <c r="V196" s="22"/>
      <c r="W196" s="22"/>
      <c r="X196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196" s="13" t="str">
        <f>IF(Tabla2[[#This Row],[RESULTADO TOTAL EN PPRO8]]&lt;&gt;"",Tabla2[[#This Row],[RESULTADO TOTAL EN PPRO8]]-Tabla2[[#This Row],[RESULTADO (TOTAL)]],"")</f>
        <v/>
      </c>
      <c r="AA196" s="6" t="str">
        <f>IF(Tabla2[[#This Row],[RESULTADO (TOTAL)]]&lt;0,1,"")</f>
        <v/>
      </c>
      <c r="AB196" s="6" t="str">
        <f>IF(Tabla2[[#This Row],[TARGET REAL (RESULTADO EN TICKS)]]&lt;&gt;"",IF(Tabla2[[#This Row],[OPERACIONES PERDEDORAS]]=1,AB195+Tabla2[[#This Row],[OPERACIONES PERDEDORAS]],0),"")</f>
        <v/>
      </c>
      <c r="AC196" s="23"/>
      <c r="AD196" s="23"/>
      <c r="AE196" s="6" t="str">
        <f>IF(D196&lt;&gt;"",COUNTIF($D$3:D196,D196),"")</f>
        <v/>
      </c>
      <c r="AF196" s="6" t="str">
        <f>IF(Tabla2[[#This Row],[RESULTADO TOTAL EN PPRO8]]&lt;0,ABS(Tabla2[[#This Row],[RESULTADO TOTAL EN PPRO8]]),"")</f>
        <v/>
      </c>
    </row>
    <row r="197" spans="1:32" x14ac:dyDescent="0.25">
      <c r="A197" s="22"/>
      <c r="B197" s="34">
        <f t="shared" si="28"/>
        <v>195</v>
      </c>
      <c r="C197" s="22"/>
      <c r="D197" s="37"/>
      <c r="E197" s="37"/>
      <c r="F197" s="37"/>
      <c r="G197" s="39"/>
      <c r="H197" s="22"/>
      <c r="I197" s="22"/>
      <c r="J197" s="22"/>
      <c r="K197" s="22"/>
      <c r="L197" s="22"/>
      <c r="M197" s="22"/>
      <c r="N197" s="22"/>
      <c r="O197" s="22"/>
      <c r="P197" s="22"/>
      <c r="Q197" s="22"/>
      <c r="R197" s="22"/>
      <c r="S197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197" s="22"/>
      <c r="U197" s="6" t="str">
        <f>IF(V197&lt;&gt;"",Tabla2[[#This Row],[VALOR DEL PUNTO (EJEMPLO EN ACCIONES UN PUNTO 1€) ]]/Tabla2[[#This Row],[TAMAÑO DEL TICK (ACCIONES = 0,01)]],"")</f>
        <v/>
      </c>
      <c r="V197" s="22"/>
      <c r="W197" s="22"/>
      <c r="X197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197" s="13" t="str">
        <f>IF(Tabla2[[#This Row],[RESULTADO TOTAL EN PPRO8]]&lt;&gt;"",Tabla2[[#This Row],[RESULTADO TOTAL EN PPRO8]]-Tabla2[[#This Row],[RESULTADO (TOTAL)]],"")</f>
        <v/>
      </c>
      <c r="AA197" s="6" t="str">
        <f>IF(Tabla2[[#This Row],[RESULTADO (TOTAL)]]&lt;0,1,"")</f>
        <v/>
      </c>
      <c r="AB197" s="6" t="str">
        <f>IF(Tabla2[[#This Row],[TARGET REAL (RESULTADO EN TICKS)]]&lt;&gt;"",IF(Tabla2[[#This Row],[OPERACIONES PERDEDORAS]]=1,AB196+Tabla2[[#This Row],[OPERACIONES PERDEDORAS]],0),"")</f>
        <v/>
      </c>
      <c r="AC197" s="23"/>
      <c r="AD197" s="23"/>
      <c r="AE197" s="6" t="str">
        <f>IF(D197&lt;&gt;"",COUNTIF($D$3:D197,D197),"")</f>
        <v/>
      </c>
      <c r="AF197" s="6" t="str">
        <f>IF(Tabla2[[#This Row],[RESULTADO TOTAL EN PPRO8]]&lt;0,ABS(Tabla2[[#This Row],[RESULTADO TOTAL EN PPRO8]]),"")</f>
        <v/>
      </c>
    </row>
    <row r="198" spans="1:32" x14ac:dyDescent="0.25">
      <c r="A198" s="22"/>
      <c r="B198" s="34">
        <f t="shared" si="28"/>
        <v>196</v>
      </c>
      <c r="C198" s="22"/>
      <c r="D198" s="37"/>
      <c r="E198" s="37"/>
      <c r="F198" s="37"/>
      <c r="G198" s="39"/>
      <c r="H198" s="22"/>
      <c r="I198" s="22"/>
      <c r="J198" s="22"/>
      <c r="K198" s="22"/>
      <c r="L198" s="22"/>
      <c r="M198" s="22"/>
      <c r="N198" s="22"/>
      <c r="O198" s="22"/>
      <c r="P198" s="22"/>
      <c r="Q198" s="22"/>
      <c r="R198" s="22"/>
      <c r="S198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198" s="22"/>
      <c r="U198" s="6" t="str">
        <f>IF(V198&lt;&gt;"",Tabla2[[#This Row],[VALOR DEL PUNTO (EJEMPLO EN ACCIONES UN PUNTO 1€) ]]/Tabla2[[#This Row],[TAMAÑO DEL TICK (ACCIONES = 0,01)]],"")</f>
        <v/>
      </c>
      <c r="V198" s="22"/>
      <c r="W198" s="22"/>
      <c r="X198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198" s="13" t="str">
        <f>IF(Tabla2[[#This Row],[RESULTADO TOTAL EN PPRO8]]&lt;&gt;"",Tabla2[[#This Row],[RESULTADO TOTAL EN PPRO8]]-Tabla2[[#This Row],[RESULTADO (TOTAL)]],"")</f>
        <v/>
      </c>
      <c r="AA198" s="6" t="str">
        <f>IF(Tabla2[[#This Row],[RESULTADO (TOTAL)]]&lt;0,1,"")</f>
        <v/>
      </c>
      <c r="AB198" s="6" t="str">
        <f>IF(Tabla2[[#This Row],[TARGET REAL (RESULTADO EN TICKS)]]&lt;&gt;"",IF(Tabla2[[#This Row],[OPERACIONES PERDEDORAS]]=1,AB197+Tabla2[[#This Row],[OPERACIONES PERDEDORAS]],0),"")</f>
        <v/>
      </c>
      <c r="AC198" s="23"/>
      <c r="AD198" s="23"/>
      <c r="AE198" s="6" t="str">
        <f>IF(D198&lt;&gt;"",COUNTIF($D$3:D198,D198),"")</f>
        <v/>
      </c>
      <c r="AF198" s="6" t="str">
        <f>IF(Tabla2[[#This Row],[RESULTADO TOTAL EN PPRO8]]&lt;0,ABS(Tabla2[[#This Row],[RESULTADO TOTAL EN PPRO8]]),"")</f>
        <v/>
      </c>
    </row>
    <row r="199" spans="1:32" x14ac:dyDescent="0.25">
      <c r="A199" s="22"/>
      <c r="B199" s="34">
        <f t="shared" si="28"/>
        <v>197</v>
      </c>
      <c r="C199" s="22"/>
      <c r="D199" s="37"/>
      <c r="E199" s="37"/>
      <c r="F199" s="37"/>
      <c r="G199" s="39"/>
      <c r="H199" s="22"/>
      <c r="I199" s="22"/>
      <c r="J199" s="22"/>
      <c r="K199" s="22"/>
      <c r="L199" s="22"/>
      <c r="M199" s="22"/>
      <c r="N199" s="22"/>
      <c r="O199" s="22"/>
      <c r="P199" s="22"/>
      <c r="Q199" s="22"/>
      <c r="R199" s="22"/>
      <c r="S199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199" s="22"/>
      <c r="U199" s="6" t="str">
        <f>IF(V199&lt;&gt;"",Tabla2[[#This Row],[VALOR DEL PUNTO (EJEMPLO EN ACCIONES UN PUNTO 1€) ]]/Tabla2[[#This Row],[TAMAÑO DEL TICK (ACCIONES = 0,01)]],"")</f>
        <v/>
      </c>
      <c r="V199" s="22"/>
      <c r="W199" s="22"/>
      <c r="X199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199" s="13" t="str">
        <f>IF(Tabla2[[#This Row],[RESULTADO TOTAL EN PPRO8]]&lt;&gt;"",Tabla2[[#This Row],[RESULTADO TOTAL EN PPRO8]]-Tabla2[[#This Row],[RESULTADO (TOTAL)]],"")</f>
        <v/>
      </c>
      <c r="AA199" s="6" t="str">
        <f>IF(Tabla2[[#This Row],[RESULTADO (TOTAL)]]&lt;0,1,"")</f>
        <v/>
      </c>
      <c r="AB199" s="6" t="str">
        <f>IF(Tabla2[[#This Row],[TARGET REAL (RESULTADO EN TICKS)]]&lt;&gt;"",IF(Tabla2[[#This Row],[OPERACIONES PERDEDORAS]]=1,AB198+Tabla2[[#This Row],[OPERACIONES PERDEDORAS]],0),"")</f>
        <v/>
      </c>
      <c r="AC199" s="23"/>
      <c r="AD199" s="23"/>
      <c r="AE199" s="6" t="str">
        <f>IF(D199&lt;&gt;"",COUNTIF($D$3:D199,D199),"")</f>
        <v/>
      </c>
      <c r="AF199" s="6" t="str">
        <f>IF(Tabla2[[#This Row],[RESULTADO TOTAL EN PPRO8]]&lt;0,ABS(Tabla2[[#This Row],[RESULTADO TOTAL EN PPRO8]]),"")</f>
        <v/>
      </c>
    </row>
    <row r="200" spans="1:32" x14ac:dyDescent="0.25">
      <c r="A200" s="22"/>
      <c r="B200" s="34">
        <f t="shared" si="28"/>
        <v>198</v>
      </c>
      <c r="C200" s="22"/>
      <c r="D200" s="37"/>
      <c r="E200" s="37"/>
      <c r="F200" s="37"/>
      <c r="G200" s="39"/>
      <c r="H200" s="22"/>
      <c r="I200" s="22"/>
      <c r="J200" s="22"/>
      <c r="K200" s="22"/>
      <c r="L200" s="22"/>
      <c r="M200" s="22"/>
      <c r="N200" s="22"/>
      <c r="O200" s="22"/>
      <c r="P200" s="22"/>
      <c r="Q200" s="22"/>
      <c r="R200" s="22"/>
      <c r="S200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200" s="22"/>
      <c r="U200" s="6" t="str">
        <f>IF(V200&lt;&gt;"",Tabla2[[#This Row],[VALOR DEL PUNTO (EJEMPLO EN ACCIONES UN PUNTO 1€) ]]/Tabla2[[#This Row],[TAMAÑO DEL TICK (ACCIONES = 0,01)]],"")</f>
        <v/>
      </c>
      <c r="V200" s="22"/>
      <c r="W200" s="22"/>
      <c r="X200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200" s="13" t="str">
        <f>IF(Tabla2[[#This Row],[RESULTADO TOTAL EN PPRO8]]&lt;&gt;"",Tabla2[[#This Row],[RESULTADO TOTAL EN PPRO8]]-Tabla2[[#This Row],[RESULTADO (TOTAL)]],"")</f>
        <v/>
      </c>
      <c r="AA200" s="6" t="str">
        <f>IF(Tabla2[[#This Row],[RESULTADO (TOTAL)]]&lt;0,1,"")</f>
        <v/>
      </c>
      <c r="AB200" s="6" t="str">
        <f>IF(Tabla2[[#This Row],[TARGET REAL (RESULTADO EN TICKS)]]&lt;&gt;"",IF(Tabla2[[#This Row],[OPERACIONES PERDEDORAS]]=1,AB199+Tabla2[[#This Row],[OPERACIONES PERDEDORAS]],0),"")</f>
        <v/>
      </c>
      <c r="AC200" s="23"/>
      <c r="AD200" s="23"/>
      <c r="AE200" s="6" t="str">
        <f>IF(D200&lt;&gt;"",COUNTIF($D$3:D200,D200),"")</f>
        <v/>
      </c>
      <c r="AF200" s="6" t="str">
        <f>IF(Tabla2[[#This Row],[RESULTADO TOTAL EN PPRO8]]&lt;0,ABS(Tabla2[[#This Row],[RESULTADO TOTAL EN PPRO8]]),"")</f>
        <v/>
      </c>
    </row>
    <row r="201" spans="1:32" x14ac:dyDescent="0.25">
      <c r="A201" s="22"/>
      <c r="B201" s="34">
        <f t="shared" si="28"/>
        <v>199</v>
      </c>
      <c r="C201" s="22"/>
      <c r="D201" s="37"/>
      <c r="E201" s="37"/>
      <c r="F201" s="37"/>
      <c r="G201" s="39"/>
      <c r="H201" s="22"/>
      <c r="I201" s="22"/>
      <c r="J201" s="22"/>
      <c r="K201" s="22"/>
      <c r="L201" s="22"/>
      <c r="M201" s="22"/>
      <c r="N201" s="22"/>
      <c r="O201" s="22"/>
      <c r="P201" s="22"/>
      <c r="Q201" s="22"/>
      <c r="R201" s="22"/>
      <c r="S201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201" s="22"/>
      <c r="U201" s="6" t="str">
        <f>IF(V201&lt;&gt;"",Tabla2[[#This Row],[VALOR DEL PUNTO (EJEMPLO EN ACCIONES UN PUNTO 1€) ]]/Tabla2[[#This Row],[TAMAÑO DEL TICK (ACCIONES = 0,01)]],"")</f>
        <v/>
      </c>
      <c r="V201" s="22"/>
      <c r="W201" s="22"/>
      <c r="X201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201" s="13" t="str">
        <f>IF(Tabla2[[#This Row],[RESULTADO TOTAL EN PPRO8]]&lt;&gt;"",Tabla2[[#This Row],[RESULTADO TOTAL EN PPRO8]]-Tabla2[[#This Row],[RESULTADO (TOTAL)]],"")</f>
        <v/>
      </c>
      <c r="AA201" s="6" t="str">
        <f>IF(Tabla2[[#This Row],[RESULTADO (TOTAL)]]&lt;0,1,"")</f>
        <v/>
      </c>
      <c r="AB201" s="6" t="str">
        <f>IF(Tabla2[[#This Row],[TARGET REAL (RESULTADO EN TICKS)]]&lt;&gt;"",IF(Tabla2[[#This Row],[OPERACIONES PERDEDORAS]]=1,AB200+Tabla2[[#This Row],[OPERACIONES PERDEDORAS]],0),"")</f>
        <v/>
      </c>
      <c r="AC201" s="23"/>
      <c r="AD201" s="23"/>
      <c r="AE201" s="6" t="str">
        <f>IF(D201&lt;&gt;"",COUNTIF($D$3:D201,D201),"")</f>
        <v/>
      </c>
      <c r="AF201" s="6" t="str">
        <f>IF(Tabla2[[#This Row],[RESULTADO TOTAL EN PPRO8]]&lt;0,ABS(Tabla2[[#This Row],[RESULTADO TOTAL EN PPRO8]]),"")</f>
        <v/>
      </c>
    </row>
    <row r="202" spans="1:32" x14ac:dyDescent="0.25">
      <c r="A202" s="22"/>
      <c r="B202" s="34">
        <f t="shared" si="28"/>
        <v>200</v>
      </c>
      <c r="C202" s="22"/>
      <c r="D202" s="37"/>
      <c r="E202" s="37"/>
      <c r="F202" s="37"/>
      <c r="G202" s="39"/>
      <c r="H202" s="22"/>
      <c r="I202" s="22"/>
      <c r="J202" s="22"/>
      <c r="K202" s="22"/>
      <c r="L202" s="22"/>
      <c r="M202" s="22"/>
      <c r="N202" s="22"/>
      <c r="O202" s="22"/>
      <c r="P202" s="22"/>
      <c r="Q202" s="22"/>
      <c r="R202" s="22"/>
      <c r="S202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202" s="22"/>
      <c r="U202" s="6" t="str">
        <f>IF(V202&lt;&gt;"",Tabla2[[#This Row],[VALOR DEL PUNTO (EJEMPLO EN ACCIONES UN PUNTO 1€) ]]/Tabla2[[#This Row],[TAMAÑO DEL TICK (ACCIONES = 0,01)]],"")</f>
        <v/>
      </c>
      <c r="V202" s="22"/>
      <c r="W202" s="22"/>
      <c r="X202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202" s="13" t="str">
        <f>IF(Tabla2[[#This Row],[RESULTADO TOTAL EN PPRO8]]&lt;&gt;"",Tabla2[[#This Row],[RESULTADO TOTAL EN PPRO8]]-Tabla2[[#This Row],[RESULTADO (TOTAL)]],"")</f>
        <v/>
      </c>
      <c r="AA202" s="6" t="str">
        <f>IF(Tabla2[[#This Row],[RESULTADO (TOTAL)]]&lt;0,1,"")</f>
        <v/>
      </c>
      <c r="AB202" s="6" t="str">
        <f>IF(Tabla2[[#This Row],[TARGET REAL (RESULTADO EN TICKS)]]&lt;&gt;"",IF(Tabla2[[#This Row],[OPERACIONES PERDEDORAS]]=1,AB201+Tabla2[[#This Row],[OPERACIONES PERDEDORAS]],0),"")</f>
        <v/>
      </c>
      <c r="AC202" s="23"/>
      <c r="AD202" s="23"/>
      <c r="AE202" s="6" t="str">
        <f>IF(D202&lt;&gt;"",COUNTIF($D$3:D202,D202),"")</f>
        <v/>
      </c>
      <c r="AF202" s="6" t="str">
        <f>IF(Tabla2[[#This Row],[RESULTADO TOTAL EN PPRO8]]&lt;0,ABS(Tabla2[[#This Row],[RESULTADO TOTAL EN PPRO8]]),"")</f>
        <v/>
      </c>
    </row>
    <row r="203" spans="1:32" x14ac:dyDescent="0.25">
      <c r="A203" s="22"/>
      <c r="B203" s="34">
        <f t="shared" si="28"/>
        <v>201</v>
      </c>
      <c r="C203" s="22"/>
      <c r="D203" s="37"/>
      <c r="E203" s="37"/>
      <c r="F203" s="37"/>
      <c r="G203" s="39"/>
      <c r="H203" s="22"/>
      <c r="I203" s="22"/>
      <c r="J203" s="22"/>
      <c r="K203" s="22"/>
      <c r="L203" s="22"/>
      <c r="M203" s="22"/>
      <c r="N203" s="22"/>
      <c r="O203" s="22"/>
      <c r="P203" s="22"/>
      <c r="Q203" s="22"/>
      <c r="R203" s="22"/>
      <c r="S203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203" s="22"/>
      <c r="U203" s="6" t="str">
        <f>IF(V203&lt;&gt;"",Tabla2[[#This Row],[VALOR DEL PUNTO (EJEMPLO EN ACCIONES UN PUNTO 1€) ]]/Tabla2[[#This Row],[TAMAÑO DEL TICK (ACCIONES = 0,01)]],"")</f>
        <v/>
      </c>
      <c r="V203" s="22"/>
      <c r="W203" s="22"/>
      <c r="X203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203" s="13" t="str">
        <f>IF(Tabla2[[#This Row],[RESULTADO TOTAL EN PPRO8]]&lt;&gt;"",Tabla2[[#This Row],[RESULTADO TOTAL EN PPRO8]]-Tabla2[[#This Row],[RESULTADO (TOTAL)]],"")</f>
        <v/>
      </c>
      <c r="AA203" s="6" t="str">
        <f>IF(Tabla2[[#This Row],[RESULTADO (TOTAL)]]&lt;0,1,"")</f>
        <v/>
      </c>
      <c r="AB203" s="6" t="str">
        <f>IF(Tabla2[[#This Row],[TARGET REAL (RESULTADO EN TICKS)]]&lt;&gt;"",IF(Tabla2[[#This Row],[OPERACIONES PERDEDORAS]]=1,AB202+Tabla2[[#This Row],[OPERACIONES PERDEDORAS]],0),"")</f>
        <v/>
      </c>
      <c r="AC203" s="23"/>
      <c r="AD203" s="23"/>
      <c r="AE203" s="6" t="str">
        <f>IF(D203&lt;&gt;"",COUNTIF($D$3:D203,D203),"")</f>
        <v/>
      </c>
      <c r="AF203" s="6" t="str">
        <f>IF(Tabla2[[#This Row],[RESULTADO TOTAL EN PPRO8]]&lt;0,ABS(Tabla2[[#This Row],[RESULTADO TOTAL EN PPRO8]]),"")</f>
        <v/>
      </c>
    </row>
    <row r="204" spans="1:32" x14ac:dyDescent="0.25">
      <c r="A204" s="22"/>
      <c r="B204" s="34">
        <f t="shared" si="28"/>
        <v>202</v>
      </c>
      <c r="C204" s="22"/>
      <c r="D204" s="37"/>
      <c r="E204" s="37"/>
      <c r="F204" s="37"/>
      <c r="G204" s="39"/>
      <c r="H204" s="22"/>
      <c r="I204" s="22"/>
      <c r="J204" s="22"/>
      <c r="K204" s="22"/>
      <c r="L204" s="22"/>
      <c r="M204" s="22"/>
      <c r="N204" s="22"/>
      <c r="O204" s="22"/>
      <c r="P204" s="22"/>
      <c r="Q204" s="22"/>
      <c r="R204" s="22"/>
      <c r="S204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204" s="22"/>
      <c r="U204" s="6" t="str">
        <f>IF(V204&lt;&gt;"",Tabla2[[#This Row],[VALOR DEL PUNTO (EJEMPLO EN ACCIONES UN PUNTO 1€) ]]/Tabla2[[#This Row],[TAMAÑO DEL TICK (ACCIONES = 0,01)]],"")</f>
        <v/>
      </c>
      <c r="V204" s="22"/>
      <c r="W204" s="22"/>
      <c r="X204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204" s="13" t="str">
        <f>IF(Tabla2[[#This Row],[RESULTADO TOTAL EN PPRO8]]&lt;&gt;"",Tabla2[[#This Row],[RESULTADO TOTAL EN PPRO8]]-Tabla2[[#This Row],[RESULTADO (TOTAL)]],"")</f>
        <v/>
      </c>
      <c r="AA204" s="6" t="str">
        <f>IF(Tabla2[[#This Row],[RESULTADO (TOTAL)]]&lt;0,1,"")</f>
        <v/>
      </c>
      <c r="AB204" s="6" t="str">
        <f>IF(Tabla2[[#This Row],[TARGET REAL (RESULTADO EN TICKS)]]&lt;&gt;"",IF(Tabla2[[#This Row],[OPERACIONES PERDEDORAS]]=1,AB203+Tabla2[[#This Row],[OPERACIONES PERDEDORAS]],0),"")</f>
        <v/>
      </c>
      <c r="AC204" s="23"/>
      <c r="AD204" s="23"/>
      <c r="AE204" s="6" t="str">
        <f>IF(D204&lt;&gt;"",COUNTIF($D$3:D204,D204),"")</f>
        <v/>
      </c>
      <c r="AF204" s="6" t="str">
        <f>IF(Tabla2[[#This Row],[RESULTADO TOTAL EN PPRO8]]&lt;0,ABS(Tabla2[[#This Row],[RESULTADO TOTAL EN PPRO8]]),"")</f>
        <v/>
      </c>
    </row>
    <row r="205" spans="1:32" x14ac:dyDescent="0.25">
      <c r="A205" s="22"/>
      <c r="B205" s="34">
        <f t="shared" si="28"/>
        <v>203</v>
      </c>
      <c r="C205" s="22"/>
      <c r="D205" s="37"/>
      <c r="E205" s="37"/>
      <c r="F205" s="37"/>
      <c r="G205" s="39"/>
      <c r="H205" s="22"/>
      <c r="I205" s="22"/>
      <c r="J205" s="22"/>
      <c r="K205" s="22"/>
      <c r="L205" s="22"/>
      <c r="M205" s="22"/>
      <c r="N205" s="22"/>
      <c r="O205" s="22"/>
      <c r="P205" s="22"/>
      <c r="Q205" s="22"/>
      <c r="R205" s="22"/>
      <c r="S205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205" s="22"/>
      <c r="U205" s="6" t="str">
        <f>IF(V205&lt;&gt;"",Tabla2[[#This Row],[VALOR DEL PUNTO (EJEMPLO EN ACCIONES UN PUNTO 1€) ]]/Tabla2[[#This Row],[TAMAÑO DEL TICK (ACCIONES = 0,01)]],"")</f>
        <v/>
      </c>
      <c r="V205" s="22"/>
      <c r="W205" s="22"/>
      <c r="X205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205" s="13" t="str">
        <f>IF(Tabla2[[#This Row],[RESULTADO TOTAL EN PPRO8]]&lt;&gt;"",Tabla2[[#This Row],[RESULTADO TOTAL EN PPRO8]]-Tabla2[[#This Row],[RESULTADO (TOTAL)]],"")</f>
        <v/>
      </c>
      <c r="AA205" s="6" t="str">
        <f>IF(Tabla2[[#This Row],[RESULTADO (TOTAL)]]&lt;0,1,"")</f>
        <v/>
      </c>
      <c r="AB205" s="6" t="str">
        <f>IF(Tabla2[[#This Row],[TARGET REAL (RESULTADO EN TICKS)]]&lt;&gt;"",IF(Tabla2[[#This Row],[OPERACIONES PERDEDORAS]]=1,AB204+Tabla2[[#This Row],[OPERACIONES PERDEDORAS]],0),"")</f>
        <v/>
      </c>
      <c r="AC205" s="23"/>
      <c r="AD205" s="23"/>
      <c r="AE205" s="6" t="str">
        <f>IF(D205&lt;&gt;"",COUNTIF($D$3:D205,D205),"")</f>
        <v/>
      </c>
      <c r="AF205" s="6" t="str">
        <f>IF(Tabla2[[#This Row],[RESULTADO TOTAL EN PPRO8]]&lt;0,ABS(Tabla2[[#This Row],[RESULTADO TOTAL EN PPRO8]]),"")</f>
        <v/>
      </c>
    </row>
    <row r="206" spans="1:32" x14ac:dyDescent="0.25">
      <c r="A206" s="22"/>
      <c r="B206" s="34">
        <f t="shared" si="28"/>
        <v>204</v>
      </c>
      <c r="C206" s="22"/>
      <c r="D206" s="37"/>
      <c r="E206" s="37"/>
      <c r="F206" s="37"/>
      <c r="G206" s="39"/>
      <c r="H206" s="22"/>
      <c r="I206" s="22"/>
      <c r="J206" s="22"/>
      <c r="K206" s="22"/>
      <c r="L206" s="22"/>
      <c r="M206" s="22"/>
      <c r="N206" s="22"/>
      <c r="O206" s="22"/>
      <c r="P206" s="22"/>
      <c r="Q206" s="22"/>
      <c r="R206" s="22"/>
      <c r="S206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206" s="22"/>
      <c r="U206" s="6" t="str">
        <f>IF(V206&lt;&gt;"",Tabla2[[#This Row],[VALOR DEL PUNTO (EJEMPLO EN ACCIONES UN PUNTO 1€) ]]/Tabla2[[#This Row],[TAMAÑO DEL TICK (ACCIONES = 0,01)]],"")</f>
        <v/>
      </c>
      <c r="V206" s="22"/>
      <c r="W206" s="22"/>
      <c r="X206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206" s="13" t="str">
        <f>IF(Tabla2[[#This Row],[RESULTADO TOTAL EN PPRO8]]&lt;&gt;"",Tabla2[[#This Row],[RESULTADO TOTAL EN PPRO8]]-Tabla2[[#This Row],[RESULTADO (TOTAL)]],"")</f>
        <v/>
      </c>
      <c r="AA206" s="6" t="str">
        <f>IF(Tabla2[[#This Row],[RESULTADO (TOTAL)]]&lt;0,1,"")</f>
        <v/>
      </c>
      <c r="AB206" s="6" t="str">
        <f>IF(Tabla2[[#This Row],[TARGET REAL (RESULTADO EN TICKS)]]&lt;&gt;"",IF(Tabla2[[#This Row],[OPERACIONES PERDEDORAS]]=1,AB205+Tabla2[[#This Row],[OPERACIONES PERDEDORAS]],0),"")</f>
        <v/>
      </c>
      <c r="AC206" s="23"/>
      <c r="AD206" s="23"/>
      <c r="AE206" s="6" t="str">
        <f>IF(D206&lt;&gt;"",COUNTIF($D$3:D206,D206),"")</f>
        <v/>
      </c>
      <c r="AF206" s="6" t="str">
        <f>IF(Tabla2[[#This Row],[RESULTADO TOTAL EN PPRO8]]&lt;0,ABS(Tabla2[[#This Row],[RESULTADO TOTAL EN PPRO8]]),"")</f>
        <v/>
      </c>
    </row>
    <row r="207" spans="1:32" x14ac:dyDescent="0.25">
      <c r="A207" s="22"/>
      <c r="B207" s="34">
        <f t="shared" si="28"/>
        <v>205</v>
      </c>
      <c r="C207" s="22"/>
      <c r="D207" s="37"/>
      <c r="E207" s="37"/>
      <c r="F207" s="37"/>
      <c r="G207" s="39"/>
      <c r="H207" s="22"/>
      <c r="I207" s="22"/>
      <c r="J207" s="22"/>
      <c r="K207" s="22"/>
      <c r="L207" s="22"/>
      <c r="M207" s="22"/>
      <c r="N207" s="22"/>
      <c r="O207" s="22"/>
      <c r="P207" s="22"/>
      <c r="Q207" s="22"/>
      <c r="R207" s="22"/>
      <c r="S207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207" s="22"/>
      <c r="U207" s="6" t="str">
        <f>IF(V207&lt;&gt;"",Tabla2[[#This Row],[VALOR DEL PUNTO (EJEMPLO EN ACCIONES UN PUNTO 1€) ]]/Tabla2[[#This Row],[TAMAÑO DEL TICK (ACCIONES = 0,01)]],"")</f>
        <v/>
      </c>
      <c r="V207" s="22"/>
      <c r="W207" s="22"/>
      <c r="X207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207" s="13" t="str">
        <f>IF(Tabla2[[#This Row],[RESULTADO TOTAL EN PPRO8]]&lt;&gt;"",Tabla2[[#This Row],[RESULTADO TOTAL EN PPRO8]]-Tabla2[[#This Row],[RESULTADO (TOTAL)]],"")</f>
        <v/>
      </c>
      <c r="AA207" s="6" t="str">
        <f>IF(Tabla2[[#This Row],[RESULTADO (TOTAL)]]&lt;0,1,"")</f>
        <v/>
      </c>
      <c r="AB207" s="6" t="str">
        <f>IF(Tabla2[[#This Row],[TARGET REAL (RESULTADO EN TICKS)]]&lt;&gt;"",IF(Tabla2[[#This Row],[OPERACIONES PERDEDORAS]]=1,AB206+Tabla2[[#This Row],[OPERACIONES PERDEDORAS]],0),"")</f>
        <v/>
      </c>
      <c r="AC207" s="23"/>
      <c r="AD207" s="23"/>
      <c r="AE207" s="6" t="str">
        <f>IF(D207&lt;&gt;"",COUNTIF($D$3:D207,D207),"")</f>
        <v/>
      </c>
      <c r="AF207" s="6" t="str">
        <f>IF(Tabla2[[#This Row],[RESULTADO TOTAL EN PPRO8]]&lt;0,ABS(Tabla2[[#This Row],[RESULTADO TOTAL EN PPRO8]]),"")</f>
        <v/>
      </c>
    </row>
    <row r="208" spans="1:32" x14ac:dyDescent="0.25">
      <c r="A208" s="22"/>
      <c r="B208" s="34">
        <f t="shared" si="28"/>
        <v>206</v>
      </c>
      <c r="C208" s="22"/>
      <c r="D208" s="37"/>
      <c r="E208" s="37"/>
      <c r="F208" s="37"/>
      <c r="G208" s="39"/>
      <c r="H208" s="22"/>
      <c r="I208" s="22"/>
      <c r="J208" s="22"/>
      <c r="K208" s="22"/>
      <c r="L208" s="22"/>
      <c r="M208" s="22"/>
      <c r="N208" s="22"/>
      <c r="O208" s="22"/>
      <c r="P208" s="22"/>
      <c r="Q208" s="22"/>
      <c r="R208" s="22"/>
      <c r="S208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208" s="22"/>
      <c r="U208" s="6" t="str">
        <f>IF(V208&lt;&gt;"",Tabla2[[#This Row],[VALOR DEL PUNTO (EJEMPLO EN ACCIONES UN PUNTO 1€) ]]/Tabla2[[#This Row],[TAMAÑO DEL TICK (ACCIONES = 0,01)]],"")</f>
        <v/>
      </c>
      <c r="V208" s="22"/>
      <c r="W208" s="22"/>
      <c r="X208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208" s="13" t="str">
        <f>IF(Tabla2[[#This Row],[RESULTADO TOTAL EN PPRO8]]&lt;&gt;"",Tabla2[[#This Row],[RESULTADO TOTAL EN PPRO8]]-Tabla2[[#This Row],[RESULTADO (TOTAL)]],"")</f>
        <v/>
      </c>
      <c r="AA208" s="6" t="str">
        <f>IF(Tabla2[[#This Row],[RESULTADO (TOTAL)]]&lt;0,1,"")</f>
        <v/>
      </c>
      <c r="AB208" s="6" t="str">
        <f>IF(Tabla2[[#This Row],[TARGET REAL (RESULTADO EN TICKS)]]&lt;&gt;"",IF(Tabla2[[#This Row],[OPERACIONES PERDEDORAS]]=1,AB207+Tabla2[[#This Row],[OPERACIONES PERDEDORAS]],0),"")</f>
        <v/>
      </c>
      <c r="AC208" s="23"/>
      <c r="AD208" s="23"/>
      <c r="AE208" s="6" t="str">
        <f>IF(D208&lt;&gt;"",COUNTIF($D$3:D208,D208),"")</f>
        <v/>
      </c>
      <c r="AF208" s="6" t="str">
        <f>IF(Tabla2[[#This Row],[RESULTADO TOTAL EN PPRO8]]&lt;0,ABS(Tabla2[[#This Row],[RESULTADO TOTAL EN PPRO8]]),"")</f>
        <v/>
      </c>
    </row>
    <row r="209" spans="1:32" x14ac:dyDescent="0.25">
      <c r="A209" s="22"/>
      <c r="B209" s="34">
        <f t="shared" si="28"/>
        <v>207</v>
      </c>
      <c r="C209" s="22"/>
      <c r="D209" s="37"/>
      <c r="E209" s="37"/>
      <c r="F209" s="37"/>
      <c r="G209" s="39"/>
      <c r="H209" s="22"/>
      <c r="I209" s="22"/>
      <c r="J209" s="22"/>
      <c r="K209" s="22"/>
      <c r="L209" s="22"/>
      <c r="M209" s="22"/>
      <c r="N209" s="22"/>
      <c r="O209" s="22"/>
      <c r="P209" s="22"/>
      <c r="Q209" s="22"/>
      <c r="R209" s="22"/>
      <c r="S209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209" s="22"/>
      <c r="U209" s="6" t="str">
        <f>IF(V209&lt;&gt;"",Tabla2[[#This Row],[VALOR DEL PUNTO (EJEMPLO EN ACCIONES UN PUNTO 1€) ]]/Tabla2[[#This Row],[TAMAÑO DEL TICK (ACCIONES = 0,01)]],"")</f>
        <v/>
      </c>
      <c r="V209" s="22"/>
      <c r="W209" s="22"/>
      <c r="X209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209" s="13" t="str">
        <f>IF(Tabla2[[#This Row],[RESULTADO TOTAL EN PPRO8]]&lt;&gt;"",Tabla2[[#This Row],[RESULTADO TOTAL EN PPRO8]]-Tabla2[[#This Row],[RESULTADO (TOTAL)]],"")</f>
        <v/>
      </c>
      <c r="AA209" s="6" t="str">
        <f>IF(Tabla2[[#This Row],[RESULTADO (TOTAL)]]&lt;0,1,"")</f>
        <v/>
      </c>
      <c r="AB209" s="6" t="str">
        <f>IF(Tabla2[[#This Row],[TARGET REAL (RESULTADO EN TICKS)]]&lt;&gt;"",IF(Tabla2[[#This Row],[OPERACIONES PERDEDORAS]]=1,AB208+Tabla2[[#This Row],[OPERACIONES PERDEDORAS]],0),"")</f>
        <v/>
      </c>
      <c r="AC209" s="23"/>
      <c r="AD209" s="23"/>
      <c r="AE209" s="6" t="str">
        <f>IF(D209&lt;&gt;"",COUNTIF($D$3:D209,D209),"")</f>
        <v/>
      </c>
      <c r="AF209" s="6" t="str">
        <f>IF(Tabla2[[#This Row],[RESULTADO TOTAL EN PPRO8]]&lt;0,ABS(Tabla2[[#This Row],[RESULTADO TOTAL EN PPRO8]]),"")</f>
        <v/>
      </c>
    </row>
    <row r="210" spans="1:32" x14ac:dyDescent="0.25">
      <c r="A210" s="22"/>
      <c r="B210" s="34">
        <f t="shared" si="28"/>
        <v>208</v>
      </c>
      <c r="C210" s="22"/>
      <c r="D210" s="37"/>
      <c r="E210" s="37"/>
      <c r="F210" s="37"/>
      <c r="G210" s="39"/>
      <c r="H210" s="22"/>
      <c r="I210" s="22"/>
      <c r="J210" s="22"/>
      <c r="K210" s="22"/>
      <c r="L210" s="22"/>
      <c r="M210" s="22"/>
      <c r="N210" s="22"/>
      <c r="O210" s="22"/>
      <c r="P210" s="22"/>
      <c r="Q210" s="22"/>
      <c r="R210" s="22"/>
      <c r="S210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210" s="22"/>
      <c r="U210" s="6" t="str">
        <f>IF(V210&lt;&gt;"",Tabla2[[#This Row],[VALOR DEL PUNTO (EJEMPLO EN ACCIONES UN PUNTO 1€) ]]/Tabla2[[#This Row],[TAMAÑO DEL TICK (ACCIONES = 0,01)]],"")</f>
        <v/>
      </c>
      <c r="V210" s="22"/>
      <c r="W210" s="22"/>
      <c r="X210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210" s="13" t="str">
        <f>IF(Tabla2[[#This Row],[RESULTADO TOTAL EN PPRO8]]&lt;&gt;"",Tabla2[[#This Row],[RESULTADO TOTAL EN PPRO8]]-Tabla2[[#This Row],[RESULTADO (TOTAL)]],"")</f>
        <v/>
      </c>
      <c r="AA210" s="6" t="str">
        <f>IF(Tabla2[[#This Row],[RESULTADO (TOTAL)]]&lt;0,1,"")</f>
        <v/>
      </c>
      <c r="AB210" s="6" t="str">
        <f>IF(Tabla2[[#This Row],[TARGET REAL (RESULTADO EN TICKS)]]&lt;&gt;"",IF(Tabla2[[#This Row],[OPERACIONES PERDEDORAS]]=1,AB209+Tabla2[[#This Row],[OPERACIONES PERDEDORAS]],0),"")</f>
        <v/>
      </c>
      <c r="AC210" s="23"/>
      <c r="AD210" s="23"/>
      <c r="AE210" s="6" t="str">
        <f>IF(D210&lt;&gt;"",COUNTIF($D$3:D210,D210),"")</f>
        <v/>
      </c>
      <c r="AF210" s="6" t="str">
        <f>IF(Tabla2[[#This Row],[RESULTADO TOTAL EN PPRO8]]&lt;0,ABS(Tabla2[[#This Row],[RESULTADO TOTAL EN PPRO8]]),"")</f>
        <v/>
      </c>
    </row>
    <row r="211" spans="1:32" x14ac:dyDescent="0.25">
      <c r="A211" s="22"/>
      <c r="B211" s="34">
        <f t="shared" si="28"/>
        <v>209</v>
      </c>
      <c r="C211" s="22"/>
      <c r="D211" s="37"/>
      <c r="E211" s="37"/>
      <c r="F211" s="37"/>
      <c r="G211" s="39"/>
      <c r="H211" s="22"/>
      <c r="I211" s="22"/>
      <c r="J211" s="22"/>
      <c r="K211" s="22"/>
      <c r="L211" s="22"/>
      <c r="M211" s="22"/>
      <c r="N211" s="22"/>
      <c r="O211" s="22"/>
      <c r="P211" s="22"/>
      <c r="Q211" s="22"/>
      <c r="R211" s="22"/>
      <c r="S211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211" s="22"/>
      <c r="U211" s="6" t="str">
        <f>IF(V211&lt;&gt;"",Tabla2[[#This Row],[VALOR DEL PUNTO (EJEMPLO EN ACCIONES UN PUNTO 1€) ]]/Tabla2[[#This Row],[TAMAÑO DEL TICK (ACCIONES = 0,01)]],"")</f>
        <v/>
      </c>
      <c r="V211" s="22"/>
      <c r="W211" s="22"/>
      <c r="X211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211" s="13" t="str">
        <f>IF(Tabla2[[#This Row],[RESULTADO TOTAL EN PPRO8]]&lt;&gt;"",Tabla2[[#This Row],[RESULTADO TOTAL EN PPRO8]]-Tabla2[[#This Row],[RESULTADO (TOTAL)]],"")</f>
        <v/>
      </c>
      <c r="AA211" s="6" t="str">
        <f>IF(Tabla2[[#This Row],[RESULTADO (TOTAL)]]&lt;0,1,"")</f>
        <v/>
      </c>
      <c r="AB211" s="6" t="str">
        <f>IF(Tabla2[[#This Row],[TARGET REAL (RESULTADO EN TICKS)]]&lt;&gt;"",IF(Tabla2[[#This Row],[OPERACIONES PERDEDORAS]]=1,AB210+Tabla2[[#This Row],[OPERACIONES PERDEDORAS]],0),"")</f>
        <v/>
      </c>
      <c r="AC211" s="23"/>
      <c r="AD211" s="23"/>
      <c r="AE211" s="6" t="str">
        <f>IF(D211&lt;&gt;"",COUNTIF($D$3:D211,D211),"")</f>
        <v/>
      </c>
      <c r="AF211" s="6" t="str">
        <f>IF(Tabla2[[#This Row],[RESULTADO TOTAL EN PPRO8]]&lt;0,ABS(Tabla2[[#This Row],[RESULTADO TOTAL EN PPRO8]]),"")</f>
        <v/>
      </c>
    </row>
    <row r="212" spans="1:32" x14ac:dyDescent="0.25">
      <c r="A212" s="22"/>
      <c r="B212" s="34">
        <f t="shared" si="28"/>
        <v>210</v>
      </c>
      <c r="C212" s="22"/>
      <c r="D212" s="37"/>
      <c r="E212" s="37"/>
      <c r="F212" s="37"/>
      <c r="G212" s="39"/>
      <c r="H212" s="22"/>
      <c r="I212" s="22"/>
      <c r="J212" s="22"/>
      <c r="K212" s="22"/>
      <c r="L212" s="22"/>
      <c r="M212" s="22"/>
      <c r="N212" s="22"/>
      <c r="O212" s="22"/>
      <c r="P212" s="22"/>
      <c r="Q212" s="22"/>
      <c r="R212" s="22"/>
      <c r="S212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212" s="22"/>
      <c r="U212" s="6" t="str">
        <f>IF(V212&lt;&gt;"",Tabla2[[#This Row],[VALOR DEL PUNTO (EJEMPLO EN ACCIONES UN PUNTO 1€) ]]/Tabla2[[#This Row],[TAMAÑO DEL TICK (ACCIONES = 0,01)]],"")</f>
        <v/>
      </c>
      <c r="V212" s="22"/>
      <c r="W212" s="22"/>
      <c r="X212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212" s="13" t="str">
        <f>IF(Tabla2[[#This Row],[RESULTADO TOTAL EN PPRO8]]&lt;&gt;"",Tabla2[[#This Row],[RESULTADO TOTAL EN PPRO8]]-Tabla2[[#This Row],[RESULTADO (TOTAL)]],"")</f>
        <v/>
      </c>
      <c r="AA212" s="6" t="str">
        <f>IF(Tabla2[[#This Row],[RESULTADO (TOTAL)]]&lt;0,1,"")</f>
        <v/>
      </c>
      <c r="AB212" s="6" t="str">
        <f>IF(Tabla2[[#This Row],[TARGET REAL (RESULTADO EN TICKS)]]&lt;&gt;"",IF(Tabla2[[#This Row],[OPERACIONES PERDEDORAS]]=1,AB211+Tabla2[[#This Row],[OPERACIONES PERDEDORAS]],0),"")</f>
        <v/>
      </c>
      <c r="AC212" s="23"/>
      <c r="AD212" s="23"/>
      <c r="AE212" s="6" t="str">
        <f>IF(D212&lt;&gt;"",COUNTIF($D$3:D212,D212),"")</f>
        <v/>
      </c>
      <c r="AF212" s="6" t="str">
        <f>IF(Tabla2[[#This Row],[RESULTADO TOTAL EN PPRO8]]&lt;0,ABS(Tabla2[[#This Row],[RESULTADO TOTAL EN PPRO8]]),"")</f>
        <v/>
      </c>
    </row>
    <row r="213" spans="1:32" x14ac:dyDescent="0.25">
      <c r="A213" s="22"/>
      <c r="B213" s="34">
        <f t="shared" si="28"/>
        <v>211</v>
      </c>
      <c r="C213" s="22"/>
      <c r="D213" s="37"/>
      <c r="E213" s="37"/>
      <c r="F213" s="37"/>
      <c r="G213" s="39"/>
      <c r="H213" s="22"/>
      <c r="I213" s="22"/>
      <c r="J213" s="22"/>
      <c r="K213" s="22"/>
      <c r="L213" s="22"/>
      <c r="M213" s="22"/>
      <c r="N213" s="22"/>
      <c r="O213" s="22"/>
      <c r="P213" s="22"/>
      <c r="Q213" s="22"/>
      <c r="R213" s="22"/>
      <c r="S213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213" s="22"/>
      <c r="U213" s="6" t="str">
        <f>IF(V213&lt;&gt;"",Tabla2[[#This Row],[VALOR DEL PUNTO (EJEMPLO EN ACCIONES UN PUNTO 1€) ]]/Tabla2[[#This Row],[TAMAÑO DEL TICK (ACCIONES = 0,01)]],"")</f>
        <v/>
      </c>
      <c r="V213" s="22"/>
      <c r="W213" s="22"/>
      <c r="X213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213" s="13" t="str">
        <f>IF(Tabla2[[#This Row],[RESULTADO TOTAL EN PPRO8]]&lt;&gt;"",Tabla2[[#This Row],[RESULTADO TOTAL EN PPRO8]]-Tabla2[[#This Row],[RESULTADO (TOTAL)]],"")</f>
        <v/>
      </c>
      <c r="AA213" s="6" t="str">
        <f>IF(Tabla2[[#This Row],[RESULTADO (TOTAL)]]&lt;0,1,"")</f>
        <v/>
      </c>
      <c r="AB213" s="6" t="str">
        <f>IF(Tabla2[[#This Row],[TARGET REAL (RESULTADO EN TICKS)]]&lt;&gt;"",IF(Tabla2[[#This Row],[OPERACIONES PERDEDORAS]]=1,AB212+Tabla2[[#This Row],[OPERACIONES PERDEDORAS]],0),"")</f>
        <v/>
      </c>
      <c r="AC213" s="23"/>
      <c r="AD213" s="23"/>
      <c r="AE213" s="6" t="str">
        <f>IF(D213&lt;&gt;"",COUNTIF($D$3:D213,D213),"")</f>
        <v/>
      </c>
      <c r="AF213" s="6" t="str">
        <f>IF(Tabla2[[#This Row],[RESULTADO TOTAL EN PPRO8]]&lt;0,ABS(Tabla2[[#This Row],[RESULTADO TOTAL EN PPRO8]]),"")</f>
        <v/>
      </c>
    </row>
    <row r="214" spans="1:32" x14ac:dyDescent="0.25">
      <c r="A214" s="22"/>
      <c r="B214" s="34">
        <f t="shared" si="28"/>
        <v>212</v>
      </c>
      <c r="C214" s="22"/>
      <c r="D214" s="37"/>
      <c r="E214" s="37"/>
      <c r="F214" s="37"/>
      <c r="G214" s="39"/>
      <c r="H214" s="22"/>
      <c r="I214" s="22"/>
      <c r="J214" s="22"/>
      <c r="K214" s="22"/>
      <c r="L214" s="22"/>
      <c r="M214" s="22"/>
      <c r="N214" s="22"/>
      <c r="O214" s="22"/>
      <c r="P214" s="22"/>
      <c r="Q214" s="22"/>
      <c r="R214" s="22"/>
      <c r="S214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214" s="22"/>
      <c r="U214" s="6" t="str">
        <f>IF(V214&lt;&gt;"",Tabla2[[#This Row],[VALOR DEL PUNTO (EJEMPLO EN ACCIONES UN PUNTO 1€) ]]/Tabla2[[#This Row],[TAMAÑO DEL TICK (ACCIONES = 0,01)]],"")</f>
        <v/>
      </c>
      <c r="V214" s="22"/>
      <c r="W214" s="22"/>
      <c r="X214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214" s="13" t="str">
        <f>IF(Tabla2[[#This Row],[RESULTADO TOTAL EN PPRO8]]&lt;&gt;"",Tabla2[[#This Row],[RESULTADO TOTAL EN PPRO8]]-Tabla2[[#This Row],[RESULTADO (TOTAL)]],"")</f>
        <v/>
      </c>
      <c r="AA214" s="6" t="str">
        <f>IF(Tabla2[[#This Row],[RESULTADO (TOTAL)]]&lt;0,1,"")</f>
        <v/>
      </c>
      <c r="AB214" s="6" t="str">
        <f>IF(Tabla2[[#This Row],[TARGET REAL (RESULTADO EN TICKS)]]&lt;&gt;"",IF(Tabla2[[#This Row],[OPERACIONES PERDEDORAS]]=1,AB213+Tabla2[[#This Row],[OPERACIONES PERDEDORAS]],0),"")</f>
        <v/>
      </c>
      <c r="AC214" s="23"/>
      <c r="AD214" s="23"/>
      <c r="AE214" s="6" t="str">
        <f>IF(D214&lt;&gt;"",COUNTIF($D$3:D214,D214),"")</f>
        <v/>
      </c>
      <c r="AF214" s="6" t="str">
        <f>IF(Tabla2[[#This Row],[RESULTADO TOTAL EN PPRO8]]&lt;0,ABS(Tabla2[[#This Row],[RESULTADO TOTAL EN PPRO8]]),"")</f>
        <v/>
      </c>
    </row>
    <row r="215" spans="1:32" x14ac:dyDescent="0.25">
      <c r="A215" s="22"/>
      <c r="B215" s="34">
        <f t="shared" si="28"/>
        <v>213</v>
      </c>
      <c r="C215" s="22"/>
      <c r="D215" s="37"/>
      <c r="E215" s="37"/>
      <c r="F215" s="37"/>
      <c r="G215" s="39"/>
      <c r="H215" s="22"/>
      <c r="I215" s="22"/>
      <c r="J215" s="22"/>
      <c r="K215" s="22"/>
      <c r="L215" s="22"/>
      <c r="M215" s="22"/>
      <c r="N215" s="22"/>
      <c r="O215" s="22"/>
      <c r="P215" s="22"/>
      <c r="Q215" s="22"/>
      <c r="R215" s="22"/>
      <c r="S215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215" s="22"/>
      <c r="U215" s="6" t="str">
        <f>IF(V215&lt;&gt;"",Tabla2[[#This Row],[VALOR DEL PUNTO (EJEMPLO EN ACCIONES UN PUNTO 1€) ]]/Tabla2[[#This Row],[TAMAÑO DEL TICK (ACCIONES = 0,01)]],"")</f>
        <v/>
      </c>
      <c r="V215" s="22"/>
      <c r="W215" s="22"/>
      <c r="X215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215" s="13" t="str">
        <f>IF(Tabla2[[#This Row],[RESULTADO TOTAL EN PPRO8]]&lt;&gt;"",Tabla2[[#This Row],[RESULTADO TOTAL EN PPRO8]]-Tabla2[[#This Row],[RESULTADO (TOTAL)]],"")</f>
        <v/>
      </c>
      <c r="AA215" s="6" t="str">
        <f>IF(Tabla2[[#This Row],[RESULTADO (TOTAL)]]&lt;0,1,"")</f>
        <v/>
      </c>
      <c r="AB215" s="6" t="str">
        <f>IF(Tabla2[[#This Row],[TARGET REAL (RESULTADO EN TICKS)]]&lt;&gt;"",IF(Tabla2[[#This Row],[OPERACIONES PERDEDORAS]]=1,AB214+Tabla2[[#This Row],[OPERACIONES PERDEDORAS]],0),"")</f>
        <v/>
      </c>
      <c r="AC215" s="23"/>
      <c r="AD215" s="23"/>
      <c r="AE215" s="6" t="str">
        <f>IF(D215&lt;&gt;"",COUNTIF($D$3:D215,D215),"")</f>
        <v/>
      </c>
      <c r="AF215" s="6" t="str">
        <f>IF(Tabla2[[#This Row],[RESULTADO TOTAL EN PPRO8]]&lt;0,ABS(Tabla2[[#This Row],[RESULTADO TOTAL EN PPRO8]]),"")</f>
        <v/>
      </c>
    </row>
    <row r="216" spans="1:32" x14ac:dyDescent="0.25">
      <c r="A216" s="22"/>
      <c r="B216" s="34">
        <f t="shared" si="28"/>
        <v>214</v>
      </c>
      <c r="C216" s="22"/>
      <c r="D216" s="37"/>
      <c r="E216" s="37"/>
      <c r="F216" s="37"/>
      <c r="G216" s="39"/>
      <c r="H216" s="22"/>
      <c r="I216" s="22"/>
      <c r="J216" s="22"/>
      <c r="K216" s="22"/>
      <c r="L216" s="22"/>
      <c r="M216" s="22"/>
      <c r="N216" s="22"/>
      <c r="O216" s="22"/>
      <c r="P216" s="22"/>
      <c r="Q216" s="22"/>
      <c r="R216" s="22"/>
      <c r="S216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216" s="22"/>
      <c r="U216" s="6" t="str">
        <f>IF(V216&lt;&gt;"",Tabla2[[#This Row],[VALOR DEL PUNTO (EJEMPLO EN ACCIONES UN PUNTO 1€) ]]/Tabla2[[#This Row],[TAMAÑO DEL TICK (ACCIONES = 0,01)]],"")</f>
        <v/>
      </c>
      <c r="V216" s="22"/>
      <c r="W216" s="22"/>
      <c r="X216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216" s="13" t="str">
        <f>IF(Tabla2[[#This Row],[RESULTADO TOTAL EN PPRO8]]&lt;&gt;"",Tabla2[[#This Row],[RESULTADO TOTAL EN PPRO8]]-Tabla2[[#This Row],[RESULTADO (TOTAL)]],"")</f>
        <v/>
      </c>
      <c r="AA216" s="6" t="str">
        <f>IF(Tabla2[[#This Row],[RESULTADO (TOTAL)]]&lt;0,1,"")</f>
        <v/>
      </c>
      <c r="AB216" s="6" t="str">
        <f>IF(Tabla2[[#This Row],[TARGET REAL (RESULTADO EN TICKS)]]&lt;&gt;"",IF(Tabla2[[#This Row],[OPERACIONES PERDEDORAS]]=1,AB215+Tabla2[[#This Row],[OPERACIONES PERDEDORAS]],0),"")</f>
        <v/>
      </c>
      <c r="AC216" s="23"/>
      <c r="AD216" s="23"/>
      <c r="AE216" s="6" t="str">
        <f>IF(D216&lt;&gt;"",COUNTIF($D$3:D216,D216),"")</f>
        <v/>
      </c>
      <c r="AF216" s="6" t="str">
        <f>IF(Tabla2[[#This Row],[RESULTADO TOTAL EN PPRO8]]&lt;0,ABS(Tabla2[[#This Row],[RESULTADO TOTAL EN PPRO8]]),"")</f>
        <v/>
      </c>
    </row>
    <row r="217" spans="1:32" x14ac:dyDescent="0.25">
      <c r="A217" s="22"/>
      <c r="B217" s="34">
        <f t="shared" si="28"/>
        <v>215</v>
      </c>
      <c r="C217" s="22"/>
      <c r="D217" s="37"/>
      <c r="E217" s="37"/>
      <c r="F217" s="37"/>
      <c r="G217" s="39"/>
      <c r="H217" s="22"/>
      <c r="I217" s="22"/>
      <c r="J217" s="22"/>
      <c r="K217" s="22"/>
      <c r="L217" s="22"/>
      <c r="M217" s="22"/>
      <c r="N217" s="22"/>
      <c r="O217" s="22"/>
      <c r="P217" s="22"/>
      <c r="Q217" s="22"/>
      <c r="R217" s="22"/>
      <c r="S217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217" s="22"/>
      <c r="U217" s="6" t="str">
        <f>IF(V217&lt;&gt;"",Tabla2[[#This Row],[VALOR DEL PUNTO (EJEMPLO EN ACCIONES UN PUNTO 1€) ]]/Tabla2[[#This Row],[TAMAÑO DEL TICK (ACCIONES = 0,01)]],"")</f>
        <v/>
      </c>
      <c r="V217" s="22"/>
      <c r="W217" s="22"/>
      <c r="X217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217" s="13" t="str">
        <f>IF(Tabla2[[#This Row],[RESULTADO TOTAL EN PPRO8]]&lt;&gt;"",Tabla2[[#This Row],[RESULTADO TOTAL EN PPRO8]]-Tabla2[[#This Row],[RESULTADO (TOTAL)]],"")</f>
        <v/>
      </c>
      <c r="AA217" s="6" t="str">
        <f>IF(Tabla2[[#This Row],[RESULTADO (TOTAL)]]&lt;0,1,"")</f>
        <v/>
      </c>
      <c r="AB217" s="6" t="str">
        <f>IF(Tabla2[[#This Row],[TARGET REAL (RESULTADO EN TICKS)]]&lt;&gt;"",IF(Tabla2[[#This Row],[OPERACIONES PERDEDORAS]]=1,AB216+Tabla2[[#This Row],[OPERACIONES PERDEDORAS]],0),"")</f>
        <v/>
      </c>
      <c r="AC217" s="23"/>
      <c r="AD217" s="23"/>
      <c r="AE217" s="6" t="str">
        <f>IF(D217&lt;&gt;"",COUNTIF($D$3:D217,D217),"")</f>
        <v/>
      </c>
      <c r="AF217" s="6" t="str">
        <f>IF(Tabla2[[#This Row],[RESULTADO TOTAL EN PPRO8]]&lt;0,ABS(Tabla2[[#This Row],[RESULTADO TOTAL EN PPRO8]]),"")</f>
        <v/>
      </c>
    </row>
    <row r="218" spans="1:32" x14ac:dyDescent="0.25">
      <c r="A218" s="22"/>
      <c r="B218" s="34">
        <f t="shared" si="28"/>
        <v>216</v>
      </c>
      <c r="C218" s="22"/>
      <c r="D218" s="37"/>
      <c r="E218" s="37"/>
      <c r="F218" s="37"/>
      <c r="G218" s="39"/>
      <c r="H218" s="22"/>
      <c r="I218" s="22"/>
      <c r="J218" s="22"/>
      <c r="K218" s="22"/>
      <c r="L218" s="22"/>
      <c r="M218" s="22"/>
      <c r="N218" s="22"/>
      <c r="O218" s="22"/>
      <c r="P218" s="22"/>
      <c r="Q218" s="22"/>
      <c r="R218" s="22"/>
      <c r="S218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218" s="22"/>
      <c r="U218" s="6" t="str">
        <f>IF(V218&lt;&gt;"",Tabla2[[#This Row],[VALOR DEL PUNTO (EJEMPLO EN ACCIONES UN PUNTO 1€) ]]/Tabla2[[#This Row],[TAMAÑO DEL TICK (ACCIONES = 0,01)]],"")</f>
        <v/>
      </c>
      <c r="V218" s="22"/>
      <c r="W218" s="22"/>
      <c r="X218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218" s="13" t="str">
        <f>IF(Tabla2[[#This Row],[RESULTADO TOTAL EN PPRO8]]&lt;&gt;"",Tabla2[[#This Row],[RESULTADO TOTAL EN PPRO8]]-Tabla2[[#This Row],[RESULTADO (TOTAL)]],"")</f>
        <v/>
      </c>
      <c r="AA218" s="6" t="str">
        <f>IF(Tabla2[[#This Row],[RESULTADO (TOTAL)]]&lt;0,1,"")</f>
        <v/>
      </c>
      <c r="AB218" s="6" t="str">
        <f>IF(Tabla2[[#This Row],[TARGET REAL (RESULTADO EN TICKS)]]&lt;&gt;"",IF(Tabla2[[#This Row],[OPERACIONES PERDEDORAS]]=1,AB217+Tabla2[[#This Row],[OPERACIONES PERDEDORAS]],0),"")</f>
        <v/>
      </c>
      <c r="AC218" s="23"/>
      <c r="AD218" s="23"/>
      <c r="AE218" s="6" t="str">
        <f>IF(D218&lt;&gt;"",COUNTIF($D$3:D218,D218),"")</f>
        <v/>
      </c>
      <c r="AF218" s="6" t="str">
        <f>IF(Tabla2[[#This Row],[RESULTADO TOTAL EN PPRO8]]&lt;0,ABS(Tabla2[[#This Row],[RESULTADO TOTAL EN PPRO8]]),"")</f>
        <v/>
      </c>
    </row>
    <row r="219" spans="1:32" x14ac:dyDescent="0.25">
      <c r="A219" s="22"/>
      <c r="B219" s="34">
        <f t="shared" si="28"/>
        <v>217</v>
      </c>
      <c r="C219" s="22"/>
      <c r="D219" s="37"/>
      <c r="E219" s="37"/>
      <c r="F219" s="37"/>
      <c r="G219" s="39"/>
      <c r="H219" s="22"/>
      <c r="I219" s="22"/>
      <c r="J219" s="22"/>
      <c r="K219" s="22"/>
      <c r="L219" s="22"/>
      <c r="M219" s="22"/>
      <c r="N219" s="22"/>
      <c r="O219" s="22"/>
      <c r="P219" s="22"/>
      <c r="Q219" s="22"/>
      <c r="R219" s="22"/>
      <c r="S219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219" s="22"/>
      <c r="U219" s="6" t="str">
        <f>IF(V219&lt;&gt;"",Tabla2[[#This Row],[VALOR DEL PUNTO (EJEMPLO EN ACCIONES UN PUNTO 1€) ]]/Tabla2[[#This Row],[TAMAÑO DEL TICK (ACCIONES = 0,01)]],"")</f>
        <v/>
      </c>
      <c r="V219" s="22"/>
      <c r="W219" s="22"/>
      <c r="X219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219" s="13" t="str">
        <f>IF(Tabla2[[#This Row],[RESULTADO TOTAL EN PPRO8]]&lt;&gt;"",Tabla2[[#This Row],[RESULTADO TOTAL EN PPRO8]]-Tabla2[[#This Row],[RESULTADO (TOTAL)]],"")</f>
        <v/>
      </c>
      <c r="AA219" s="6" t="str">
        <f>IF(Tabla2[[#This Row],[RESULTADO (TOTAL)]]&lt;0,1,"")</f>
        <v/>
      </c>
      <c r="AB219" s="6" t="str">
        <f>IF(Tabla2[[#This Row],[TARGET REAL (RESULTADO EN TICKS)]]&lt;&gt;"",IF(Tabla2[[#This Row],[OPERACIONES PERDEDORAS]]=1,AB218+Tabla2[[#This Row],[OPERACIONES PERDEDORAS]],0),"")</f>
        <v/>
      </c>
      <c r="AC219" s="23"/>
      <c r="AD219" s="23"/>
      <c r="AE219" s="6" t="str">
        <f>IF(D219&lt;&gt;"",COUNTIF($D$3:D219,D219),"")</f>
        <v/>
      </c>
      <c r="AF219" s="6" t="str">
        <f>IF(Tabla2[[#This Row],[RESULTADO TOTAL EN PPRO8]]&lt;0,ABS(Tabla2[[#This Row],[RESULTADO TOTAL EN PPRO8]]),"")</f>
        <v/>
      </c>
    </row>
    <row r="220" spans="1:32" x14ac:dyDescent="0.25">
      <c r="A220" s="22"/>
      <c r="B220" s="34">
        <f t="shared" si="28"/>
        <v>218</v>
      </c>
      <c r="C220" s="22"/>
      <c r="D220" s="37"/>
      <c r="E220" s="37"/>
      <c r="F220" s="37"/>
      <c r="G220" s="39"/>
      <c r="H220" s="22"/>
      <c r="I220" s="22"/>
      <c r="J220" s="22"/>
      <c r="K220" s="22"/>
      <c r="L220" s="22"/>
      <c r="M220" s="22"/>
      <c r="N220" s="22"/>
      <c r="O220" s="22"/>
      <c r="P220" s="22"/>
      <c r="Q220" s="22"/>
      <c r="R220" s="22"/>
      <c r="S220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220" s="22"/>
      <c r="U220" s="6" t="str">
        <f>IF(V220&lt;&gt;"",Tabla2[[#This Row],[VALOR DEL PUNTO (EJEMPLO EN ACCIONES UN PUNTO 1€) ]]/Tabla2[[#This Row],[TAMAÑO DEL TICK (ACCIONES = 0,01)]],"")</f>
        <v/>
      </c>
      <c r="V220" s="22"/>
      <c r="W220" s="22"/>
      <c r="X220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220" s="13" t="str">
        <f>IF(Tabla2[[#This Row],[RESULTADO TOTAL EN PPRO8]]&lt;&gt;"",Tabla2[[#This Row],[RESULTADO TOTAL EN PPRO8]]-Tabla2[[#This Row],[RESULTADO (TOTAL)]],"")</f>
        <v/>
      </c>
      <c r="AA220" s="6" t="str">
        <f>IF(Tabla2[[#This Row],[RESULTADO (TOTAL)]]&lt;0,1,"")</f>
        <v/>
      </c>
      <c r="AB220" s="6" t="str">
        <f>IF(Tabla2[[#This Row],[TARGET REAL (RESULTADO EN TICKS)]]&lt;&gt;"",IF(Tabla2[[#This Row],[OPERACIONES PERDEDORAS]]=1,AB219+Tabla2[[#This Row],[OPERACIONES PERDEDORAS]],0),"")</f>
        <v/>
      </c>
      <c r="AC220" s="23"/>
      <c r="AD220" s="23"/>
      <c r="AE220" s="6" t="str">
        <f>IF(D220&lt;&gt;"",COUNTIF($D$3:D220,D220),"")</f>
        <v/>
      </c>
      <c r="AF220" s="6" t="str">
        <f>IF(Tabla2[[#This Row],[RESULTADO TOTAL EN PPRO8]]&lt;0,ABS(Tabla2[[#This Row],[RESULTADO TOTAL EN PPRO8]]),"")</f>
        <v/>
      </c>
    </row>
    <row r="221" spans="1:32" x14ac:dyDescent="0.25">
      <c r="A221" s="22"/>
      <c r="B221" s="34">
        <f t="shared" si="28"/>
        <v>219</v>
      </c>
      <c r="C221" s="22"/>
      <c r="D221" s="37"/>
      <c r="E221" s="37"/>
      <c r="F221" s="37"/>
      <c r="G221" s="39"/>
      <c r="H221" s="22"/>
      <c r="I221" s="22"/>
      <c r="J221" s="22"/>
      <c r="K221" s="22"/>
      <c r="L221" s="22"/>
      <c r="M221" s="22"/>
      <c r="N221" s="22"/>
      <c r="O221" s="22"/>
      <c r="P221" s="22"/>
      <c r="Q221" s="22"/>
      <c r="R221" s="22"/>
      <c r="S221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221" s="22"/>
      <c r="U221" s="6" t="str">
        <f>IF(V221&lt;&gt;"",Tabla2[[#This Row],[VALOR DEL PUNTO (EJEMPLO EN ACCIONES UN PUNTO 1€) ]]/Tabla2[[#This Row],[TAMAÑO DEL TICK (ACCIONES = 0,01)]],"")</f>
        <v/>
      </c>
      <c r="V221" s="22"/>
      <c r="W221" s="22"/>
      <c r="X221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221" s="13" t="str">
        <f>IF(Tabla2[[#This Row],[RESULTADO TOTAL EN PPRO8]]&lt;&gt;"",Tabla2[[#This Row],[RESULTADO TOTAL EN PPRO8]]-Tabla2[[#This Row],[RESULTADO (TOTAL)]],"")</f>
        <v/>
      </c>
      <c r="AA221" s="6" t="str">
        <f>IF(Tabla2[[#This Row],[RESULTADO (TOTAL)]]&lt;0,1,"")</f>
        <v/>
      </c>
      <c r="AB221" s="6" t="str">
        <f>IF(Tabla2[[#This Row],[TARGET REAL (RESULTADO EN TICKS)]]&lt;&gt;"",IF(Tabla2[[#This Row],[OPERACIONES PERDEDORAS]]=1,AB220+Tabla2[[#This Row],[OPERACIONES PERDEDORAS]],0),"")</f>
        <v/>
      </c>
      <c r="AC221" s="23"/>
      <c r="AD221" s="23"/>
      <c r="AE221" s="6" t="str">
        <f>IF(D221&lt;&gt;"",COUNTIF($D$3:D221,D221),"")</f>
        <v/>
      </c>
      <c r="AF221" s="6" t="str">
        <f>IF(Tabla2[[#This Row],[RESULTADO TOTAL EN PPRO8]]&lt;0,ABS(Tabla2[[#This Row],[RESULTADO TOTAL EN PPRO8]]),"")</f>
        <v/>
      </c>
    </row>
    <row r="222" spans="1:32" x14ac:dyDescent="0.25">
      <c r="A222" s="22"/>
      <c r="B222" s="34">
        <f t="shared" si="28"/>
        <v>220</v>
      </c>
      <c r="C222" s="22"/>
      <c r="D222" s="37"/>
      <c r="E222" s="37"/>
      <c r="F222" s="37"/>
      <c r="G222" s="39"/>
      <c r="H222" s="22"/>
      <c r="I222" s="22"/>
      <c r="J222" s="22"/>
      <c r="K222" s="22"/>
      <c r="L222" s="22"/>
      <c r="M222" s="22"/>
      <c r="N222" s="22"/>
      <c r="O222" s="22"/>
      <c r="P222" s="22"/>
      <c r="Q222" s="22"/>
      <c r="R222" s="22"/>
      <c r="S222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222" s="22"/>
      <c r="U222" s="6" t="str">
        <f>IF(V222&lt;&gt;"",Tabla2[[#This Row],[VALOR DEL PUNTO (EJEMPLO EN ACCIONES UN PUNTO 1€) ]]/Tabla2[[#This Row],[TAMAÑO DEL TICK (ACCIONES = 0,01)]],"")</f>
        <v/>
      </c>
      <c r="V222" s="22"/>
      <c r="W222" s="22"/>
      <c r="X222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222" s="13" t="str">
        <f>IF(Tabla2[[#This Row],[RESULTADO TOTAL EN PPRO8]]&lt;&gt;"",Tabla2[[#This Row],[RESULTADO TOTAL EN PPRO8]]-Tabla2[[#This Row],[RESULTADO (TOTAL)]],"")</f>
        <v/>
      </c>
      <c r="AA222" s="6" t="str">
        <f>IF(Tabla2[[#This Row],[RESULTADO (TOTAL)]]&lt;0,1,"")</f>
        <v/>
      </c>
      <c r="AB222" s="6" t="str">
        <f>IF(Tabla2[[#This Row],[TARGET REAL (RESULTADO EN TICKS)]]&lt;&gt;"",IF(Tabla2[[#This Row],[OPERACIONES PERDEDORAS]]=1,AB221+Tabla2[[#This Row],[OPERACIONES PERDEDORAS]],0),"")</f>
        <v/>
      </c>
      <c r="AC222" s="23"/>
      <c r="AD222" s="23"/>
      <c r="AE222" s="6" t="str">
        <f>IF(D222&lt;&gt;"",COUNTIF($D$3:D222,D222),"")</f>
        <v/>
      </c>
      <c r="AF222" s="6" t="str">
        <f>IF(Tabla2[[#This Row],[RESULTADO TOTAL EN PPRO8]]&lt;0,ABS(Tabla2[[#This Row],[RESULTADO TOTAL EN PPRO8]]),"")</f>
        <v/>
      </c>
    </row>
    <row r="223" spans="1:32" x14ac:dyDescent="0.25">
      <c r="A223" s="22"/>
      <c r="B223" s="34">
        <f t="shared" si="28"/>
        <v>221</v>
      </c>
      <c r="C223" s="22"/>
      <c r="D223" s="37"/>
      <c r="E223" s="37"/>
      <c r="F223" s="37"/>
      <c r="G223" s="39"/>
      <c r="H223" s="22"/>
      <c r="I223" s="22"/>
      <c r="J223" s="22"/>
      <c r="K223" s="22"/>
      <c r="L223" s="22"/>
      <c r="M223" s="22"/>
      <c r="N223" s="22"/>
      <c r="O223" s="22"/>
      <c r="P223" s="22"/>
      <c r="Q223" s="22"/>
      <c r="R223" s="22"/>
      <c r="S223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223" s="22"/>
      <c r="U223" s="6" t="str">
        <f>IF(V223&lt;&gt;"",Tabla2[[#This Row],[VALOR DEL PUNTO (EJEMPLO EN ACCIONES UN PUNTO 1€) ]]/Tabla2[[#This Row],[TAMAÑO DEL TICK (ACCIONES = 0,01)]],"")</f>
        <v/>
      </c>
      <c r="V223" s="22"/>
      <c r="W223" s="22"/>
      <c r="X223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223" s="13" t="str">
        <f>IF(Tabla2[[#This Row],[RESULTADO TOTAL EN PPRO8]]&lt;&gt;"",Tabla2[[#This Row],[RESULTADO TOTAL EN PPRO8]]-Tabla2[[#This Row],[RESULTADO (TOTAL)]],"")</f>
        <v/>
      </c>
      <c r="AA223" s="6" t="str">
        <f>IF(Tabla2[[#This Row],[RESULTADO (TOTAL)]]&lt;0,1,"")</f>
        <v/>
      </c>
      <c r="AB223" s="6" t="str">
        <f>IF(Tabla2[[#This Row],[TARGET REAL (RESULTADO EN TICKS)]]&lt;&gt;"",IF(Tabla2[[#This Row],[OPERACIONES PERDEDORAS]]=1,AB222+Tabla2[[#This Row],[OPERACIONES PERDEDORAS]],0),"")</f>
        <v/>
      </c>
      <c r="AC223" s="23"/>
      <c r="AD223" s="23"/>
      <c r="AE223" s="6" t="str">
        <f>IF(D223&lt;&gt;"",COUNTIF($D$3:D223,D223),"")</f>
        <v/>
      </c>
      <c r="AF223" s="6" t="str">
        <f>IF(Tabla2[[#This Row],[RESULTADO TOTAL EN PPRO8]]&lt;0,ABS(Tabla2[[#This Row],[RESULTADO TOTAL EN PPRO8]]),"")</f>
        <v/>
      </c>
    </row>
    <row r="224" spans="1:32" x14ac:dyDescent="0.25">
      <c r="A224" s="22"/>
      <c r="B224" s="34">
        <f t="shared" si="28"/>
        <v>222</v>
      </c>
      <c r="C224" s="22"/>
      <c r="D224" s="37"/>
      <c r="E224" s="37"/>
      <c r="F224" s="37"/>
      <c r="G224" s="39"/>
      <c r="H224" s="22"/>
      <c r="I224" s="22"/>
      <c r="J224" s="22"/>
      <c r="K224" s="22"/>
      <c r="L224" s="22"/>
      <c r="M224" s="22"/>
      <c r="N224" s="22"/>
      <c r="O224" s="22"/>
      <c r="P224" s="22"/>
      <c r="Q224" s="22"/>
      <c r="R224" s="22"/>
      <c r="S224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224" s="22"/>
      <c r="U224" s="6" t="str">
        <f>IF(V224&lt;&gt;"",Tabla2[[#This Row],[VALOR DEL PUNTO (EJEMPLO EN ACCIONES UN PUNTO 1€) ]]/Tabla2[[#This Row],[TAMAÑO DEL TICK (ACCIONES = 0,01)]],"")</f>
        <v/>
      </c>
      <c r="V224" s="22"/>
      <c r="W224" s="22"/>
      <c r="X224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224" s="13" t="str">
        <f>IF(Tabla2[[#This Row],[RESULTADO TOTAL EN PPRO8]]&lt;&gt;"",Tabla2[[#This Row],[RESULTADO TOTAL EN PPRO8]]-Tabla2[[#This Row],[RESULTADO (TOTAL)]],"")</f>
        <v/>
      </c>
      <c r="AA224" s="6" t="str">
        <f>IF(Tabla2[[#This Row],[RESULTADO (TOTAL)]]&lt;0,1,"")</f>
        <v/>
      </c>
      <c r="AB224" s="6" t="str">
        <f>IF(Tabla2[[#This Row],[TARGET REAL (RESULTADO EN TICKS)]]&lt;&gt;"",IF(Tabla2[[#This Row],[OPERACIONES PERDEDORAS]]=1,AB223+Tabla2[[#This Row],[OPERACIONES PERDEDORAS]],0),"")</f>
        <v/>
      </c>
      <c r="AC224" s="23"/>
      <c r="AD224" s="23"/>
      <c r="AE224" s="6" t="str">
        <f>IF(D224&lt;&gt;"",COUNTIF($D$3:D224,D224),"")</f>
        <v/>
      </c>
      <c r="AF224" s="6" t="str">
        <f>IF(Tabla2[[#This Row],[RESULTADO TOTAL EN PPRO8]]&lt;0,ABS(Tabla2[[#This Row],[RESULTADO TOTAL EN PPRO8]]),"")</f>
        <v/>
      </c>
    </row>
    <row r="225" spans="1:32" x14ac:dyDescent="0.25">
      <c r="A225" s="22"/>
      <c r="B225" s="34">
        <f t="shared" si="28"/>
        <v>223</v>
      </c>
      <c r="C225" s="22"/>
      <c r="D225" s="37"/>
      <c r="E225" s="37"/>
      <c r="F225" s="37"/>
      <c r="G225" s="39"/>
      <c r="H225" s="22"/>
      <c r="I225" s="22"/>
      <c r="J225" s="22"/>
      <c r="K225" s="22"/>
      <c r="L225" s="22"/>
      <c r="M225" s="22"/>
      <c r="N225" s="22"/>
      <c r="O225" s="22"/>
      <c r="P225" s="22"/>
      <c r="Q225" s="22"/>
      <c r="R225" s="22"/>
      <c r="S225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225" s="22"/>
      <c r="U225" s="6" t="str">
        <f>IF(V225&lt;&gt;"",Tabla2[[#This Row],[VALOR DEL PUNTO (EJEMPLO EN ACCIONES UN PUNTO 1€) ]]/Tabla2[[#This Row],[TAMAÑO DEL TICK (ACCIONES = 0,01)]],"")</f>
        <v/>
      </c>
      <c r="V225" s="22"/>
      <c r="W225" s="22"/>
      <c r="X225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225" s="13" t="str">
        <f>IF(Tabla2[[#This Row],[RESULTADO TOTAL EN PPRO8]]&lt;&gt;"",Tabla2[[#This Row],[RESULTADO TOTAL EN PPRO8]]-Tabla2[[#This Row],[RESULTADO (TOTAL)]],"")</f>
        <v/>
      </c>
      <c r="AA225" s="6" t="str">
        <f>IF(Tabla2[[#This Row],[RESULTADO (TOTAL)]]&lt;0,1,"")</f>
        <v/>
      </c>
      <c r="AB225" s="6" t="str">
        <f>IF(Tabla2[[#This Row],[TARGET REAL (RESULTADO EN TICKS)]]&lt;&gt;"",IF(Tabla2[[#This Row],[OPERACIONES PERDEDORAS]]=1,AB224+Tabla2[[#This Row],[OPERACIONES PERDEDORAS]],0),"")</f>
        <v/>
      </c>
      <c r="AC225" s="23"/>
      <c r="AD225" s="23"/>
      <c r="AE225" s="6" t="str">
        <f>IF(D225&lt;&gt;"",COUNTIF($D$3:D225,D225),"")</f>
        <v/>
      </c>
      <c r="AF225" s="6" t="str">
        <f>IF(Tabla2[[#This Row],[RESULTADO TOTAL EN PPRO8]]&lt;0,ABS(Tabla2[[#This Row],[RESULTADO TOTAL EN PPRO8]]),"")</f>
        <v/>
      </c>
    </row>
    <row r="226" spans="1:32" x14ac:dyDescent="0.25">
      <c r="A226" s="22"/>
      <c r="B226" s="34">
        <f t="shared" si="28"/>
        <v>224</v>
      </c>
      <c r="C226" s="22"/>
      <c r="D226" s="37"/>
      <c r="E226" s="37"/>
      <c r="F226" s="37"/>
      <c r="G226" s="39"/>
      <c r="H226" s="22"/>
      <c r="I226" s="22"/>
      <c r="J226" s="22"/>
      <c r="K226" s="22"/>
      <c r="L226" s="22"/>
      <c r="M226" s="22"/>
      <c r="N226" s="22"/>
      <c r="O226" s="22"/>
      <c r="P226" s="22"/>
      <c r="Q226" s="22"/>
      <c r="R226" s="22"/>
      <c r="S226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226" s="22"/>
      <c r="U226" s="6" t="str">
        <f>IF(V226&lt;&gt;"",Tabla2[[#This Row],[VALOR DEL PUNTO (EJEMPLO EN ACCIONES UN PUNTO 1€) ]]/Tabla2[[#This Row],[TAMAÑO DEL TICK (ACCIONES = 0,01)]],"")</f>
        <v/>
      </c>
      <c r="V226" s="22"/>
      <c r="W226" s="22"/>
      <c r="X226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226" s="13" t="str">
        <f>IF(Tabla2[[#This Row],[RESULTADO TOTAL EN PPRO8]]&lt;&gt;"",Tabla2[[#This Row],[RESULTADO TOTAL EN PPRO8]]-Tabla2[[#This Row],[RESULTADO (TOTAL)]],"")</f>
        <v/>
      </c>
      <c r="AA226" s="6" t="str">
        <f>IF(Tabla2[[#This Row],[RESULTADO (TOTAL)]]&lt;0,1,"")</f>
        <v/>
      </c>
      <c r="AB226" s="6" t="str">
        <f>IF(Tabla2[[#This Row],[TARGET REAL (RESULTADO EN TICKS)]]&lt;&gt;"",IF(Tabla2[[#This Row],[OPERACIONES PERDEDORAS]]=1,AB225+Tabla2[[#This Row],[OPERACIONES PERDEDORAS]],0),"")</f>
        <v/>
      </c>
      <c r="AC226" s="23"/>
      <c r="AD226" s="23"/>
      <c r="AE226" s="6" t="str">
        <f>IF(D226&lt;&gt;"",COUNTIF($D$3:D226,D226),"")</f>
        <v/>
      </c>
      <c r="AF226" s="6" t="str">
        <f>IF(Tabla2[[#This Row],[RESULTADO TOTAL EN PPRO8]]&lt;0,ABS(Tabla2[[#This Row],[RESULTADO TOTAL EN PPRO8]]),"")</f>
        <v/>
      </c>
    </row>
    <row r="227" spans="1:32" x14ac:dyDescent="0.25">
      <c r="A227" s="22"/>
      <c r="B227" s="34">
        <f t="shared" si="28"/>
        <v>225</v>
      </c>
      <c r="C227" s="22"/>
      <c r="D227" s="37"/>
      <c r="E227" s="37"/>
      <c r="F227" s="37"/>
      <c r="G227" s="39"/>
      <c r="H227" s="22"/>
      <c r="I227" s="22"/>
      <c r="J227" s="22"/>
      <c r="K227" s="22"/>
      <c r="L227" s="22"/>
      <c r="M227" s="22"/>
      <c r="N227" s="22"/>
      <c r="O227" s="22"/>
      <c r="P227" s="22"/>
      <c r="Q227" s="22"/>
      <c r="R227" s="22"/>
      <c r="S227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227" s="22"/>
      <c r="U227" s="6" t="str">
        <f>IF(V227&lt;&gt;"",Tabla2[[#This Row],[VALOR DEL PUNTO (EJEMPLO EN ACCIONES UN PUNTO 1€) ]]/Tabla2[[#This Row],[TAMAÑO DEL TICK (ACCIONES = 0,01)]],"")</f>
        <v/>
      </c>
      <c r="V227" s="22"/>
      <c r="W227" s="22"/>
      <c r="X227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227" s="13" t="str">
        <f>IF(Tabla2[[#This Row],[RESULTADO TOTAL EN PPRO8]]&lt;&gt;"",Tabla2[[#This Row],[RESULTADO TOTAL EN PPRO8]]-Tabla2[[#This Row],[RESULTADO (TOTAL)]],"")</f>
        <v/>
      </c>
      <c r="AA227" s="6" t="str">
        <f>IF(Tabla2[[#This Row],[RESULTADO (TOTAL)]]&lt;0,1,"")</f>
        <v/>
      </c>
      <c r="AB227" s="6" t="str">
        <f>IF(Tabla2[[#This Row],[TARGET REAL (RESULTADO EN TICKS)]]&lt;&gt;"",IF(Tabla2[[#This Row],[OPERACIONES PERDEDORAS]]=1,AB226+Tabla2[[#This Row],[OPERACIONES PERDEDORAS]],0),"")</f>
        <v/>
      </c>
      <c r="AC227" s="23"/>
      <c r="AD227" s="23"/>
      <c r="AE227" s="6" t="str">
        <f>IF(D227&lt;&gt;"",COUNTIF($D$3:D227,D227),"")</f>
        <v/>
      </c>
      <c r="AF227" s="6" t="str">
        <f>IF(Tabla2[[#This Row],[RESULTADO TOTAL EN PPRO8]]&lt;0,ABS(Tabla2[[#This Row],[RESULTADO TOTAL EN PPRO8]]),"")</f>
        <v/>
      </c>
    </row>
    <row r="228" spans="1:32" x14ac:dyDescent="0.25">
      <c r="A228" s="22"/>
      <c r="B228" s="34">
        <f t="shared" si="28"/>
        <v>226</v>
      </c>
      <c r="C228" s="22"/>
      <c r="D228" s="37"/>
      <c r="E228" s="37"/>
      <c r="F228" s="37"/>
      <c r="G228" s="39"/>
      <c r="H228" s="22"/>
      <c r="I228" s="22"/>
      <c r="J228" s="22"/>
      <c r="K228" s="22"/>
      <c r="L228" s="22"/>
      <c r="M228" s="22"/>
      <c r="N228" s="22"/>
      <c r="O228" s="22"/>
      <c r="P228" s="22"/>
      <c r="Q228" s="22"/>
      <c r="R228" s="22"/>
      <c r="S228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228" s="22"/>
      <c r="U228" s="6" t="str">
        <f>IF(V228&lt;&gt;"",Tabla2[[#This Row],[VALOR DEL PUNTO (EJEMPLO EN ACCIONES UN PUNTO 1€) ]]/Tabla2[[#This Row],[TAMAÑO DEL TICK (ACCIONES = 0,01)]],"")</f>
        <v/>
      </c>
      <c r="V228" s="22"/>
      <c r="W228" s="22"/>
      <c r="X228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228" s="13" t="str">
        <f>IF(Tabla2[[#This Row],[RESULTADO TOTAL EN PPRO8]]&lt;&gt;"",Tabla2[[#This Row],[RESULTADO TOTAL EN PPRO8]]-Tabla2[[#This Row],[RESULTADO (TOTAL)]],"")</f>
        <v/>
      </c>
      <c r="AA228" s="6" t="str">
        <f>IF(Tabla2[[#This Row],[RESULTADO (TOTAL)]]&lt;0,1,"")</f>
        <v/>
      </c>
      <c r="AB228" s="6" t="str">
        <f>IF(Tabla2[[#This Row],[TARGET REAL (RESULTADO EN TICKS)]]&lt;&gt;"",IF(Tabla2[[#This Row],[OPERACIONES PERDEDORAS]]=1,AB227+Tabla2[[#This Row],[OPERACIONES PERDEDORAS]],0),"")</f>
        <v/>
      </c>
      <c r="AC228" s="23"/>
      <c r="AD228" s="23"/>
      <c r="AE228" s="6" t="str">
        <f>IF(D228&lt;&gt;"",COUNTIF($D$3:D228,D228),"")</f>
        <v/>
      </c>
      <c r="AF228" s="6" t="str">
        <f>IF(Tabla2[[#This Row],[RESULTADO TOTAL EN PPRO8]]&lt;0,ABS(Tabla2[[#This Row],[RESULTADO TOTAL EN PPRO8]]),"")</f>
        <v/>
      </c>
    </row>
    <row r="229" spans="1:32" x14ac:dyDescent="0.25">
      <c r="A229" s="22"/>
      <c r="B229" s="34">
        <f t="shared" si="28"/>
        <v>227</v>
      </c>
      <c r="C229" s="22"/>
      <c r="D229" s="37"/>
      <c r="E229" s="37"/>
      <c r="F229" s="37"/>
      <c r="G229" s="39"/>
      <c r="H229" s="22"/>
      <c r="I229" s="22"/>
      <c r="J229" s="22"/>
      <c r="K229" s="22"/>
      <c r="L229" s="22"/>
      <c r="M229" s="22"/>
      <c r="N229" s="22"/>
      <c r="O229" s="22"/>
      <c r="P229" s="22"/>
      <c r="Q229" s="22"/>
      <c r="R229" s="22"/>
      <c r="S229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229" s="22"/>
      <c r="U229" s="6" t="str">
        <f>IF(V229&lt;&gt;"",Tabla2[[#This Row],[VALOR DEL PUNTO (EJEMPLO EN ACCIONES UN PUNTO 1€) ]]/Tabla2[[#This Row],[TAMAÑO DEL TICK (ACCIONES = 0,01)]],"")</f>
        <v/>
      </c>
      <c r="V229" s="22"/>
      <c r="W229" s="22"/>
      <c r="X229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229" s="13" t="str">
        <f>IF(Tabla2[[#This Row],[RESULTADO TOTAL EN PPRO8]]&lt;&gt;"",Tabla2[[#This Row],[RESULTADO TOTAL EN PPRO8]]-Tabla2[[#This Row],[RESULTADO (TOTAL)]],"")</f>
        <v/>
      </c>
      <c r="AA229" s="6" t="str">
        <f>IF(Tabla2[[#This Row],[RESULTADO (TOTAL)]]&lt;0,1,"")</f>
        <v/>
      </c>
      <c r="AB229" s="6" t="str">
        <f>IF(Tabla2[[#This Row],[TARGET REAL (RESULTADO EN TICKS)]]&lt;&gt;"",IF(Tabla2[[#This Row],[OPERACIONES PERDEDORAS]]=1,AB228+Tabla2[[#This Row],[OPERACIONES PERDEDORAS]],0),"")</f>
        <v/>
      </c>
      <c r="AC229" s="23"/>
      <c r="AD229" s="23"/>
      <c r="AE229" s="6" t="str">
        <f>IF(D229&lt;&gt;"",COUNTIF($D$3:D229,D229),"")</f>
        <v/>
      </c>
      <c r="AF229" s="6" t="str">
        <f>IF(Tabla2[[#This Row],[RESULTADO TOTAL EN PPRO8]]&lt;0,ABS(Tabla2[[#This Row],[RESULTADO TOTAL EN PPRO8]]),"")</f>
        <v/>
      </c>
    </row>
    <row r="230" spans="1:32" x14ac:dyDescent="0.25">
      <c r="A230" s="22"/>
      <c r="B230" s="34">
        <f t="shared" si="28"/>
        <v>228</v>
      </c>
      <c r="C230" s="22"/>
      <c r="D230" s="37"/>
      <c r="E230" s="37"/>
      <c r="F230" s="37"/>
      <c r="G230" s="39"/>
      <c r="H230" s="22"/>
      <c r="I230" s="22"/>
      <c r="J230" s="22"/>
      <c r="K230" s="22"/>
      <c r="L230" s="22"/>
      <c r="M230" s="22"/>
      <c r="N230" s="22"/>
      <c r="O230" s="22"/>
      <c r="P230" s="22"/>
      <c r="Q230" s="22"/>
      <c r="R230" s="22"/>
      <c r="S230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230" s="22"/>
      <c r="U230" s="6" t="str">
        <f>IF(V230&lt;&gt;"",Tabla2[[#This Row],[VALOR DEL PUNTO (EJEMPLO EN ACCIONES UN PUNTO 1€) ]]/Tabla2[[#This Row],[TAMAÑO DEL TICK (ACCIONES = 0,01)]],"")</f>
        <v/>
      </c>
      <c r="V230" s="22"/>
      <c r="W230" s="22"/>
      <c r="X230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230" s="13" t="str">
        <f>IF(Tabla2[[#This Row],[RESULTADO TOTAL EN PPRO8]]&lt;&gt;"",Tabla2[[#This Row],[RESULTADO TOTAL EN PPRO8]]-Tabla2[[#This Row],[RESULTADO (TOTAL)]],"")</f>
        <v/>
      </c>
      <c r="AA230" s="6" t="str">
        <f>IF(Tabla2[[#This Row],[RESULTADO (TOTAL)]]&lt;0,1,"")</f>
        <v/>
      </c>
      <c r="AB230" s="6" t="str">
        <f>IF(Tabla2[[#This Row],[TARGET REAL (RESULTADO EN TICKS)]]&lt;&gt;"",IF(Tabla2[[#This Row],[OPERACIONES PERDEDORAS]]=1,AB229+Tabla2[[#This Row],[OPERACIONES PERDEDORAS]],0),"")</f>
        <v/>
      </c>
      <c r="AC230" s="23"/>
      <c r="AD230" s="23"/>
      <c r="AE230" s="6" t="str">
        <f>IF(D230&lt;&gt;"",COUNTIF($D$3:D230,D230),"")</f>
        <v/>
      </c>
      <c r="AF230" s="6" t="str">
        <f>IF(Tabla2[[#This Row],[RESULTADO TOTAL EN PPRO8]]&lt;0,ABS(Tabla2[[#This Row],[RESULTADO TOTAL EN PPRO8]]),"")</f>
        <v/>
      </c>
    </row>
    <row r="231" spans="1:32" x14ac:dyDescent="0.25">
      <c r="A231" s="22"/>
      <c r="B231" s="34">
        <f t="shared" ref="B231:B294" si="29">B230+1</f>
        <v>229</v>
      </c>
      <c r="C231" s="22"/>
      <c r="D231" s="37"/>
      <c r="E231" s="37"/>
      <c r="F231" s="37"/>
      <c r="G231" s="39"/>
      <c r="H231" s="22"/>
      <c r="I231" s="22"/>
      <c r="J231" s="22"/>
      <c r="K231" s="22"/>
      <c r="L231" s="22"/>
      <c r="M231" s="22"/>
      <c r="N231" s="22"/>
      <c r="O231" s="22"/>
      <c r="P231" s="22"/>
      <c r="Q231" s="22"/>
      <c r="R231" s="22"/>
      <c r="S231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231" s="22"/>
      <c r="U231" s="6" t="str">
        <f>IF(V231&lt;&gt;"",Tabla2[[#This Row],[VALOR DEL PUNTO (EJEMPLO EN ACCIONES UN PUNTO 1€) ]]/Tabla2[[#This Row],[TAMAÑO DEL TICK (ACCIONES = 0,01)]],"")</f>
        <v/>
      </c>
      <c r="V231" s="22"/>
      <c r="W231" s="22"/>
      <c r="X231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231" s="13" t="str">
        <f>IF(Tabla2[[#This Row],[RESULTADO TOTAL EN PPRO8]]&lt;&gt;"",Tabla2[[#This Row],[RESULTADO TOTAL EN PPRO8]]-Tabla2[[#This Row],[RESULTADO (TOTAL)]],"")</f>
        <v/>
      </c>
      <c r="AA231" s="6" t="str">
        <f>IF(Tabla2[[#This Row],[RESULTADO (TOTAL)]]&lt;0,1,"")</f>
        <v/>
      </c>
      <c r="AB231" s="6" t="str">
        <f>IF(Tabla2[[#This Row],[TARGET REAL (RESULTADO EN TICKS)]]&lt;&gt;"",IF(Tabla2[[#This Row],[OPERACIONES PERDEDORAS]]=1,AB230+Tabla2[[#This Row],[OPERACIONES PERDEDORAS]],0),"")</f>
        <v/>
      </c>
      <c r="AC231" s="23"/>
      <c r="AD231" s="23"/>
      <c r="AE231" s="6" t="str">
        <f>IF(D231&lt;&gt;"",COUNTIF($D$3:D231,D231),"")</f>
        <v/>
      </c>
      <c r="AF231" s="6" t="str">
        <f>IF(Tabla2[[#This Row],[RESULTADO TOTAL EN PPRO8]]&lt;0,ABS(Tabla2[[#This Row],[RESULTADO TOTAL EN PPRO8]]),"")</f>
        <v/>
      </c>
    </row>
    <row r="232" spans="1:32" x14ac:dyDescent="0.25">
      <c r="A232" s="22"/>
      <c r="B232" s="34">
        <f t="shared" si="29"/>
        <v>230</v>
      </c>
      <c r="C232" s="22"/>
      <c r="D232" s="37"/>
      <c r="E232" s="37"/>
      <c r="F232" s="37"/>
      <c r="G232" s="39"/>
      <c r="H232" s="22"/>
      <c r="I232" s="22"/>
      <c r="J232" s="22"/>
      <c r="K232" s="22"/>
      <c r="L232" s="22"/>
      <c r="M232" s="22"/>
      <c r="N232" s="22"/>
      <c r="O232" s="22"/>
      <c r="P232" s="22"/>
      <c r="Q232" s="22"/>
      <c r="R232" s="22"/>
      <c r="S232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232" s="22"/>
      <c r="U232" s="6" t="str">
        <f>IF(V232&lt;&gt;"",Tabla2[[#This Row],[VALOR DEL PUNTO (EJEMPLO EN ACCIONES UN PUNTO 1€) ]]/Tabla2[[#This Row],[TAMAÑO DEL TICK (ACCIONES = 0,01)]],"")</f>
        <v/>
      </c>
      <c r="V232" s="22"/>
      <c r="W232" s="22"/>
      <c r="X232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232" s="13" t="str">
        <f>IF(Tabla2[[#This Row],[RESULTADO TOTAL EN PPRO8]]&lt;&gt;"",Tabla2[[#This Row],[RESULTADO TOTAL EN PPRO8]]-Tabla2[[#This Row],[RESULTADO (TOTAL)]],"")</f>
        <v/>
      </c>
      <c r="AA232" s="6" t="str">
        <f>IF(Tabla2[[#This Row],[RESULTADO (TOTAL)]]&lt;0,1,"")</f>
        <v/>
      </c>
      <c r="AB232" s="6" t="str">
        <f>IF(Tabla2[[#This Row],[TARGET REAL (RESULTADO EN TICKS)]]&lt;&gt;"",IF(Tabla2[[#This Row],[OPERACIONES PERDEDORAS]]=1,AB231+Tabla2[[#This Row],[OPERACIONES PERDEDORAS]],0),"")</f>
        <v/>
      </c>
      <c r="AC232" s="23"/>
      <c r="AD232" s="23"/>
      <c r="AE232" s="6" t="str">
        <f>IF(D232&lt;&gt;"",COUNTIF($D$3:D232,D232),"")</f>
        <v/>
      </c>
      <c r="AF232" s="6" t="str">
        <f>IF(Tabla2[[#This Row],[RESULTADO TOTAL EN PPRO8]]&lt;0,ABS(Tabla2[[#This Row],[RESULTADO TOTAL EN PPRO8]]),"")</f>
        <v/>
      </c>
    </row>
    <row r="233" spans="1:32" x14ac:dyDescent="0.25">
      <c r="A233" s="22"/>
      <c r="B233" s="34">
        <f t="shared" si="29"/>
        <v>231</v>
      </c>
      <c r="C233" s="22"/>
      <c r="D233" s="37"/>
      <c r="E233" s="37"/>
      <c r="F233" s="37"/>
      <c r="G233" s="39"/>
      <c r="H233" s="22"/>
      <c r="I233" s="22"/>
      <c r="J233" s="22"/>
      <c r="K233" s="22"/>
      <c r="L233" s="22"/>
      <c r="M233" s="22"/>
      <c r="N233" s="22"/>
      <c r="O233" s="22"/>
      <c r="P233" s="22"/>
      <c r="Q233" s="22"/>
      <c r="R233" s="22"/>
      <c r="S233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233" s="22"/>
      <c r="U233" s="6" t="str">
        <f>IF(V233&lt;&gt;"",Tabla2[[#This Row],[VALOR DEL PUNTO (EJEMPLO EN ACCIONES UN PUNTO 1€) ]]/Tabla2[[#This Row],[TAMAÑO DEL TICK (ACCIONES = 0,01)]],"")</f>
        <v/>
      </c>
      <c r="V233" s="22"/>
      <c r="W233" s="22"/>
      <c r="X233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233" s="13" t="str">
        <f>IF(Tabla2[[#This Row],[RESULTADO TOTAL EN PPRO8]]&lt;&gt;"",Tabla2[[#This Row],[RESULTADO TOTAL EN PPRO8]]-Tabla2[[#This Row],[RESULTADO (TOTAL)]],"")</f>
        <v/>
      </c>
      <c r="AA233" s="6" t="str">
        <f>IF(Tabla2[[#This Row],[RESULTADO (TOTAL)]]&lt;0,1,"")</f>
        <v/>
      </c>
      <c r="AB233" s="6" t="str">
        <f>IF(Tabla2[[#This Row],[TARGET REAL (RESULTADO EN TICKS)]]&lt;&gt;"",IF(Tabla2[[#This Row],[OPERACIONES PERDEDORAS]]=1,AB232+Tabla2[[#This Row],[OPERACIONES PERDEDORAS]],0),"")</f>
        <v/>
      </c>
      <c r="AC233" s="23"/>
      <c r="AD233" s="23"/>
      <c r="AE233" s="6" t="str">
        <f>IF(D233&lt;&gt;"",COUNTIF($D$3:D233,D233),"")</f>
        <v/>
      </c>
      <c r="AF233" s="6" t="str">
        <f>IF(Tabla2[[#This Row],[RESULTADO TOTAL EN PPRO8]]&lt;0,ABS(Tabla2[[#This Row],[RESULTADO TOTAL EN PPRO8]]),"")</f>
        <v/>
      </c>
    </row>
    <row r="234" spans="1:32" x14ac:dyDescent="0.25">
      <c r="A234" s="22"/>
      <c r="B234" s="34">
        <f t="shared" si="29"/>
        <v>232</v>
      </c>
      <c r="C234" s="22"/>
      <c r="D234" s="37"/>
      <c r="E234" s="37"/>
      <c r="F234" s="37"/>
      <c r="G234" s="39"/>
      <c r="H234" s="22"/>
      <c r="I234" s="22"/>
      <c r="J234" s="22"/>
      <c r="K234" s="22"/>
      <c r="L234" s="22"/>
      <c r="M234" s="22"/>
      <c r="N234" s="22"/>
      <c r="O234" s="22"/>
      <c r="P234" s="22"/>
      <c r="Q234" s="22"/>
      <c r="R234" s="22"/>
      <c r="S234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234" s="22"/>
      <c r="U234" s="6" t="str">
        <f>IF(V234&lt;&gt;"",Tabla2[[#This Row],[VALOR DEL PUNTO (EJEMPLO EN ACCIONES UN PUNTO 1€) ]]/Tabla2[[#This Row],[TAMAÑO DEL TICK (ACCIONES = 0,01)]],"")</f>
        <v/>
      </c>
      <c r="V234" s="22"/>
      <c r="W234" s="22"/>
      <c r="X234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234" s="13" t="str">
        <f>IF(Tabla2[[#This Row],[RESULTADO TOTAL EN PPRO8]]&lt;&gt;"",Tabla2[[#This Row],[RESULTADO TOTAL EN PPRO8]]-Tabla2[[#This Row],[RESULTADO (TOTAL)]],"")</f>
        <v/>
      </c>
      <c r="AA234" s="6" t="str">
        <f>IF(Tabla2[[#This Row],[RESULTADO (TOTAL)]]&lt;0,1,"")</f>
        <v/>
      </c>
      <c r="AB234" s="6" t="str">
        <f>IF(Tabla2[[#This Row],[TARGET REAL (RESULTADO EN TICKS)]]&lt;&gt;"",IF(Tabla2[[#This Row],[OPERACIONES PERDEDORAS]]=1,AB233+Tabla2[[#This Row],[OPERACIONES PERDEDORAS]],0),"")</f>
        <v/>
      </c>
      <c r="AC234" s="23"/>
      <c r="AD234" s="23"/>
      <c r="AE234" s="6" t="str">
        <f>IF(D234&lt;&gt;"",COUNTIF($D$3:D234,D234),"")</f>
        <v/>
      </c>
      <c r="AF234" s="6" t="str">
        <f>IF(Tabla2[[#This Row],[RESULTADO TOTAL EN PPRO8]]&lt;0,ABS(Tabla2[[#This Row],[RESULTADO TOTAL EN PPRO8]]),"")</f>
        <v/>
      </c>
    </row>
    <row r="235" spans="1:32" x14ac:dyDescent="0.25">
      <c r="A235" s="22"/>
      <c r="B235" s="34">
        <f t="shared" si="29"/>
        <v>233</v>
      </c>
      <c r="C235" s="22"/>
      <c r="D235" s="37"/>
      <c r="E235" s="37"/>
      <c r="F235" s="37"/>
      <c r="G235" s="39"/>
      <c r="H235" s="22"/>
      <c r="I235" s="22"/>
      <c r="J235" s="22"/>
      <c r="K235" s="22"/>
      <c r="L235" s="22"/>
      <c r="M235" s="22"/>
      <c r="N235" s="22"/>
      <c r="O235" s="22"/>
      <c r="P235" s="22"/>
      <c r="Q235" s="22"/>
      <c r="R235" s="22"/>
      <c r="S235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235" s="22"/>
      <c r="U235" s="6" t="str">
        <f>IF(V235&lt;&gt;"",Tabla2[[#This Row],[VALOR DEL PUNTO (EJEMPLO EN ACCIONES UN PUNTO 1€) ]]/Tabla2[[#This Row],[TAMAÑO DEL TICK (ACCIONES = 0,01)]],"")</f>
        <v/>
      </c>
      <c r="V235" s="22"/>
      <c r="W235" s="22"/>
      <c r="X235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235" s="13" t="str">
        <f>IF(Tabla2[[#This Row],[RESULTADO TOTAL EN PPRO8]]&lt;&gt;"",Tabla2[[#This Row],[RESULTADO TOTAL EN PPRO8]]-Tabla2[[#This Row],[RESULTADO (TOTAL)]],"")</f>
        <v/>
      </c>
      <c r="AA235" s="6" t="str">
        <f>IF(Tabla2[[#This Row],[RESULTADO (TOTAL)]]&lt;0,1,"")</f>
        <v/>
      </c>
      <c r="AB235" s="6" t="str">
        <f>IF(Tabla2[[#This Row],[TARGET REAL (RESULTADO EN TICKS)]]&lt;&gt;"",IF(Tabla2[[#This Row],[OPERACIONES PERDEDORAS]]=1,AB234+Tabla2[[#This Row],[OPERACIONES PERDEDORAS]],0),"")</f>
        <v/>
      </c>
      <c r="AC235" s="23"/>
      <c r="AD235" s="23"/>
      <c r="AE235" s="6" t="str">
        <f>IF(D235&lt;&gt;"",COUNTIF($D$3:D235,D235),"")</f>
        <v/>
      </c>
      <c r="AF235" s="6" t="str">
        <f>IF(Tabla2[[#This Row],[RESULTADO TOTAL EN PPRO8]]&lt;0,ABS(Tabla2[[#This Row],[RESULTADO TOTAL EN PPRO8]]),"")</f>
        <v/>
      </c>
    </row>
    <row r="236" spans="1:32" x14ac:dyDescent="0.25">
      <c r="A236" s="22"/>
      <c r="B236" s="34">
        <f t="shared" si="29"/>
        <v>234</v>
      </c>
      <c r="C236" s="22"/>
      <c r="D236" s="37"/>
      <c r="E236" s="37"/>
      <c r="F236" s="37"/>
      <c r="G236" s="39"/>
      <c r="H236" s="22"/>
      <c r="I236" s="22"/>
      <c r="J236" s="22"/>
      <c r="K236" s="22"/>
      <c r="L236" s="22"/>
      <c r="M236" s="22"/>
      <c r="N236" s="22"/>
      <c r="O236" s="22"/>
      <c r="P236" s="22"/>
      <c r="Q236" s="22"/>
      <c r="R236" s="22"/>
      <c r="S236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236" s="22"/>
      <c r="U236" s="6" t="str">
        <f>IF(V236&lt;&gt;"",Tabla2[[#This Row],[VALOR DEL PUNTO (EJEMPLO EN ACCIONES UN PUNTO 1€) ]]/Tabla2[[#This Row],[TAMAÑO DEL TICK (ACCIONES = 0,01)]],"")</f>
        <v/>
      </c>
      <c r="V236" s="22"/>
      <c r="W236" s="22"/>
      <c r="X236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236" s="13" t="str">
        <f>IF(Tabla2[[#This Row],[RESULTADO TOTAL EN PPRO8]]&lt;&gt;"",Tabla2[[#This Row],[RESULTADO TOTAL EN PPRO8]]-Tabla2[[#This Row],[RESULTADO (TOTAL)]],"")</f>
        <v/>
      </c>
      <c r="AA236" s="6" t="str">
        <f>IF(Tabla2[[#This Row],[RESULTADO (TOTAL)]]&lt;0,1,"")</f>
        <v/>
      </c>
      <c r="AB236" s="6" t="str">
        <f>IF(Tabla2[[#This Row],[TARGET REAL (RESULTADO EN TICKS)]]&lt;&gt;"",IF(Tabla2[[#This Row],[OPERACIONES PERDEDORAS]]=1,AB235+Tabla2[[#This Row],[OPERACIONES PERDEDORAS]],0),"")</f>
        <v/>
      </c>
      <c r="AC236" s="23"/>
      <c r="AD236" s="23"/>
      <c r="AE236" s="6" t="str">
        <f>IF(D236&lt;&gt;"",COUNTIF($D$3:D236,D236),"")</f>
        <v/>
      </c>
      <c r="AF236" s="6" t="str">
        <f>IF(Tabla2[[#This Row],[RESULTADO TOTAL EN PPRO8]]&lt;0,ABS(Tabla2[[#This Row],[RESULTADO TOTAL EN PPRO8]]),"")</f>
        <v/>
      </c>
    </row>
    <row r="237" spans="1:32" x14ac:dyDescent="0.25">
      <c r="A237" s="22"/>
      <c r="B237" s="34">
        <f t="shared" si="29"/>
        <v>235</v>
      </c>
      <c r="C237" s="22"/>
      <c r="D237" s="37"/>
      <c r="E237" s="37"/>
      <c r="F237" s="37"/>
      <c r="G237" s="39"/>
      <c r="H237" s="22"/>
      <c r="I237" s="22"/>
      <c r="J237" s="22"/>
      <c r="K237" s="22"/>
      <c r="L237" s="22"/>
      <c r="M237" s="22"/>
      <c r="N237" s="22"/>
      <c r="O237" s="22"/>
      <c r="P237" s="22"/>
      <c r="Q237" s="22"/>
      <c r="R237" s="22"/>
      <c r="S237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237" s="22"/>
      <c r="U237" s="6" t="str">
        <f>IF(V237&lt;&gt;"",Tabla2[[#This Row],[VALOR DEL PUNTO (EJEMPLO EN ACCIONES UN PUNTO 1€) ]]/Tabla2[[#This Row],[TAMAÑO DEL TICK (ACCIONES = 0,01)]],"")</f>
        <v/>
      </c>
      <c r="V237" s="22"/>
      <c r="W237" s="22"/>
      <c r="X237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237" s="13" t="str">
        <f>IF(Tabla2[[#This Row],[RESULTADO TOTAL EN PPRO8]]&lt;&gt;"",Tabla2[[#This Row],[RESULTADO TOTAL EN PPRO8]]-Tabla2[[#This Row],[RESULTADO (TOTAL)]],"")</f>
        <v/>
      </c>
      <c r="AA237" s="6" t="str">
        <f>IF(Tabla2[[#This Row],[RESULTADO (TOTAL)]]&lt;0,1,"")</f>
        <v/>
      </c>
      <c r="AB237" s="6" t="str">
        <f>IF(Tabla2[[#This Row],[TARGET REAL (RESULTADO EN TICKS)]]&lt;&gt;"",IF(Tabla2[[#This Row],[OPERACIONES PERDEDORAS]]=1,AB236+Tabla2[[#This Row],[OPERACIONES PERDEDORAS]],0),"")</f>
        <v/>
      </c>
      <c r="AC237" s="23"/>
      <c r="AD237" s="23"/>
      <c r="AE237" s="6" t="str">
        <f>IF(D237&lt;&gt;"",COUNTIF($D$3:D237,D237),"")</f>
        <v/>
      </c>
      <c r="AF237" s="6" t="str">
        <f>IF(Tabla2[[#This Row],[RESULTADO TOTAL EN PPRO8]]&lt;0,ABS(Tabla2[[#This Row],[RESULTADO TOTAL EN PPRO8]]),"")</f>
        <v/>
      </c>
    </row>
    <row r="238" spans="1:32" x14ac:dyDescent="0.25">
      <c r="A238" s="22"/>
      <c r="B238" s="34">
        <f t="shared" si="29"/>
        <v>236</v>
      </c>
      <c r="C238" s="22"/>
      <c r="D238" s="37"/>
      <c r="E238" s="37"/>
      <c r="F238" s="37"/>
      <c r="G238" s="39"/>
      <c r="H238" s="22"/>
      <c r="I238" s="22"/>
      <c r="J238" s="22"/>
      <c r="K238" s="22"/>
      <c r="L238" s="22"/>
      <c r="M238" s="22"/>
      <c r="N238" s="22"/>
      <c r="O238" s="22"/>
      <c r="P238" s="22"/>
      <c r="Q238" s="22"/>
      <c r="R238" s="22"/>
      <c r="S238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238" s="22"/>
      <c r="U238" s="6" t="str">
        <f>IF(V238&lt;&gt;"",Tabla2[[#This Row],[VALOR DEL PUNTO (EJEMPLO EN ACCIONES UN PUNTO 1€) ]]/Tabla2[[#This Row],[TAMAÑO DEL TICK (ACCIONES = 0,01)]],"")</f>
        <v/>
      </c>
      <c r="V238" s="22"/>
      <c r="W238" s="22"/>
      <c r="X238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238" s="13" t="str">
        <f>IF(Tabla2[[#This Row],[RESULTADO TOTAL EN PPRO8]]&lt;&gt;"",Tabla2[[#This Row],[RESULTADO TOTAL EN PPRO8]]-Tabla2[[#This Row],[RESULTADO (TOTAL)]],"")</f>
        <v/>
      </c>
      <c r="AA238" s="6" t="str">
        <f>IF(Tabla2[[#This Row],[RESULTADO (TOTAL)]]&lt;0,1,"")</f>
        <v/>
      </c>
      <c r="AB238" s="6" t="str">
        <f>IF(Tabla2[[#This Row],[TARGET REAL (RESULTADO EN TICKS)]]&lt;&gt;"",IF(Tabla2[[#This Row],[OPERACIONES PERDEDORAS]]=1,AB237+Tabla2[[#This Row],[OPERACIONES PERDEDORAS]],0),"")</f>
        <v/>
      </c>
      <c r="AC238" s="23"/>
      <c r="AD238" s="23"/>
      <c r="AE238" s="6" t="str">
        <f>IF(D238&lt;&gt;"",COUNTIF($D$3:D238,D238),"")</f>
        <v/>
      </c>
      <c r="AF238" s="6" t="str">
        <f>IF(Tabla2[[#This Row],[RESULTADO TOTAL EN PPRO8]]&lt;0,ABS(Tabla2[[#This Row],[RESULTADO TOTAL EN PPRO8]]),"")</f>
        <v/>
      </c>
    </row>
    <row r="239" spans="1:32" x14ac:dyDescent="0.25">
      <c r="A239" s="22"/>
      <c r="B239" s="34">
        <f t="shared" si="29"/>
        <v>237</v>
      </c>
      <c r="C239" s="22"/>
      <c r="D239" s="37"/>
      <c r="E239" s="37"/>
      <c r="F239" s="37"/>
      <c r="G239" s="39"/>
      <c r="H239" s="22"/>
      <c r="I239" s="22"/>
      <c r="J239" s="22"/>
      <c r="K239" s="22"/>
      <c r="L239" s="22"/>
      <c r="M239" s="22"/>
      <c r="N239" s="22"/>
      <c r="O239" s="22"/>
      <c r="P239" s="22"/>
      <c r="Q239" s="22"/>
      <c r="R239" s="22"/>
      <c r="S239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239" s="22"/>
      <c r="U239" s="6" t="str">
        <f>IF(V239&lt;&gt;"",Tabla2[[#This Row],[VALOR DEL PUNTO (EJEMPLO EN ACCIONES UN PUNTO 1€) ]]/Tabla2[[#This Row],[TAMAÑO DEL TICK (ACCIONES = 0,01)]],"")</f>
        <v/>
      </c>
      <c r="V239" s="22"/>
      <c r="W239" s="22"/>
      <c r="X239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239" s="13" t="str">
        <f>IF(Tabla2[[#This Row],[RESULTADO TOTAL EN PPRO8]]&lt;&gt;"",Tabla2[[#This Row],[RESULTADO TOTAL EN PPRO8]]-Tabla2[[#This Row],[RESULTADO (TOTAL)]],"")</f>
        <v/>
      </c>
      <c r="AA239" s="6" t="str">
        <f>IF(Tabla2[[#This Row],[RESULTADO (TOTAL)]]&lt;0,1,"")</f>
        <v/>
      </c>
      <c r="AB239" s="6" t="str">
        <f>IF(Tabla2[[#This Row],[TARGET REAL (RESULTADO EN TICKS)]]&lt;&gt;"",IF(Tabla2[[#This Row],[OPERACIONES PERDEDORAS]]=1,AB238+Tabla2[[#This Row],[OPERACIONES PERDEDORAS]],0),"")</f>
        <v/>
      </c>
      <c r="AC239" s="23"/>
      <c r="AD239" s="23"/>
      <c r="AE239" s="6" t="str">
        <f>IF(D239&lt;&gt;"",COUNTIF($D$3:D239,D239),"")</f>
        <v/>
      </c>
      <c r="AF239" s="6" t="str">
        <f>IF(Tabla2[[#This Row],[RESULTADO TOTAL EN PPRO8]]&lt;0,ABS(Tabla2[[#This Row],[RESULTADO TOTAL EN PPRO8]]),"")</f>
        <v/>
      </c>
    </row>
    <row r="240" spans="1:32" x14ac:dyDescent="0.25">
      <c r="A240" s="22"/>
      <c r="B240" s="34">
        <f t="shared" si="29"/>
        <v>238</v>
      </c>
      <c r="C240" s="22"/>
      <c r="D240" s="37"/>
      <c r="E240" s="37"/>
      <c r="F240" s="37"/>
      <c r="G240" s="39"/>
      <c r="H240" s="22"/>
      <c r="I240" s="22"/>
      <c r="J240" s="22"/>
      <c r="K240" s="22"/>
      <c r="L240" s="22"/>
      <c r="M240" s="22"/>
      <c r="N240" s="22"/>
      <c r="O240" s="22"/>
      <c r="P240" s="22"/>
      <c r="Q240" s="22"/>
      <c r="R240" s="22"/>
      <c r="S240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240" s="22"/>
      <c r="U240" s="6" t="str">
        <f>IF(V240&lt;&gt;"",Tabla2[[#This Row],[VALOR DEL PUNTO (EJEMPLO EN ACCIONES UN PUNTO 1€) ]]/Tabla2[[#This Row],[TAMAÑO DEL TICK (ACCIONES = 0,01)]],"")</f>
        <v/>
      </c>
      <c r="V240" s="22"/>
      <c r="W240" s="22"/>
      <c r="X240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240" s="13" t="str">
        <f>IF(Tabla2[[#This Row],[RESULTADO TOTAL EN PPRO8]]&lt;&gt;"",Tabla2[[#This Row],[RESULTADO TOTAL EN PPRO8]]-Tabla2[[#This Row],[RESULTADO (TOTAL)]],"")</f>
        <v/>
      </c>
      <c r="AA240" s="6" t="str">
        <f>IF(Tabla2[[#This Row],[RESULTADO (TOTAL)]]&lt;0,1,"")</f>
        <v/>
      </c>
      <c r="AB240" s="6" t="str">
        <f>IF(Tabla2[[#This Row],[TARGET REAL (RESULTADO EN TICKS)]]&lt;&gt;"",IF(Tabla2[[#This Row],[OPERACIONES PERDEDORAS]]=1,AB239+Tabla2[[#This Row],[OPERACIONES PERDEDORAS]],0),"")</f>
        <v/>
      </c>
      <c r="AC240" s="23"/>
      <c r="AD240" s="23"/>
      <c r="AE240" s="6" t="str">
        <f>IF(D240&lt;&gt;"",COUNTIF($D$3:D240,D240),"")</f>
        <v/>
      </c>
      <c r="AF240" s="6" t="str">
        <f>IF(Tabla2[[#This Row],[RESULTADO TOTAL EN PPRO8]]&lt;0,ABS(Tabla2[[#This Row],[RESULTADO TOTAL EN PPRO8]]),"")</f>
        <v/>
      </c>
    </row>
    <row r="241" spans="1:32" x14ac:dyDescent="0.25">
      <c r="A241" s="22"/>
      <c r="B241" s="34">
        <f t="shared" si="29"/>
        <v>239</v>
      </c>
      <c r="C241" s="22"/>
      <c r="D241" s="37"/>
      <c r="E241" s="37"/>
      <c r="F241" s="37"/>
      <c r="G241" s="39"/>
      <c r="H241" s="22"/>
      <c r="I241" s="22"/>
      <c r="J241" s="22"/>
      <c r="K241" s="22"/>
      <c r="L241" s="22"/>
      <c r="M241" s="22"/>
      <c r="N241" s="22"/>
      <c r="O241" s="22"/>
      <c r="P241" s="22"/>
      <c r="Q241" s="22"/>
      <c r="R241" s="22"/>
      <c r="S241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241" s="22"/>
      <c r="U241" s="6" t="str">
        <f>IF(V241&lt;&gt;"",Tabla2[[#This Row],[VALOR DEL PUNTO (EJEMPLO EN ACCIONES UN PUNTO 1€) ]]/Tabla2[[#This Row],[TAMAÑO DEL TICK (ACCIONES = 0,01)]],"")</f>
        <v/>
      </c>
      <c r="V241" s="22"/>
      <c r="W241" s="22"/>
      <c r="X241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241" s="13" t="str">
        <f>IF(Tabla2[[#This Row],[RESULTADO TOTAL EN PPRO8]]&lt;&gt;"",Tabla2[[#This Row],[RESULTADO TOTAL EN PPRO8]]-Tabla2[[#This Row],[RESULTADO (TOTAL)]],"")</f>
        <v/>
      </c>
      <c r="AA241" s="6" t="str">
        <f>IF(Tabla2[[#This Row],[RESULTADO (TOTAL)]]&lt;0,1,"")</f>
        <v/>
      </c>
      <c r="AB241" s="6" t="str">
        <f>IF(Tabla2[[#This Row],[TARGET REAL (RESULTADO EN TICKS)]]&lt;&gt;"",IF(Tabla2[[#This Row],[OPERACIONES PERDEDORAS]]=1,AB240+Tabla2[[#This Row],[OPERACIONES PERDEDORAS]],0),"")</f>
        <v/>
      </c>
      <c r="AC241" s="23"/>
      <c r="AD241" s="23"/>
      <c r="AE241" s="6" t="str">
        <f>IF(D241&lt;&gt;"",COUNTIF($D$3:D241,D241),"")</f>
        <v/>
      </c>
      <c r="AF241" s="6" t="str">
        <f>IF(Tabla2[[#This Row],[RESULTADO TOTAL EN PPRO8]]&lt;0,ABS(Tabla2[[#This Row],[RESULTADO TOTAL EN PPRO8]]),"")</f>
        <v/>
      </c>
    </row>
    <row r="242" spans="1:32" x14ac:dyDescent="0.25">
      <c r="A242" s="22"/>
      <c r="B242" s="34">
        <f t="shared" si="29"/>
        <v>240</v>
      </c>
      <c r="C242" s="22"/>
      <c r="D242" s="37"/>
      <c r="E242" s="37"/>
      <c r="F242" s="37"/>
      <c r="G242" s="39"/>
      <c r="H242" s="22"/>
      <c r="I242" s="22"/>
      <c r="J242" s="22"/>
      <c r="K242" s="22"/>
      <c r="L242" s="22"/>
      <c r="M242" s="22"/>
      <c r="N242" s="22"/>
      <c r="O242" s="22"/>
      <c r="P242" s="22"/>
      <c r="Q242" s="22"/>
      <c r="R242" s="22"/>
      <c r="S242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242" s="22"/>
      <c r="U242" s="6" t="str">
        <f>IF(V242&lt;&gt;"",Tabla2[[#This Row],[VALOR DEL PUNTO (EJEMPLO EN ACCIONES UN PUNTO 1€) ]]/Tabla2[[#This Row],[TAMAÑO DEL TICK (ACCIONES = 0,01)]],"")</f>
        <v/>
      </c>
      <c r="V242" s="22"/>
      <c r="W242" s="22"/>
      <c r="X242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242" s="13" t="str">
        <f>IF(Tabla2[[#This Row],[RESULTADO TOTAL EN PPRO8]]&lt;&gt;"",Tabla2[[#This Row],[RESULTADO TOTAL EN PPRO8]]-Tabla2[[#This Row],[RESULTADO (TOTAL)]],"")</f>
        <v/>
      </c>
      <c r="AA242" s="6" t="str">
        <f>IF(Tabla2[[#This Row],[RESULTADO (TOTAL)]]&lt;0,1,"")</f>
        <v/>
      </c>
      <c r="AB242" s="6" t="str">
        <f>IF(Tabla2[[#This Row],[TARGET REAL (RESULTADO EN TICKS)]]&lt;&gt;"",IF(Tabla2[[#This Row],[OPERACIONES PERDEDORAS]]=1,AB241+Tabla2[[#This Row],[OPERACIONES PERDEDORAS]],0),"")</f>
        <v/>
      </c>
      <c r="AC242" s="23"/>
      <c r="AD242" s="23"/>
      <c r="AE242" s="6" t="str">
        <f>IF(D242&lt;&gt;"",COUNTIF($D$3:D242,D242),"")</f>
        <v/>
      </c>
      <c r="AF242" s="6" t="str">
        <f>IF(Tabla2[[#This Row],[RESULTADO TOTAL EN PPRO8]]&lt;0,ABS(Tabla2[[#This Row],[RESULTADO TOTAL EN PPRO8]]),"")</f>
        <v/>
      </c>
    </row>
    <row r="243" spans="1:32" x14ac:dyDescent="0.25">
      <c r="A243" s="22"/>
      <c r="B243" s="34">
        <f t="shared" si="29"/>
        <v>241</v>
      </c>
      <c r="C243" s="22"/>
      <c r="D243" s="37"/>
      <c r="E243" s="37"/>
      <c r="F243" s="37"/>
      <c r="G243" s="39"/>
      <c r="H243" s="22"/>
      <c r="I243" s="22"/>
      <c r="J243" s="22"/>
      <c r="K243" s="22"/>
      <c r="L243" s="22"/>
      <c r="M243" s="22"/>
      <c r="N243" s="22"/>
      <c r="O243" s="22"/>
      <c r="P243" s="22"/>
      <c r="Q243" s="22"/>
      <c r="R243" s="22"/>
      <c r="S243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243" s="22"/>
      <c r="U243" s="6" t="str">
        <f>IF(V243&lt;&gt;"",Tabla2[[#This Row],[VALOR DEL PUNTO (EJEMPLO EN ACCIONES UN PUNTO 1€) ]]/Tabla2[[#This Row],[TAMAÑO DEL TICK (ACCIONES = 0,01)]],"")</f>
        <v/>
      </c>
      <c r="V243" s="22"/>
      <c r="W243" s="22"/>
      <c r="X243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243" s="13" t="str">
        <f>IF(Tabla2[[#This Row],[RESULTADO TOTAL EN PPRO8]]&lt;&gt;"",Tabla2[[#This Row],[RESULTADO TOTAL EN PPRO8]]-Tabla2[[#This Row],[RESULTADO (TOTAL)]],"")</f>
        <v/>
      </c>
      <c r="AA243" s="6" t="str">
        <f>IF(Tabla2[[#This Row],[RESULTADO (TOTAL)]]&lt;0,1,"")</f>
        <v/>
      </c>
      <c r="AB243" s="6" t="str">
        <f>IF(Tabla2[[#This Row],[TARGET REAL (RESULTADO EN TICKS)]]&lt;&gt;"",IF(Tabla2[[#This Row],[OPERACIONES PERDEDORAS]]=1,AB242+Tabla2[[#This Row],[OPERACIONES PERDEDORAS]],0),"")</f>
        <v/>
      </c>
      <c r="AC243" s="23"/>
      <c r="AD243" s="23"/>
      <c r="AE243" s="6" t="str">
        <f>IF(D243&lt;&gt;"",COUNTIF($D$3:D243,D243),"")</f>
        <v/>
      </c>
      <c r="AF243" s="6" t="str">
        <f>IF(Tabla2[[#This Row],[RESULTADO TOTAL EN PPRO8]]&lt;0,ABS(Tabla2[[#This Row],[RESULTADO TOTAL EN PPRO8]]),"")</f>
        <v/>
      </c>
    </row>
    <row r="244" spans="1:32" x14ac:dyDescent="0.25">
      <c r="A244" s="22"/>
      <c r="B244" s="34">
        <f t="shared" si="29"/>
        <v>242</v>
      </c>
      <c r="C244" s="22"/>
      <c r="D244" s="37"/>
      <c r="E244" s="37"/>
      <c r="F244" s="37"/>
      <c r="G244" s="39"/>
      <c r="H244" s="22"/>
      <c r="I244" s="22"/>
      <c r="J244" s="22"/>
      <c r="K244" s="22"/>
      <c r="L244" s="22"/>
      <c r="M244" s="22"/>
      <c r="N244" s="22"/>
      <c r="O244" s="22"/>
      <c r="P244" s="22"/>
      <c r="Q244" s="22"/>
      <c r="R244" s="22"/>
      <c r="S244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244" s="22"/>
      <c r="U244" s="6" t="str">
        <f>IF(V244&lt;&gt;"",Tabla2[[#This Row],[VALOR DEL PUNTO (EJEMPLO EN ACCIONES UN PUNTO 1€) ]]/Tabla2[[#This Row],[TAMAÑO DEL TICK (ACCIONES = 0,01)]],"")</f>
        <v/>
      </c>
      <c r="V244" s="22"/>
      <c r="W244" s="22"/>
      <c r="X244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244" s="13" t="str">
        <f>IF(Tabla2[[#This Row],[RESULTADO TOTAL EN PPRO8]]&lt;&gt;"",Tabla2[[#This Row],[RESULTADO TOTAL EN PPRO8]]-Tabla2[[#This Row],[RESULTADO (TOTAL)]],"")</f>
        <v/>
      </c>
      <c r="AA244" s="6" t="str">
        <f>IF(Tabla2[[#This Row],[RESULTADO (TOTAL)]]&lt;0,1,"")</f>
        <v/>
      </c>
      <c r="AB244" s="6" t="str">
        <f>IF(Tabla2[[#This Row],[TARGET REAL (RESULTADO EN TICKS)]]&lt;&gt;"",IF(Tabla2[[#This Row],[OPERACIONES PERDEDORAS]]=1,AB243+Tabla2[[#This Row],[OPERACIONES PERDEDORAS]],0),"")</f>
        <v/>
      </c>
      <c r="AC244" s="23"/>
      <c r="AD244" s="23"/>
      <c r="AE244" s="6" t="str">
        <f>IF(D244&lt;&gt;"",COUNTIF($D$3:D244,D244),"")</f>
        <v/>
      </c>
      <c r="AF244" s="6" t="str">
        <f>IF(Tabla2[[#This Row],[RESULTADO TOTAL EN PPRO8]]&lt;0,ABS(Tabla2[[#This Row],[RESULTADO TOTAL EN PPRO8]]),"")</f>
        <v/>
      </c>
    </row>
    <row r="245" spans="1:32" x14ac:dyDescent="0.25">
      <c r="A245" s="22"/>
      <c r="B245" s="34">
        <f t="shared" si="29"/>
        <v>243</v>
      </c>
      <c r="C245" s="22"/>
      <c r="D245" s="37"/>
      <c r="E245" s="37"/>
      <c r="F245" s="37"/>
      <c r="G245" s="39"/>
      <c r="H245" s="22"/>
      <c r="I245" s="22"/>
      <c r="J245" s="22"/>
      <c r="K245" s="22"/>
      <c r="L245" s="22"/>
      <c r="M245" s="22"/>
      <c r="N245" s="22"/>
      <c r="O245" s="22"/>
      <c r="P245" s="22"/>
      <c r="Q245" s="22"/>
      <c r="R245" s="22"/>
      <c r="S245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245" s="22"/>
      <c r="U245" s="6" t="str">
        <f>IF(V245&lt;&gt;"",Tabla2[[#This Row],[VALOR DEL PUNTO (EJEMPLO EN ACCIONES UN PUNTO 1€) ]]/Tabla2[[#This Row],[TAMAÑO DEL TICK (ACCIONES = 0,01)]],"")</f>
        <v/>
      </c>
      <c r="V245" s="22"/>
      <c r="W245" s="22"/>
      <c r="X245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245" s="13" t="str">
        <f>IF(Tabla2[[#This Row],[RESULTADO TOTAL EN PPRO8]]&lt;&gt;"",Tabla2[[#This Row],[RESULTADO TOTAL EN PPRO8]]-Tabla2[[#This Row],[RESULTADO (TOTAL)]],"")</f>
        <v/>
      </c>
      <c r="AA245" s="6" t="str">
        <f>IF(Tabla2[[#This Row],[RESULTADO (TOTAL)]]&lt;0,1,"")</f>
        <v/>
      </c>
      <c r="AB245" s="6" t="str">
        <f>IF(Tabla2[[#This Row],[TARGET REAL (RESULTADO EN TICKS)]]&lt;&gt;"",IF(Tabla2[[#This Row],[OPERACIONES PERDEDORAS]]=1,AB244+Tabla2[[#This Row],[OPERACIONES PERDEDORAS]],0),"")</f>
        <v/>
      </c>
      <c r="AC245" s="23"/>
      <c r="AD245" s="23"/>
      <c r="AE245" s="6" t="str">
        <f>IF(D245&lt;&gt;"",COUNTIF($D$3:D245,D245),"")</f>
        <v/>
      </c>
      <c r="AF245" s="6" t="str">
        <f>IF(Tabla2[[#This Row],[RESULTADO TOTAL EN PPRO8]]&lt;0,ABS(Tabla2[[#This Row],[RESULTADO TOTAL EN PPRO8]]),"")</f>
        <v/>
      </c>
    </row>
    <row r="246" spans="1:32" x14ac:dyDescent="0.25">
      <c r="A246" s="22"/>
      <c r="B246" s="34">
        <f t="shared" si="29"/>
        <v>244</v>
      </c>
      <c r="C246" s="22"/>
      <c r="D246" s="37"/>
      <c r="E246" s="37"/>
      <c r="F246" s="37"/>
      <c r="G246" s="39"/>
      <c r="H246" s="22"/>
      <c r="I246" s="22"/>
      <c r="J246" s="22"/>
      <c r="K246" s="22"/>
      <c r="L246" s="22"/>
      <c r="M246" s="22"/>
      <c r="N246" s="22"/>
      <c r="O246" s="22"/>
      <c r="P246" s="22"/>
      <c r="Q246" s="22"/>
      <c r="R246" s="22"/>
      <c r="S246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246" s="22"/>
      <c r="U246" s="6" t="str">
        <f>IF(V246&lt;&gt;"",Tabla2[[#This Row],[VALOR DEL PUNTO (EJEMPLO EN ACCIONES UN PUNTO 1€) ]]/Tabla2[[#This Row],[TAMAÑO DEL TICK (ACCIONES = 0,01)]],"")</f>
        <v/>
      </c>
      <c r="V246" s="22"/>
      <c r="W246" s="22"/>
      <c r="X246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246" s="13" t="str">
        <f>IF(Tabla2[[#This Row],[RESULTADO TOTAL EN PPRO8]]&lt;&gt;"",Tabla2[[#This Row],[RESULTADO TOTAL EN PPRO8]]-Tabla2[[#This Row],[RESULTADO (TOTAL)]],"")</f>
        <v/>
      </c>
      <c r="AA246" s="6" t="str">
        <f>IF(Tabla2[[#This Row],[RESULTADO (TOTAL)]]&lt;0,1,"")</f>
        <v/>
      </c>
      <c r="AB246" s="6" t="str">
        <f>IF(Tabla2[[#This Row],[TARGET REAL (RESULTADO EN TICKS)]]&lt;&gt;"",IF(Tabla2[[#This Row],[OPERACIONES PERDEDORAS]]=1,AB245+Tabla2[[#This Row],[OPERACIONES PERDEDORAS]],0),"")</f>
        <v/>
      </c>
      <c r="AC246" s="23"/>
      <c r="AD246" s="23"/>
      <c r="AE246" s="6" t="str">
        <f>IF(D246&lt;&gt;"",COUNTIF($D$3:D246,D246),"")</f>
        <v/>
      </c>
      <c r="AF246" s="6" t="str">
        <f>IF(Tabla2[[#This Row],[RESULTADO TOTAL EN PPRO8]]&lt;0,ABS(Tabla2[[#This Row],[RESULTADO TOTAL EN PPRO8]]),"")</f>
        <v/>
      </c>
    </row>
    <row r="247" spans="1:32" x14ac:dyDescent="0.25">
      <c r="A247" s="22"/>
      <c r="B247" s="34">
        <f t="shared" si="29"/>
        <v>245</v>
      </c>
      <c r="C247" s="22"/>
      <c r="D247" s="37"/>
      <c r="E247" s="37"/>
      <c r="F247" s="37"/>
      <c r="G247" s="39"/>
      <c r="H247" s="22"/>
      <c r="I247" s="22"/>
      <c r="J247" s="22"/>
      <c r="K247" s="22"/>
      <c r="L247" s="22"/>
      <c r="M247" s="22"/>
      <c r="N247" s="22"/>
      <c r="O247" s="22"/>
      <c r="P247" s="22"/>
      <c r="Q247" s="22"/>
      <c r="R247" s="22"/>
      <c r="S247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247" s="22"/>
      <c r="U247" s="6" t="str">
        <f>IF(V247&lt;&gt;"",Tabla2[[#This Row],[VALOR DEL PUNTO (EJEMPLO EN ACCIONES UN PUNTO 1€) ]]/Tabla2[[#This Row],[TAMAÑO DEL TICK (ACCIONES = 0,01)]],"")</f>
        <v/>
      </c>
      <c r="V247" s="22"/>
      <c r="W247" s="22"/>
      <c r="X247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247" s="13" t="str">
        <f>IF(Tabla2[[#This Row],[RESULTADO TOTAL EN PPRO8]]&lt;&gt;"",Tabla2[[#This Row],[RESULTADO TOTAL EN PPRO8]]-Tabla2[[#This Row],[RESULTADO (TOTAL)]],"")</f>
        <v/>
      </c>
      <c r="AA247" s="6" t="str">
        <f>IF(Tabla2[[#This Row],[RESULTADO (TOTAL)]]&lt;0,1,"")</f>
        <v/>
      </c>
      <c r="AB247" s="6" t="str">
        <f>IF(Tabla2[[#This Row],[TARGET REAL (RESULTADO EN TICKS)]]&lt;&gt;"",IF(Tabla2[[#This Row],[OPERACIONES PERDEDORAS]]=1,AB246+Tabla2[[#This Row],[OPERACIONES PERDEDORAS]],0),"")</f>
        <v/>
      </c>
      <c r="AC247" s="23"/>
      <c r="AD247" s="23"/>
      <c r="AE247" s="6" t="str">
        <f>IF(D247&lt;&gt;"",COUNTIF($D$3:D247,D247),"")</f>
        <v/>
      </c>
      <c r="AF247" s="6" t="str">
        <f>IF(Tabla2[[#This Row],[RESULTADO TOTAL EN PPRO8]]&lt;0,ABS(Tabla2[[#This Row],[RESULTADO TOTAL EN PPRO8]]),"")</f>
        <v/>
      </c>
    </row>
    <row r="248" spans="1:32" x14ac:dyDescent="0.25">
      <c r="A248" s="22"/>
      <c r="B248" s="34">
        <f t="shared" si="29"/>
        <v>246</v>
      </c>
      <c r="C248" s="22"/>
      <c r="D248" s="37"/>
      <c r="E248" s="37"/>
      <c r="F248" s="37"/>
      <c r="G248" s="39"/>
      <c r="H248" s="22"/>
      <c r="I248" s="22"/>
      <c r="J248" s="22"/>
      <c r="K248" s="22"/>
      <c r="L248" s="22"/>
      <c r="M248" s="22"/>
      <c r="N248" s="22"/>
      <c r="O248" s="22"/>
      <c r="P248" s="22"/>
      <c r="Q248" s="22"/>
      <c r="R248" s="22"/>
      <c r="S248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248" s="22"/>
      <c r="U248" s="6" t="str">
        <f>IF(V248&lt;&gt;"",Tabla2[[#This Row],[VALOR DEL PUNTO (EJEMPLO EN ACCIONES UN PUNTO 1€) ]]/Tabla2[[#This Row],[TAMAÑO DEL TICK (ACCIONES = 0,01)]],"")</f>
        <v/>
      </c>
      <c r="V248" s="22"/>
      <c r="W248" s="22"/>
      <c r="X248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248" s="13" t="str">
        <f>IF(Tabla2[[#This Row],[RESULTADO TOTAL EN PPRO8]]&lt;&gt;"",Tabla2[[#This Row],[RESULTADO TOTAL EN PPRO8]]-Tabla2[[#This Row],[RESULTADO (TOTAL)]],"")</f>
        <v/>
      </c>
      <c r="AA248" s="6" t="str">
        <f>IF(Tabla2[[#This Row],[RESULTADO (TOTAL)]]&lt;0,1,"")</f>
        <v/>
      </c>
      <c r="AB248" s="6" t="str">
        <f>IF(Tabla2[[#This Row],[TARGET REAL (RESULTADO EN TICKS)]]&lt;&gt;"",IF(Tabla2[[#This Row],[OPERACIONES PERDEDORAS]]=1,AB247+Tabla2[[#This Row],[OPERACIONES PERDEDORAS]],0),"")</f>
        <v/>
      </c>
      <c r="AC248" s="23"/>
      <c r="AD248" s="23"/>
      <c r="AE248" s="6" t="str">
        <f>IF(D248&lt;&gt;"",COUNTIF($D$3:D248,D248),"")</f>
        <v/>
      </c>
      <c r="AF248" s="6" t="str">
        <f>IF(Tabla2[[#This Row],[RESULTADO TOTAL EN PPRO8]]&lt;0,ABS(Tabla2[[#This Row],[RESULTADO TOTAL EN PPRO8]]),"")</f>
        <v/>
      </c>
    </row>
    <row r="249" spans="1:32" x14ac:dyDescent="0.25">
      <c r="A249" s="22"/>
      <c r="B249" s="34">
        <f t="shared" si="29"/>
        <v>247</v>
      </c>
      <c r="C249" s="22"/>
      <c r="D249" s="37"/>
      <c r="E249" s="37"/>
      <c r="F249" s="37"/>
      <c r="G249" s="39"/>
      <c r="H249" s="22"/>
      <c r="I249" s="22"/>
      <c r="J249" s="22"/>
      <c r="K249" s="22"/>
      <c r="L249" s="22"/>
      <c r="M249" s="22"/>
      <c r="N249" s="22"/>
      <c r="O249" s="22"/>
      <c r="P249" s="22"/>
      <c r="Q249" s="22"/>
      <c r="R249" s="22"/>
      <c r="S249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249" s="22"/>
      <c r="U249" s="6" t="str">
        <f>IF(V249&lt;&gt;"",Tabla2[[#This Row],[VALOR DEL PUNTO (EJEMPLO EN ACCIONES UN PUNTO 1€) ]]/Tabla2[[#This Row],[TAMAÑO DEL TICK (ACCIONES = 0,01)]],"")</f>
        <v/>
      </c>
      <c r="V249" s="22"/>
      <c r="W249" s="22"/>
      <c r="X249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249" s="13" t="str">
        <f>IF(Tabla2[[#This Row],[RESULTADO TOTAL EN PPRO8]]&lt;&gt;"",Tabla2[[#This Row],[RESULTADO TOTAL EN PPRO8]]-Tabla2[[#This Row],[RESULTADO (TOTAL)]],"")</f>
        <v/>
      </c>
      <c r="AA249" s="6" t="str">
        <f>IF(Tabla2[[#This Row],[RESULTADO (TOTAL)]]&lt;0,1,"")</f>
        <v/>
      </c>
      <c r="AB249" s="6" t="str">
        <f>IF(Tabla2[[#This Row],[TARGET REAL (RESULTADO EN TICKS)]]&lt;&gt;"",IF(Tabla2[[#This Row],[OPERACIONES PERDEDORAS]]=1,AB248+Tabla2[[#This Row],[OPERACIONES PERDEDORAS]],0),"")</f>
        <v/>
      </c>
      <c r="AC249" s="23"/>
      <c r="AD249" s="23"/>
      <c r="AE249" s="6" t="str">
        <f>IF(D249&lt;&gt;"",COUNTIF($D$3:D249,D249),"")</f>
        <v/>
      </c>
      <c r="AF249" s="6" t="str">
        <f>IF(Tabla2[[#This Row],[RESULTADO TOTAL EN PPRO8]]&lt;0,ABS(Tabla2[[#This Row],[RESULTADO TOTAL EN PPRO8]]),"")</f>
        <v/>
      </c>
    </row>
    <row r="250" spans="1:32" x14ac:dyDescent="0.25">
      <c r="A250" s="22"/>
      <c r="B250" s="34">
        <f t="shared" si="29"/>
        <v>248</v>
      </c>
      <c r="C250" s="22"/>
      <c r="D250" s="37"/>
      <c r="E250" s="37"/>
      <c r="F250" s="37"/>
      <c r="G250" s="39"/>
      <c r="H250" s="22"/>
      <c r="I250" s="22"/>
      <c r="J250" s="22"/>
      <c r="K250" s="22"/>
      <c r="L250" s="22"/>
      <c r="M250" s="22"/>
      <c r="N250" s="22"/>
      <c r="O250" s="22"/>
      <c r="P250" s="22"/>
      <c r="Q250" s="22"/>
      <c r="R250" s="22"/>
      <c r="S250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250" s="22"/>
      <c r="U250" s="6" t="str">
        <f>IF(V250&lt;&gt;"",Tabla2[[#This Row],[VALOR DEL PUNTO (EJEMPLO EN ACCIONES UN PUNTO 1€) ]]/Tabla2[[#This Row],[TAMAÑO DEL TICK (ACCIONES = 0,01)]],"")</f>
        <v/>
      </c>
      <c r="V250" s="22"/>
      <c r="W250" s="22"/>
      <c r="X250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250" s="13" t="str">
        <f>IF(Tabla2[[#This Row],[RESULTADO TOTAL EN PPRO8]]&lt;&gt;"",Tabla2[[#This Row],[RESULTADO TOTAL EN PPRO8]]-Tabla2[[#This Row],[RESULTADO (TOTAL)]],"")</f>
        <v/>
      </c>
      <c r="AA250" s="6" t="str">
        <f>IF(Tabla2[[#This Row],[RESULTADO (TOTAL)]]&lt;0,1,"")</f>
        <v/>
      </c>
      <c r="AB250" s="6" t="str">
        <f>IF(Tabla2[[#This Row],[TARGET REAL (RESULTADO EN TICKS)]]&lt;&gt;"",IF(Tabla2[[#This Row],[OPERACIONES PERDEDORAS]]=1,AB249+Tabla2[[#This Row],[OPERACIONES PERDEDORAS]],0),"")</f>
        <v/>
      </c>
      <c r="AC250" s="23"/>
      <c r="AD250" s="23"/>
      <c r="AE250" s="6" t="str">
        <f>IF(D250&lt;&gt;"",COUNTIF($D$3:D250,D250),"")</f>
        <v/>
      </c>
      <c r="AF250" s="6" t="str">
        <f>IF(Tabla2[[#This Row],[RESULTADO TOTAL EN PPRO8]]&lt;0,ABS(Tabla2[[#This Row],[RESULTADO TOTAL EN PPRO8]]),"")</f>
        <v/>
      </c>
    </row>
    <row r="251" spans="1:32" x14ac:dyDescent="0.25">
      <c r="A251" s="22"/>
      <c r="B251" s="34">
        <f t="shared" si="29"/>
        <v>249</v>
      </c>
      <c r="C251" s="22"/>
      <c r="D251" s="37"/>
      <c r="E251" s="37"/>
      <c r="F251" s="37"/>
      <c r="G251" s="39"/>
      <c r="H251" s="22"/>
      <c r="I251" s="22"/>
      <c r="J251" s="22"/>
      <c r="K251" s="22"/>
      <c r="L251" s="22"/>
      <c r="M251" s="22"/>
      <c r="N251" s="22"/>
      <c r="O251" s="22"/>
      <c r="P251" s="22"/>
      <c r="Q251" s="22"/>
      <c r="R251" s="22"/>
      <c r="S251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251" s="22"/>
      <c r="U251" s="6" t="str">
        <f>IF(V251&lt;&gt;"",Tabla2[[#This Row],[VALOR DEL PUNTO (EJEMPLO EN ACCIONES UN PUNTO 1€) ]]/Tabla2[[#This Row],[TAMAÑO DEL TICK (ACCIONES = 0,01)]],"")</f>
        <v/>
      </c>
      <c r="V251" s="22"/>
      <c r="W251" s="22"/>
      <c r="X251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251" s="13" t="str">
        <f>IF(Tabla2[[#This Row],[RESULTADO TOTAL EN PPRO8]]&lt;&gt;"",Tabla2[[#This Row],[RESULTADO TOTAL EN PPRO8]]-Tabla2[[#This Row],[RESULTADO (TOTAL)]],"")</f>
        <v/>
      </c>
      <c r="AA251" s="6" t="str">
        <f>IF(Tabla2[[#This Row],[RESULTADO (TOTAL)]]&lt;0,1,"")</f>
        <v/>
      </c>
      <c r="AB251" s="6" t="str">
        <f>IF(Tabla2[[#This Row],[TARGET REAL (RESULTADO EN TICKS)]]&lt;&gt;"",IF(Tabla2[[#This Row],[OPERACIONES PERDEDORAS]]=1,AB250+Tabla2[[#This Row],[OPERACIONES PERDEDORAS]],0),"")</f>
        <v/>
      </c>
      <c r="AC251" s="23"/>
      <c r="AD251" s="23"/>
      <c r="AE251" s="6" t="str">
        <f>IF(D251&lt;&gt;"",COUNTIF($D$3:D251,D251),"")</f>
        <v/>
      </c>
      <c r="AF251" s="6" t="str">
        <f>IF(Tabla2[[#This Row],[RESULTADO TOTAL EN PPRO8]]&lt;0,ABS(Tabla2[[#This Row],[RESULTADO TOTAL EN PPRO8]]),"")</f>
        <v/>
      </c>
    </row>
    <row r="252" spans="1:32" x14ac:dyDescent="0.25">
      <c r="A252" s="22"/>
      <c r="B252" s="34">
        <f t="shared" si="29"/>
        <v>250</v>
      </c>
      <c r="C252" s="22"/>
      <c r="D252" s="37"/>
      <c r="E252" s="37"/>
      <c r="F252" s="37"/>
      <c r="G252" s="39"/>
      <c r="H252" s="22"/>
      <c r="I252" s="22"/>
      <c r="J252" s="22"/>
      <c r="K252" s="22"/>
      <c r="L252" s="22"/>
      <c r="M252" s="22"/>
      <c r="N252" s="22"/>
      <c r="O252" s="22"/>
      <c r="P252" s="22"/>
      <c r="Q252" s="22"/>
      <c r="R252" s="22"/>
      <c r="S252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252" s="22"/>
      <c r="U252" s="6" t="str">
        <f>IF(V252&lt;&gt;"",Tabla2[[#This Row],[VALOR DEL PUNTO (EJEMPLO EN ACCIONES UN PUNTO 1€) ]]/Tabla2[[#This Row],[TAMAÑO DEL TICK (ACCIONES = 0,01)]],"")</f>
        <v/>
      </c>
      <c r="V252" s="22"/>
      <c r="W252" s="22"/>
      <c r="X252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252" s="13" t="str">
        <f>IF(Tabla2[[#This Row],[RESULTADO TOTAL EN PPRO8]]&lt;&gt;"",Tabla2[[#This Row],[RESULTADO TOTAL EN PPRO8]]-Tabla2[[#This Row],[RESULTADO (TOTAL)]],"")</f>
        <v/>
      </c>
      <c r="AA252" s="6" t="str">
        <f>IF(Tabla2[[#This Row],[RESULTADO (TOTAL)]]&lt;0,1,"")</f>
        <v/>
      </c>
      <c r="AB252" s="6" t="str">
        <f>IF(Tabla2[[#This Row],[TARGET REAL (RESULTADO EN TICKS)]]&lt;&gt;"",IF(Tabla2[[#This Row],[OPERACIONES PERDEDORAS]]=1,AB251+Tabla2[[#This Row],[OPERACIONES PERDEDORAS]],0),"")</f>
        <v/>
      </c>
      <c r="AC252" s="23"/>
      <c r="AD252" s="23"/>
      <c r="AE252" s="6" t="str">
        <f>IF(D252&lt;&gt;"",COUNTIF($D$3:D252,D252),"")</f>
        <v/>
      </c>
      <c r="AF252" s="6" t="str">
        <f>IF(Tabla2[[#This Row],[RESULTADO TOTAL EN PPRO8]]&lt;0,ABS(Tabla2[[#This Row],[RESULTADO TOTAL EN PPRO8]]),"")</f>
        <v/>
      </c>
    </row>
    <row r="253" spans="1:32" x14ac:dyDescent="0.25">
      <c r="A253" s="22"/>
      <c r="B253" s="34">
        <f t="shared" si="29"/>
        <v>251</v>
      </c>
      <c r="C253" s="22"/>
      <c r="D253" s="37"/>
      <c r="E253" s="37"/>
      <c r="F253" s="37"/>
      <c r="G253" s="39"/>
      <c r="H253" s="22"/>
      <c r="I253" s="22"/>
      <c r="J253" s="22"/>
      <c r="K253" s="22"/>
      <c r="L253" s="22"/>
      <c r="M253" s="22"/>
      <c r="N253" s="22"/>
      <c r="O253" s="22"/>
      <c r="P253" s="22"/>
      <c r="Q253" s="22"/>
      <c r="R253" s="22"/>
      <c r="S253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253" s="22"/>
      <c r="U253" s="6" t="str">
        <f>IF(V253&lt;&gt;"",Tabla2[[#This Row],[VALOR DEL PUNTO (EJEMPLO EN ACCIONES UN PUNTO 1€) ]]/Tabla2[[#This Row],[TAMAÑO DEL TICK (ACCIONES = 0,01)]],"")</f>
        <v/>
      </c>
      <c r="V253" s="22"/>
      <c r="W253" s="22"/>
      <c r="X253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253" s="13" t="str">
        <f>IF(Tabla2[[#This Row],[RESULTADO TOTAL EN PPRO8]]&lt;&gt;"",Tabla2[[#This Row],[RESULTADO TOTAL EN PPRO8]]-Tabla2[[#This Row],[RESULTADO (TOTAL)]],"")</f>
        <v/>
      </c>
      <c r="AA253" s="6" t="str">
        <f>IF(Tabla2[[#This Row],[RESULTADO (TOTAL)]]&lt;0,1,"")</f>
        <v/>
      </c>
      <c r="AB253" s="6" t="str">
        <f>IF(Tabla2[[#This Row],[TARGET REAL (RESULTADO EN TICKS)]]&lt;&gt;"",IF(Tabla2[[#This Row],[OPERACIONES PERDEDORAS]]=1,AB252+Tabla2[[#This Row],[OPERACIONES PERDEDORAS]],0),"")</f>
        <v/>
      </c>
      <c r="AC253" s="23"/>
      <c r="AD253" s="23"/>
      <c r="AE253" s="6" t="str">
        <f>IF(D253&lt;&gt;"",COUNTIF($D$3:D253,D253),"")</f>
        <v/>
      </c>
      <c r="AF253" s="6" t="str">
        <f>IF(Tabla2[[#This Row],[RESULTADO TOTAL EN PPRO8]]&lt;0,ABS(Tabla2[[#This Row],[RESULTADO TOTAL EN PPRO8]]),"")</f>
        <v/>
      </c>
    </row>
    <row r="254" spans="1:32" x14ac:dyDescent="0.25">
      <c r="A254" s="22"/>
      <c r="B254" s="34">
        <f t="shared" si="29"/>
        <v>252</v>
      </c>
      <c r="C254" s="22"/>
      <c r="D254" s="37"/>
      <c r="E254" s="37"/>
      <c r="F254" s="37"/>
      <c r="G254" s="39"/>
      <c r="H254" s="22"/>
      <c r="I254" s="22"/>
      <c r="J254" s="22"/>
      <c r="K254" s="22"/>
      <c r="L254" s="22"/>
      <c r="M254" s="22"/>
      <c r="N254" s="22"/>
      <c r="O254" s="22"/>
      <c r="P254" s="22"/>
      <c r="Q254" s="22"/>
      <c r="R254" s="22"/>
      <c r="S254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254" s="22"/>
      <c r="U254" s="6" t="str">
        <f>IF(V254&lt;&gt;"",Tabla2[[#This Row],[VALOR DEL PUNTO (EJEMPLO EN ACCIONES UN PUNTO 1€) ]]/Tabla2[[#This Row],[TAMAÑO DEL TICK (ACCIONES = 0,01)]],"")</f>
        <v/>
      </c>
      <c r="V254" s="22"/>
      <c r="W254" s="22"/>
      <c r="X254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254" s="13" t="str">
        <f>IF(Tabla2[[#This Row],[RESULTADO TOTAL EN PPRO8]]&lt;&gt;"",Tabla2[[#This Row],[RESULTADO TOTAL EN PPRO8]]-Tabla2[[#This Row],[RESULTADO (TOTAL)]],"")</f>
        <v/>
      </c>
      <c r="AA254" s="6" t="str">
        <f>IF(Tabla2[[#This Row],[RESULTADO (TOTAL)]]&lt;0,1,"")</f>
        <v/>
      </c>
      <c r="AB254" s="6" t="str">
        <f>IF(Tabla2[[#This Row],[TARGET REAL (RESULTADO EN TICKS)]]&lt;&gt;"",IF(Tabla2[[#This Row],[OPERACIONES PERDEDORAS]]=1,AB253+Tabla2[[#This Row],[OPERACIONES PERDEDORAS]],0),"")</f>
        <v/>
      </c>
      <c r="AC254" s="23"/>
      <c r="AD254" s="23"/>
      <c r="AE254" s="6" t="str">
        <f>IF(D254&lt;&gt;"",COUNTIF($D$3:D254,D254),"")</f>
        <v/>
      </c>
      <c r="AF254" s="6" t="str">
        <f>IF(Tabla2[[#This Row],[RESULTADO TOTAL EN PPRO8]]&lt;0,ABS(Tabla2[[#This Row],[RESULTADO TOTAL EN PPRO8]]),"")</f>
        <v/>
      </c>
    </row>
    <row r="255" spans="1:32" x14ac:dyDescent="0.25">
      <c r="A255" s="22"/>
      <c r="B255" s="34">
        <f t="shared" si="29"/>
        <v>253</v>
      </c>
      <c r="C255" s="22"/>
      <c r="D255" s="37"/>
      <c r="E255" s="37"/>
      <c r="F255" s="37"/>
      <c r="G255" s="39"/>
      <c r="H255" s="22"/>
      <c r="I255" s="22"/>
      <c r="J255" s="22"/>
      <c r="K255" s="22"/>
      <c r="L255" s="22"/>
      <c r="M255" s="22"/>
      <c r="N255" s="22"/>
      <c r="O255" s="22"/>
      <c r="P255" s="22"/>
      <c r="Q255" s="22"/>
      <c r="R255" s="22"/>
      <c r="S255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255" s="22"/>
      <c r="U255" s="6" t="str">
        <f>IF(V255&lt;&gt;"",Tabla2[[#This Row],[VALOR DEL PUNTO (EJEMPLO EN ACCIONES UN PUNTO 1€) ]]/Tabla2[[#This Row],[TAMAÑO DEL TICK (ACCIONES = 0,01)]],"")</f>
        <v/>
      </c>
      <c r="V255" s="22"/>
      <c r="W255" s="22"/>
      <c r="X255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255" s="13" t="str">
        <f>IF(Tabla2[[#This Row],[RESULTADO TOTAL EN PPRO8]]&lt;&gt;"",Tabla2[[#This Row],[RESULTADO TOTAL EN PPRO8]]-Tabla2[[#This Row],[RESULTADO (TOTAL)]],"")</f>
        <v/>
      </c>
      <c r="AA255" s="6" t="str">
        <f>IF(Tabla2[[#This Row],[RESULTADO (TOTAL)]]&lt;0,1,"")</f>
        <v/>
      </c>
      <c r="AB255" s="6" t="str">
        <f>IF(Tabla2[[#This Row],[TARGET REAL (RESULTADO EN TICKS)]]&lt;&gt;"",IF(Tabla2[[#This Row],[OPERACIONES PERDEDORAS]]=1,AB254+Tabla2[[#This Row],[OPERACIONES PERDEDORAS]],0),"")</f>
        <v/>
      </c>
      <c r="AC255" s="23"/>
      <c r="AD255" s="23"/>
      <c r="AE255" s="6" t="str">
        <f>IF(D255&lt;&gt;"",COUNTIF($D$3:D255,D255),"")</f>
        <v/>
      </c>
      <c r="AF255" s="6" t="str">
        <f>IF(Tabla2[[#This Row],[RESULTADO TOTAL EN PPRO8]]&lt;0,ABS(Tabla2[[#This Row],[RESULTADO TOTAL EN PPRO8]]),"")</f>
        <v/>
      </c>
    </row>
    <row r="256" spans="1:32" x14ac:dyDescent="0.25">
      <c r="A256" s="22"/>
      <c r="B256" s="34">
        <f t="shared" si="29"/>
        <v>254</v>
      </c>
      <c r="C256" s="22"/>
      <c r="D256" s="37"/>
      <c r="E256" s="37"/>
      <c r="F256" s="37"/>
      <c r="G256" s="39"/>
      <c r="H256" s="22"/>
      <c r="I256" s="22"/>
      <c r="J256" s="22"/>
      <c r="K256" s="22"/>
      <c r="L256" s="22"/>
      <c r="M256" s="22"/>
      <c r="N256" s="22"/>
      <c r="O256" s="22"/>
      <c r="P256" s="22"/>
      <c r="Q256" s="22"/>
      <c r="R256" s="22"/>
      <c r="S256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256" s="22"/>
      <c r="U256" s="6" t="str">
        <f>IF(V256&lt;&gt;"",Tabla2[[#This Row],[VALOR DEL PUNTO (EJEMPLO EN ACCIONES UN PUNTO 1€) ]]/Tabla2[[#This Row],[TAMAÑO DEL TICK (ACCIONES = 0,01)]],"")</f>
        <v/>
      </c>
      <c r="V256" s="22"/>
      <c r="W256" s="22"/>
      <c r="X256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256" s="13" t="str">
        <f>IF(Tabla2[[#This Row],[RESULTADO TOTAL EN PPRO8]]&lt;&gt;"",Tabla2[[#This Row],[RESULTADO TOTAL EN PPRO8]]-Tabla2[[#This Row],[RESULTADO (TOTAL)]],"")</f>
        <v/>
      </c>
      <c r="AA256" s="6" t="str">
        <f>IF(Tabla2[[#This Row],[RESULTADO (TOTAL)]]&lt;0,1,"")</f>
        <v/>
      </c>
      <c r="AB256" s="6" t="str">
        <f>IF(Tabla2[[#This Row],[TARGET REAL (RESULTADO EN TICKS)]]&lt;&gt;"",IF(Tabla2[[#This Row],[OPERACIONES PERDEDORAS]]=1,AB255+Tabla2[[#This Row],[OPERACIONES PERDEDORAS]],0),"")</f>
        <v/>
      </c>
      <c r="AC256" s="23"/>
      <c r="AD256" s="23"/>
      <c r="AE256" s="6" t="str">
        <f>IF(D256&lt;&gt;"",COUNTIF($D$3:D256,D256),"")</f>
        <v/>
      </c>
      <c r="AF256" s="6" t="str">
        <f>IF(Tabla2[[#This Row],[RESULTADO TOTAL EN PPRO8]]&lt;0,ABS(Tabla2[[#This Row],[RESULTADO TOTAL EN PPRO8]]),"")</f>
        <v/>
      </c>
    </row>
    <row r="257" spans="1:32" x14ac:dyDescent="0.25">
      <c r="A257" s="22"/>
      <c r="B257" s="34">
        <f t="shared" si="29"/>
        <v>255</v>
      </c>
      <c r="C257" s="22"/>
      <c r="D257" s="37"/>
      <c r="E257" s="37"/>
      <c r="F257" s="37"/>
      <c r="G257" s="39"/>
      <c r="H257" s="22"/>
      <c r="I257" s="22"/>
      <c r="J257" s="22"/>
      <c r="K257" s="22"/>
      <c r="L257" s="22"/>
      <c r="M257" s="22"/>
      <c r="N257" s="22"/>
      <c r="O257" s="22"/>
      <c r="P257" s="22"/>
      <c r="Q257" s="22"/>
      <c r="R257" s="22"/>
      <c r="S257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257" s="22"/>
      <c r="U257" s="6" t="str">
        <f>IF(V257&lt;&gt;"",Tabla2[[#This Row],[VALOR DEL PUNTO (EJEMPLO EN ACCIONES UN PUNTO 1€) ]]/Tabla2[[#This Row],[TAMAÑO DEL TICK (ACCIONES = 0,01)]],"")</f>
        <v/>
      </c>
      <c r="V257" s="22"/>
      <c r="W257" s="22"/>
      <c r="X257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257" s="13" t="str">
        <f>IF(Tabla2[[#This Row],[RESULTADO TOTAL EN PPRO8]]&lt;&gt;"",Tabla2[[#This Row],[RESULTADO TOTAL EN PPRO8]]-Tabla2[[#This Row],[RESULTADO (TOTAL)]],"")</f>
        <v/>
      </c>
      <c r="AA257" s="6" t="str">
        <f>IF(Tabla2[[#This Row],[RESULTADO (TOTAL)]]&lt;0,1,"")</f>
        <v/>
      </c>
      <c r="AB257" s="6" t="str">
        <f>IF(Tabla2[[#This Row],[TARGET REAL (RESULTADO EN TICKS)]]&lt;&gt;"",IF(Tabla2[[#This Row],[OPERACIONES PERDEDORAS]]=1,AB256+Tabla2[[#This Row],[OPERACIONES PERDEDORAS]],0),"")</f>
        <v/>
      </c>
      <c r="AC257" s="23"/>
      <c r="AD257" s="23"/>
      <c r="AE257" s="6" t="str">
        <f>IF(D257&lt;&gt;"",COUNTIF($D$3:D257,D257),"")</f>
        <v/>
      </c>
      <c r="AF257" s="6" t="str">
        <f>IF(Tabla2[[#This Row],[RESULTADO TOTAL EN PPRO8]]&lt;0,ABS(Tabla2[[#This Row],[RESULTADO TOTAL EN PPRO8]]),"")</f>
        <v/>
      </c>
    </row>
    <row r="258" spans="1:32" x14ac:dyDescent="0.25">
      <c r="A258" s="22"/>
      <c r="B258" s="34">
        <f t="shared" si="29"/>
        <v>256</v>
      </c>
      <c r="C258" s="22"/>
      <c r="D258" s="37"/>
      <c r="E258" s="37"/>
      <c r="F258" s="37"/>
      <c r="G258" s="39"/>
      <c r="H258" s="22"/>
      <c r="I258" s="22"/>
      <c r="J258" s="22"/>
      <c r="K258" s="22"/>
      <c r="L258" s="22"/>
      <c r="M258" s="22"/>
      <c r="N258" s="22"/>
      <c r="O258" s="22"/>
      <c r="P258" s="22"/>
      <c r="Q258" s="22"/>
      <c r="R258" s="22"/>
      <c r="S258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258" s="22"/>
      <c r="U258" s="6" t="str">
        <f>IF(V258&lt;&gt;"",Tabla2[[#This Row],[VALOR DEL PUNTO (EJEMPLO EN ACCIONES UN PUNTO 1€) ]]/Tabla2[[#This Row],[TAMAÑO DEL TICK (ACCIONES = 0,01)]],"")</f>
        <v/>
      </c>
      <c r="V258" s="22"/>
      <c r="W258" s="22"/>
      <c r="X258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258" s="13" t="str">
        <f>IF(Tabla2[[#This Row],[RESULTADO TOTAL EN PPRO8]]&lt;&gt;"",Tabla2[[#This Row],[RESULTADO TOTAL EN PPRO8]]-Tabla2[[#This Row],[RESULTADO (TOTAL)]],"")</f>
        <v/>
      </c>
      <c r="AA258" s="6" t="str">
        <f>IF(Tabla2[[#This Row],[RESULTADO (TOTAL)]]&lt;0,1,"")</f>
        <v/>
      </c>
      <c r="AB258" s="6" t="str">
        <f>IF(Tabla2[[#This Row],[TARGET REAL (RESULTADO EN TICKS)]]&lt;&gt;"",IF(Tabla2[[#This Row],[OPERACIONES PERDEDORAS]]=1,AB257+Tabla2[[#This Row],[OPERACIONES PERDEDORAS]],0),"")</f>
        <v/>
      </c>
      <c r="AC258" s="23"/>
      <c r="AD258" s="23"/>
      <c r="AE258" s="6" t="str">
        <f>IF(D258&lt;&gt;"",COUNTIF($D$3:D258,D258),"")</f>
        <v/>
      </c>
      <c r="AF258" s="6" t="str">
        <f>IF(Tabla2[[#This Row],[RESULTADO TOTAL EN PPRO8]]&lt;0,ABS(Tabla2[[#This Row],[RESULTADO TOTAL EN PPRO8]]),"")</f>
        <v/>
      </c>
    </row>
    <row r="259" spans="1:32" x14ac:dyDescent="0.25">
      <c r="A259" s="22"/>
      <c r="B259" s="34">
        <f t="shared" si="29"/>
        <v>257</v>
      </c>
      <c r="C259" s="22"/>
      <c r="D259" s="37"/>
      <c r="E259" s="37"/>
      <c r="F259" s="37"/>
      <c r="G259" s="39"/>
      <c r="H259" s="22"/>
      <c r="I259" s="22"/>
      <c r="J259" s="22"/>
      <c r="K259" s="22"/>
      <c r="L259" s="22"/>
      <c r="M259" s="22"/>
      <c r="N259" s="22"/>
      <c r="O259" s="22"/>
      <c r="P259" s="22"/>
      <c r="Q259" s="22"/>
      <c r="R259" s="22"/>
      <c r="S259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259" s="22"/>
      <c r="U259" s="6" t="str">
        <f>IF(V259&lt;&gt;"",Tabla2[[#This Row],[VALOR DEL PUNTO (EJEMPLO EN ACCIONES UN PUNTO 1€) ]]/Tabla2[[#This Row],[TAMAÑO DEL TICK (ACCIONES = 0,01)]],"")</f>
        <v/>
      </c>
      <c r="V259" s="22"/>
      <c r="W259" s="22"/>
      <c r="X259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259" s="13" t="str">
        <f>IF(Tabla2[[#This Row],[RESULTADO TOTAL EN PPRO8]]&lt;&gt;"",Tabla2[[#This Row],[RESULTADO TOTAL EN PPRO8]]-Tabla2[[#This Row],[RESULTADO (TOTAL)]],"")</f>
        <v/>
      </c>
      <c r="AA259" s="6" t="str">
        <f>IF(Tabla2[[#This Row],[RESULTADO (TOTAL)]]&lt;0,1,"")</f>
        <v/>
      </c>
      <c r="AB259" s="6" t="str">
        <f>IF(Tabla2[[#This Row],[TARGET REAL (RESULTADO EN TICKS)]]&lt;&gt;"",IF(Tabla2[[#This Row],[OPERACIONES PERDEDORAS]]=1,AB258+Tabla2[[#This Row],[OPERACIONES PERDEDORAS]],0),"")</f>
        <v/>
      </c>
      <c r="AC259" s="23"/>
      <c r="AD259" s="23"/>
      <c r="AE259" s="6" t="str">
        <f>IF(D259&lt;&gt;"",COUNTIF($D$3:D259,D259),"")</f>
        <v/>
      </c>
      <c r="AF259" s="6" t="str">
        <f>IF(Tabla2[[#This Row],[RESULTADO TOTAL EN PPRO8]]&lt;0,ABS(Tabla2[[#This Row],[RESULTADO TOTAL EN PPRO8]]),"")</f>
        <v/>
      </c>
    </row>
    <row r="260" spans="1:32" x14ac:dyDescent="0.25">
      <c r="A260" s="22"/>
      <c r="B260" s="34">
        <f t="shared" si="29"/>
        <v>258</v>
      </c>
      <c r="C260" s="22"/>
      <c r="D260" s="37"/>
      <c r="E260" s="37"/>
      <c r="F260" s="37"/>
      <c r="G260" s="39"/>
      <c r="H260" s="22"/>
      <c r="I260" s="22"/>
      <c r="J260" s="22"/>
      <c r="K260" s="22"/>
      <c r="L260" s="22"/>
      <c r="M260" s="22"/>
      <c r="N260" s="22"/>
      <c r="O260" s="22"/>
      <c r="P260" s="22"/>
      <c r="Q260" s="22"/>
      <c r="R260" s="22"/>
      <c r="S260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260" s="22"/>
      <c r="U260" s="6" t="str">
        <f>IF(V260&lt;&gt;"",Tabla2[[#This Row],[VALOR DEL PUNTO (EJEMPLO EN ACCIONES UN PUNTO 1€) ]]/Tabla2[[#This Row],[TAMAÑO DEL TICK (ACCIONES = 0,01)]],"")</f>
        <v/>
      </c>
      <c r="V260" s="22"/>
      <c r="W260" s="22"/>
      <c r="X260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260" s="13" t="str">
        <f>IF(Tabla2[[#This Row],[RESULTADO TOTAL EN PPRO8]]&lt;&gt;"",Tabla2[[#This Row],[RESULTADO TOTAL EN PPRO8]]-Tabla2[[#This Row],[RESULTADO (TOTAL)]],"")</f>
        <v/>
      </c>
      <c r="AA260" s="6" t="str">
        <f>IF(Tabla2[[#This Row],[RESULTADO (TOTAL)]]&lt;0,1,"")</f>
        <v/>
      </c>
      <c r="AB260" s="6" t="str">
        <f>IF(Tabla2[[#This Row],[TARGET REAL (RESULTADO EN TICKS)]]&lt;&gt;"",IF(Tabla2[[#This Row],[OPERACIONES PERDEDORAS]]=1,AB259+Tabla2[[#This Row],[OPERACIONES PERDEDORAS]],0),"")</f>
        <v/>
      </c>
      <c r="AC260" s="23"/>
      <c r="AD260" s="23"/>
      <c r="AE260" s="6" t="str">
        <f>IF(D260&lt;&gt;"",COUNTIF($D$3:D260,D260),"")</f>
        <v/>
      </c>
      <c r="AF260" s="6" t="str">
        <f>IF(Tabla2[[#This Row],[RESULTADO TOTAL EN PPRO8]]&lt;0,ABS(Tabla2[[#This Row],[RESULTADO TOTAL EN PPRO8]]),"")</f>
        <v/>
      </c>
    </row>
    <row r="261" spans="1:32" x14ac:dyDescent="0.25">
      <c r="A261" s="22"/>
      <c r="B261" s="34">
        <f t="shared" si="29"/>
        <v>259</v>
      </c>
      <c r="C261" s="22"/>
      <c r="D261" s="37"/>
      <c r="E261" s="37"/>
      <c r="F261" s="37"/>
      <c r="G261" s="39"/>
      <c r="H261" s="22"/>
      <c r="I261" s="22"/>
      <c r="J261" s="22"/>
      <c r="K261" s="22"/>
      <c r="L261" s="22"/>
      <c r="M261" s="22"/>
      <c r="N261" s="22"/>
      <c r="O261" s="22"/>
      <c r="P261" s="22"/>
      <c r="Q261" s="22"/>
      <c r="R261" s="22"/>
      <c r="S261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261" s="22"/>
      <c r="U261" s="6" t="str">
        <f>IF(V261&lt;&gt;"",Tabla2[[#This Row],[VALOR DEL PUNTO (EJEMPLO EN ACCIONES UN PUNTO 1€) ]]/Tabla2[[#This Row],[TAMAÑO DEL TICK (ACCIONES = 0,01)]],"")</f>
        <v/>
      </c>
      <c r="V261" s="22"/>
      <c r="W261" s="22"/>
      <c r="X261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261" s="13" t="str">
        <f>IF(Tabla2[[#This Row],[RESULTADO TOTAL EN PPRO8]]&lt;&gt;"",Tabla2[[#This Row],[RESULTADO TOTAL EN PPRO8]]-Tabla2[[#This Row],[RESULTADO (TOTAL)]],"")</f>
        <v/>
      </c>
      <c r="AA261" s="6" t="str">
        <f>IF(Tabla2[[#This Row],[RESULTADO (TOTAL)]]&lt;0,1,"")</f>
        <v/>
      </c>
      <c r="AB261" s="6" t="str">
        <f>IF(Tabla2[[#This Row],[TARGET REAL (RESULTADO EN TICKS)]]&lt;&gt;"",IF(Tabla2[[#This Row],[OPERACIONES PERDEDORAS]]=1,AB260+Tabla2[[#This Row],[OPERACIONES PERDEDORAS]],0),"")</f>
        <v/>
      </c>
      <c r="AC261" s="23"/>
      <c r="AD261" s="23"/>
      <c r="AE261" s="6" t="str">
        <f>IF(D261&lt;&gt;"",COUNTIF($D$3:D261,D261),"")</f>
        <v/>
      </c>
      <c r="AF261" s="6" t="str">
        <f>IF(Tabla2[[#This Row],[RESULTADO TOTAL EN PPRO8]]&lt;0,ABS(Tabla2[[#This Row],[RESULTADO TOTAL EN PPRO8]]),"")</f>
        <v/>
      </c>
    </row>
    <row r="262" spans="1:32" x14ac:dyDescent="0.25">
      <c r="A262" s="22"/>
      <c r="B262" s="34">
        <f t="shared" si="29"/>
        <v>260</v>
      </c>
      <c r="C262" s="22"/>
      <c r="D262" s="37"/>
      <c r="E262" s="37"/>
      <c r="F262" s="37"/>
      <c r="G262" s="39"/>
      <c r="H262" s="22"/>
      <c r="I262" s="22"/>
      <c r="J262" s="22"/>
      <c r="K262" s="22"/>
      <c r="L262" s="22"/>
      <c r="M262" s="22"/>
      <c r="N262" s="22"/>
      <c r="O262" s="22"/>
      <c r="P262" s="22"/>
      <c r="Q262" s="22"/>
      <c r="R262" s="22"/>
      <c r="S262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262" s="22"/>
      <c r="U262" s="6" t="str">
        <f>IF(V262&lt;&gt;"",Tabla2[[#This Row],[VALOR DEL PUNTO (EJEMPLO EN ACCIONES UN PUNTO 1€) ]]/Tabla2[[#This Row],[TAMAÑO DEL TICK (ACCIONES = 0,01)]],"")</f>
        <v/>
      </c>
      <c r="V262" s="22"/>
      <c r="W262" s="22"/>
      <c r="X262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262" s="13" t="str">
        <f>IF(Tabla2[[#This Row],[RESULTADO TOTAL EN PPRO8]]&lt;&gt;"",Tabla2[[#This Row],[RESULTADO TOTAL EN PPRO8]]-Tabla2[[#This Row],[RESULTADO (TOTAL)]],"")</f>
        <v/>
      </c>
      <c r="AA262" s="6" t="str">
        <f>IF(Tabla2[[#This Row],[RESULTADO (TOTAL)]]&lt;0,1,"")</f>
        <v/>
      </c>
      <c r="AB262" s="6" t="str">
        <f>IF(Tabla2[[#This Row],[TARGET REAL (RESULTADO EN TICKS)]]&lt;&gt;"",IF(Tabla2[[#This Row],[OPERACIONES PERDEDORAS]]=1,AB261+Tabla2[[#This Row],[OPERACIONES PERDEDORAS]],0),"")</f>
        <v/>
      </c>
      <c r="AC262" s="23"/>
      <c r="AD262" s="23"/>
      <c r="AE262" s="6" t="str">
        <f>IF(D262&lt;&gt;"",COUNTIF($D$3:D262,D262),"")</f>
        <v/>
      </c>
      <c r="AF262" s="6" t="str">
        <f>IF(Tabla2[[#This Row],[RESULTADO TOTAL EN PPRO8]]&lt;0,ABS(Tabla2[[#This Row],[RESULTADO TOTAL EN PPRO8]]),"")</f>
        <v/>
      </c>
    </row>
    <row r="263" spans="1:32" x14ac:dyDescent="0.25">
      <c r="A263" s="22"/>
      <c r="B263" s="34">
        <f t="shared" si="29"/>
        <v>261</v>
      </c>
      <c r="C263" s="22"/>
      <c r="D263" s="37"/>
      <c r="E263" s="37"/>
      <c r="F263" s="37"/>
      <c r="G263" s="39"/>
      <c r="H263" s="22"/>
      <c r="I263" s="22"/>
      <c r="J263" s="22"/>
      <c r="K263" s="22"/>
      <c r="L263" s="22"/>
      <c r="M263" s="22"/>
      <c r="N263" s="22"/>
      <c r="O263" s="22"/>
      <c r="P263" s="22"/>
      <c r="Q263" s="22"/>
      <c r="R263" s="22"/>
      <c r="S263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263" s="22"/>
      <c r="U263" s="6" t="str">
        <f>IF(V263&lt;&gt;"",Tabla2[[#This Row],[VALOR DEL PUNTO (EJEMPLO EN ACCIONES UN PUNTO 1€) ]]/Tabla2[[#This Row],[TAMAÑO DEL TICK (ACCIONES = 0,01)]],"")</f>
        <v/>
      </c>
      <c r="V263" s="22"/>
      <c r="W263" s="22"/>
      <c r="X263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263" s="13" t="str">
        <f>IF(Tabla2[[#This Row],[RESULTADO TOTAL EN PPRO8]]&lt;&gt;"",Tabla2[[#This Row],[RESULTADO TOTAL EN PPRO8]]-Tabla2[[#This Row],[RESULTADO (TOTAL)]],"")</f>
        <v/>
      </c>
      <c r="AA263" s="6" t="str">
        <f>IF(Tabla2[[#This Row],[RESULTADO (TOTAL)]]&lt;0,1,"")</f>
        <v/>
      </c>
      <c r="AB263" s="6" t="str">
        <f>IF(Tabla2[[#This Row],[TARGET REAL (RESULTADO EN TICKS)]]&lt;&gt;"",IF(Tabla2[[#This Row],[OPERACIONES PERDEDORAS]]=1,AB262+Tabla2[[#This Row],[OPERACIONES PERDEDORAS]],0),"")</f>
        <v/>
      </c>
      <c r="AC263" s="23"/>
      <c r="AD263" s="23"/>
      <c r="AE263" s="6" t="str">
        <f>IF(D263&lt;&gt;"",COUNTIF($D$3:D263,D263),"")</f>
        <v/>
      </c>
      <c r="AF263" s="6" t="str">
        <f>IF(Tabla2[[#This Row],[RESULTADO TOTAL EN PPRO8]]&lt;0,ABS(Tabla2[[#This Row],[RESULTADO TOTAL EN PPRO8]]),"")</f>
        <v/>
      </c>
    </row>
    <row r="264" spans="1:32" x14ac:dyDescent="0.25">
      <c r="A264" s="22"/>
      <c r="B264" s="34">
        <f t="shared" si="29"/>
        <v>262</v>
      </c>
      <c r="C264" s="22"/>
      <c r="D264" s="37"/>
      <c r="E264" s="37"/>
      <c r="F264" s="37"/>
      <c r="G264" s="39"/>
      <c r="H264" s="22"/>
      <c r="I264" s="22"/>
      <c r="J264" s="22"/>
      <c r="K264" s="22"/>
      <c r="L264" s="22"/>
      <c r="M264" s="22"/>
      <c r="N264" s="22"/>
      <c r="O264" s="22"/>
      <c r="P264" s="22"/>
      <c r="Q264" s="22"/>
      <c r="R264" s="22"/>
      <c r="S264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264" s="22"/>
      <c r="U264" s="6" t="str">
        <f>IF(V264&lt;&gt;"",Tabla2[[#This Row],[VALOR DEL PUNTO (EJEMPLO EN ACCIONES UN PUNTO 1€) ]]/Tabla2[[#This Row],[TAMAÑO DEL TICK (ACCIONES = 0,01)]],"")</f>
        <v/>
      </c>
      <c r="V264" s="22"/>
      <c r="W264" s="22"/>
      <c r="X264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264" s="13" t="str">
        <f>IF(Tabla2[[#This Row],[RESULTADO TOTAL EN PPRO8]]&lt;&gt;"",Tabla2[[#This Row],[RESULTADO TOTAL EN PPRO8]]-Tabla2[[#This Row],[RESULTADO (TOTAL)]],"")</f>
        <v/>
      </c>
      <c r="AA264" s="6" t="str">
        <f>IF(Tabla2[[#This Row],[RESULTADO (TOTAL)]]&lt;0,1,"")</f>
        <v/>
      </c>
      <c r="AB264" s="6" t="str">
        <f>IF(Tabla2[[#This Row],[TARGET REAL (RESULTADO EN TICKS)]]&lt;&gt;"",IF(Tabla2[[#This Row],[OPERACIONES PERDEDORAS]]=1,AB263+Tabla2[[#This Row],[OPERACIONES PERDEDORAS]],0),"")</f>
        <v/>
      </c>
      <c r="AC264" s="23"/>
      <c r="AD264" s="23"/>
      <c r="AE264" s="6" t="str">
        <f>IF(D264&lt;&gt;"",COUNTIF($D$3:D264,D264),"")</f>
        <v/>
      </c>
      <c r="AF264" s="6" t="str">
        <f>IF(Tabla2[[#This Row],[RESULTADO TOTAL EN PPRO8]]&lt;0,ABS(Tabla2[[#This Row],[RESULTADO TOTAL EN PPRO8]]),"")</f>
        <v/>
      </c>
    </row>
    <row r="265" spans="1:32" x14ac:dyDescent="0.25">
      <c r="A265" s="22"/>
      <c r="B265" s="34">
        <f t="shared" si="29"/>
        <v>263</v>
      </c>
      <c r="C265" s="22"/>
      <c r="D265" s="37"/>
      <c r="E265" s="37"/>
      <c r="F265" s="37"/>
      <c r="G265" s="39"/>
      <c r="H265" s="22"/>
      <c r="I265" s="22"/>
      <c r="J265" s="22"/>
      <c r="K265" s="22"/>
      <c r="L265" s="22"/>
      <c r="M265" s="22"/>
      <c r="N265" s="22"/>
      <c r="O265" s="22"/>
      <c r="P265" s="22"/>
      <c r="Q265" s="22"/>
      <c r="R265" s="22"/>
      <c r="S265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265" s="22"/>
      <c r="U265" s="6" t="str">
        <f>IF(V265&lt;&gt;"",Tabla2[[#This Row],[VALOR DEL PUNTO (EJEMPLO EN ACCIONES UN PUNTO 1€) ]]/Tabla2[[#This Row],[TAMAÑO DEL TICK (ACCIONES = 0,01)]],"")</f>
        <v/>
      </c>
      <c r="V265" s="22"/>
      <c r="W265" s="22"/>
      <c r="X265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265" s="13" t="str">
        <f>IF(Tabla2[[#This Row],[RESULTADO TOTAL EN PPRO8]]&lt;&gt;"",Tabla2[[#This Row],[RESULTADO TOTAL EN PPRO8]]-Tabla2[[#This Row],[RESULTADO (TOTAL)]],"")</f>
        <v/>
      </c>
      <c r="AA265" s="6" t="str">
        <f>IF(Tabla2[[#This Row],[RESULTADO (TOTAL)]]&lt;0,1,"")</f>
        <v/>
      </c>
      <c r="AB265" s="6" t="str">
        <f>IF(Tabla2[[#This Row],[TARGET REAL (RESULTADO EN TICKS)]]&lt;&gt;"",IF(Tabla2[[#This Row],[OPERACIONES PERDEDORAS]]=1,AB264+Tabla2[[#This Row],[OPERACIONES PERDEDORAS]],0),"")</f>
        <v/>
      </c>
      <c r="AC265" s="23"/>
      <c r="AD265" s="23"/>
      <c r="AE265" s="6" t="str">
        <f>IF(D265&lt;&gt;"",COUNTIF($D$3:D265,D265),"")</f>
        <v/>
      </c>
      <c r="AF265" s="6" t="str">
        <f>IF(Tabla2[[#This Row],[RESULTADO TOTAL EN PPRO8]]&lt;0,ABS(Tabla2[[#This Row],[RESULTADO TOTAL EN PPRO8]]),"")</f>
        <v/>
      </c>
    </row>
    <row r="266" spans="1:32" x14ac:dyDescent="0.25">
      <c r="A266" s="22"/>
      <c r="B266" s="34">
        <f t="shared" si="29"/>
        <v>264</v>
      </c>
      <c r="C266" s="22"/>
      <c r="D266" s="37"/>
      <c r="E266" s="37"/>
      <c r="F266" s="37"/>
      <c r="G266" s="39"/>
      <c r="H266" s="22"/>
      <c r="I266" s="22"/>
      <c r="J266" s="22"/>
      <c r="K266" s="22"/>
      <c r="L266" s="22"/>
      <c r="M266" s="22"/>
      <c r="N266" s="22"/>
      <c r="O266" s="22"/>
      <c r="P266" s="22"/>
      <c r="Q266" s="22"/>
      <c r="R266" s="22"/>
      <c r="S266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266" s="22"/>
      <c r="U266" s="6" t="str">
        <f>IF(V266&lt;&gt;"",Tabla2[[#This Row],[VALOR DEL PUNTO (EJEMPLO EN ACCIONES UN PUNTO 1€) ]]/Tabla2[[#This Row],[TAMAÑO DEL TICK (ACCIONES = 0,01)]],"")</f>
        <v/>
      </c>
      <c r="V266" s="22"/>
      <c r="W266" s="22"/>
      <c r="X266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266" s="13" t="str">
        <f>IF(Tabla2[[#This Row],[RESULTADO TOTAL EN PPRO8]]&lt;&gt;"",Tabla2[[#This Row],[RESULTADO TOTAL EN PPRO8]]-Tabla2[[#This Row],[RESULTADO (TOTAL)]],"")</f>
        <v/>
      </c>
      <c r="AA266" s="6" t="str">
        <f>IF(Tabla2[[#This Row],[RESULTADO (TOTAL)]]&lt;0,1,"")</f>
        <v/>
      </c>
      <c r="AB266" s="6" t="str">
        <f>IF(Tabla2[[#This Row],[TARGET REAL (RESULTADO EN TICKS)]]&lt;&gt;"",IF(Tabla2[[#This Row],[OPERACIONES PERDEDORAS]]=1,AB265+Tabla2[[#This Row],[OPERACIONES PERDEDORAS]],0),"")</f>
        <v/>
      </c>
      <c r="AC266" s="23"/>
      <c r="AD266" s="23"/>
      <c r="AE266" s="6" t="str">
        <f>IF(D266&lt;&gt;"",COUNTIF($D$3:D266,D266),"")</f>
        <v/>
      </c>
      <c r="AF266" s="6" t="str">
        <f>IF(Tabla2[[#This Row],[RESULTADO TOTAL EN PPRO8]]&lt;0,ABS(Tabla2[[#This Row],[RESULTADO TOTAL EN PPRO8]]),"")</f>
        <v/>
      </c>
    </row>
    <row r="267" spans="1:32" x14ac:dyDescent="0.25">
      <c r="A267" s="22"/>
      <c r="B267" s="34">
        <f t="shared" si="29"/>
        <v>265</v>
      </c>
      <c r="C267" s="22"/>
      <c r="D267" s="37"/>
      <c r="E267" s="37"/>
      <c r="F267" s="37"/>
      <c r="G267" s="39"/>
      <c r="H267" s="22"/>
      <c r="I267" s="22"/>
      <c r="J267" s="22"/>
      <c r="K267" s="22"/>
      <c r="L267" s="22"/>
      <c r="M267" s="22"/>
      <c r="N267" s="22"/>
      <c r="O267" s="22"/>
      <c r="P267" s="22"/>
      <c r="Q267" s="22"/>
      <c r="R267" s="22"/>
      <c r="S267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267" s="22"/>
      <c r="U267" s="6" t="str">
        <f>IF(V267&lt;&gt;"",Tabla2[[#This Row],[VALOR DEL PUNTO (EJEMPLO EN ACCIONES UN PUNTO 1€) ]]/Tabla2[[#This Row],[TAMAÑO DEL TICK (ACCIONES = 0,01)]],"")</f>
        <v/>
      </c>
      <c r="V267" s="22"/>
      <c r="W267" s="22"/>
      <c r="X267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267" s="13" t="str">
        <f>IF(Tabla2[[#This Row],[RESULTADO TOTAL EN PPRO8]]&lt;&gt;"",Tabla2[[#This Row],[RESULTADO TOTAL EN PPRO8]]-Tabla2[[#This Row],[RESULTADO (TOTAL)]],"")</f>
        <v/>
      </c>
      <c r="AA267" s="6" t="str">
        <f>IF(Tabla2[[#This Row],[RESULTADO (TOTAL)]]&lt;0,1,"")</f>
        <v/>
      </c>
      <c r="AB267" s="6" t="str">
        <f>IF(Tabla2[[#This Row],[TARGET REAL (RESULTADO EN TICKS)]]&lt;&gt;"",IF(Tabla2[[#This Row],[OPERACIONES PERDEDORAS]]=1,AB266+Tabla2[[#This Row],[OPERACIONES PERDEDORAS]],0),"")</f>
        <v/>
      </c>
      <c r="AC267" s="23"/>
      <c r="AD267" s="23"/>
      <c r="AE267" s="6" t="str">
        <f>IF(D267&lt;&gt;"",COUNTIF($D$3:D267,D267),"")</f>
        <v/>
      </c>
      <c r="AF267" s="6" t="str">
        <f>IF(Tabla2[[#This Row],[RESULTADO TOTAL EN PPRO8]]&lt;0,ABS(Tabla2[[#This Row],[RESULTADO TOTAL EN PPRO8]]),"")</f>
        <v/>
      </c>
    </row>
    <row r="268" spans="1:32" x14ac:dyDescent="0.25">
      <c r="A268" s="22"/>
      <c r="B268" s="34">
        <f t="shared" si="29"/>
        <v>266</v>
      </c>
      <c r="C268" s="22"/>
      <c r="D268" s="37"/>
      <c r="E268" s="37"/>
      <c r="F268" s="37"/>
      <c r="G268" s="39"/>
      <c r="H268" s="22"/>
      <c r="I268" s="22"/>
      <c r="J268" s="22"/>
      <c r="K268" s="22"/>
      <c r="L268" s="22"/>
      <c r="M268" s="22"/>
      <c r="N268" s="22"/>
      <c r="O268" s="22"/>
      <c r="P268" s="22"/>
      <c r="Q268" s="22"/>
      <c r="R268" s="22"/>
      <c r="S268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268" s="22"/>
      <c r="U268" s="6" t="str">
        <f>IF(V268&lt;&gt;"",Tabla2[[#This Row],[VALOR DEL PUNTO (EJEMPLO EN ACCIONES UN PUNTO 1€) ]]/Tabla2[[#This Row],[TAMAÑO DEL TICK (ACCIONES = 0,01)]],"")</f>
        <v/>
      </c>
      <c r="V268" s="22"/>
      <c r="W268" s="22"/>
      <c r="X268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268" s="13" t="str">
        <f>IF(Tabla2[[#This Row],[RESULTADO TOTAL EN PPRO8]]&lt;&gt;"",Tabla2[[#This Row],[RESULTADO TOTAL EN PPRO8]]-Tabla2[[#This Row],[RESULTADO (TOTAL)]],"")</f>
        <v/>
      </c>
      <c r="AA268" s="6" t="str">
        <f>IF(Tabla2[[#This Row],[RESULTADO (TOTAL)]]&lt;0,1,"")</f>
        <v/>
      </c>
      <c r="AB268" s="6" t="str">
        <f>IF(Tabla2[[#This Row],[TARGET REAL (RESULTADO EN TICKS)]]&lt;&gt;"",IF(Tabla2[[#This Row],[OPERACIONES PERDEDORAS]]=1,AB267+Tabla2[[#This Row],[OPERACIONES PERDEDORAS]],0),"")</f>
        <v/>
      </c>
      <c r="AC268" s="23"/>
      <c r="AD268" s="23"/>
      <c r="AE268" s="6" t="str">
        <f>IF(D268&lt;&gt;"",COUNTIF($D$3:D268,D268),"")</f>
        <v/>
      </c>
      <c r="AF268" s="6" t="str">
        <f>IF(Tabla2[[#This Row],[RESULTADO TOTAL EN PPRO8]]&lt;0,ABS(Tabla2[[#This Row],[RESULTADO TOTAL EN PPRO8]]),"")</f>
        <v/>
      </c>
    </row>
    <row r="269" spans="1:32" x14ac:dyDescent="0.25">
      <c r="A269" s="22"/>
      <c r="B269" s="34">
        <f t="shared" si="29"/>
        <v>267</v>
      </c>
      <c r="C269" s="22"/>
      <c r="D269" s="37"/>
      <c r="E269" s="37"/>
      <c r="F269" s="37"/>
      <c r="G269" s="39"/>
      <c r="H269" s="22"/>
      <c r="I269" s="22"/>
      <c r="J269" s="22"/>
      <c r="K269" s="22"/>
      <c r="L269" s="22"/>
      <c r="M269" s="22"/>
      <c r="N269" s="22"/>
      <c r="O269" s="22"/>
      <c r="P269" s="22"/>
      <c r="Q269" s="22"/>
      <c r="R269" s="22"/>
      <c r="S269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269" s="22"/>
      <c r="U269" s="6" t="str">
        <f>IF(V269&lt;&gt;"",Tabla2[[#This Row],[VALOR DEL PUNTO (EJEMPLO EN ACCIONES UN PUNTO 1€) ]]/Tabla2[[#This Row],[TAMAÑO DEL TICK (ACCIONES = 0,01)]],"")</f>
        <v/>
      </c>
      <c r="V269" s="22"/>
      <c r="W269" s="22"/>
      <c r="X269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269" s="13" t="str">
        <f>IF(Tabla2[[#This Row],[RESULTADO TOTAL EN PPRO8]]&lt;&gt;"",Tabla2[[#This Row],[RESULTADO TOTAL EN PPRO8]]-Tabla2[[#This Row],[RESULTADO (TOTAL)]],"")</f>
        <v/>
      </c>
      <c r="AA269" s="6" t="str">
        <f>IF(Tabla2[[#This Row],[RESULTADO (TOTAL)]]&lt;0,1,"")</f>
        <v/>
      </c>
      <c r="AB269" s="6" t="str">
        <f>IF(Tabla2[[#This Row],[TARGET REAL (RESULTADO EN TICKS)]]&lt;&gt;"",IF(Tabla2[[#This Row],[OPERACIONES PERDEDORAS]]=1,AB268+Tabla2[[#This Row],[OPERACIONES PERDEDORAS]],0),"")</f>
        <v/>
      </c>
      <c r="AC269" s="23"/>
      <c r="AD269" s="23"/>
      <c r="AE269" s="6" t="str">
        <f>IF(D269&lt;&gt;"",COUNTIF($D$3:D269,D269),"")</f>
        <v/>
      </c>
      <c r="AF269" s="6" t="str">
        <f>IF(Tabla2[[#This Row],[RESULTADO TOTAL EN PPRO8]]&lt;0,ABS(Tabla2[[#This Row],[RESULTADO TOTAL EN PPRO8]]),"")</f>
        <v/>
      </c>
    </row>
    <row r="270" spans="1:32" x14ac:dyDescent="0.25">
      <c r="A270" s="22"/>
      <c r="B270" s="34">
        <f t="shared" si="29"/>
        <v>268</v>
      </c>
      <c r="C270" s="22"/>
      <c r="D270" s="37"/>
      <c r="E270" s="37"/>
      <c r="F270" s="37"/>
      <c r="G270" s="39"/>
      <c r="H270" s="22"/>
      <c r="I270" s="22"/>
      <c r="J270" s="22"/>
      <c r="K270" s="22"/>
      <c r="L270" s="22"/>
      <c r="M270" s="22"/>
      <c r="N270" s="22"/>
      <c r="O270" s="22"/>
      <c r="P270" s="22"/>
      <c r="Q270" s="22"/>
      <c r="R270" s="22"/>
      <c r="S270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270" s="22"/>
      <c r="U270" s="6" t="str">
        <f>IF(V270&lt;&gt;"",Tabla2[[#This Row],[VALOR DEL PUNTO (EJEMPLO EN ACCIONES UN PUNTO 1€) ]]/Tabla2[[#This Row],[TAMAÑO DEL TICK (ACCIONES = 0,01)]],"")</f>
        <v/>
      </c>
      <c r="V270" s="22"/>
      <c r="W270" s="22"/>
      <c r="X270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270" s="13" t="str">
        <f>IF(Tabla2[[#This Row],[RESULTADO TOTAL EN PPRO8]]&lt;&gt;"",Tabla2[[#This Row],[RESULTADO TOTAL EN PPRO8]]-Tabla2[[#This Row],[RESULTADO (TOTAL)]],"")</f>
        <v/>
      </c>
      <c r="AA270" s="6" t="str">
        <f>IF(Tabla2[[#This Row],[RESULTADO (TOTAL)]]&lt;0,1,"")</f>
        <v/>
      </c>
      <c r="AB270" s="6" t="str">
        <f>IF(Tabla2[[#This Row],[TARGET REAL (RESULTADO EN TICKS)]]&lt;&gt;"",IF(Tabla2[[#This Row],[OPERACIONES PERDEDORAS]]=1,AB269+Tabla2[[#This Row],[OPERACIONES PERDEDORAS]],0),"")</f>
        <v/>
      </c>
      <c r="AC270" s="23"/>
      <c r="AD270" s="23"/>
      <c r="AE270" s="6" t="str">
        <f>IF(D270&lt;&gt;"",COUNTIF($D$3:D270,D270),"")</f>
        <v/>
      </c>
      <c r="AF270" s="6" t="str">
        <f>IF(Tabla2[[#This Row],[RESULTADO TOTAL EN PPRO8]]&lt;0,ABS(Tabla2[[#This Row],[RESULTADO TOTAL EN PPRO8]]),"")</f>
        <v/>
      </c>
    </row>
    <row r="271" spans="1:32" x14ac:dyDescent="0.25">
      <c r="A271" s="22"/>
      <c r="B271" s="34">
        <f t="shared" si="29"/>
        <v>269</v>
      </c>
      <c r="C271" s="22"/>
      <c r="D271" s="37"/>
      <c r="E271" s="37"/>
      <c r="F271" s="37"/>
      <c r="G271" s="39"/>
      <c r="H271" s="22"/>
      <c r="I271" s="22"/>
      <c r="J271" s="22"/>
      <c r="K271" s="22"/>
      <c r="L271" s="22"/>
      <c r="M271" s="22"/>
      <c r="N271" s="22"/>
      <c r="O271" s="22"/>
      <c r="P271" s="22"/>
      <c r="Q271" s="22"/>
      <c r="R271" s="22"/>
      <c r="S271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271" s="22"/>
      <c r="U271" s="6" t="str">
        <f>IF(V271&lt;&gt;"",Tabla2[[#This Row],[VALOR DEL PUNTO (EJEMPLO EN ACCIONES UN PUNTO 1€) ]]/Tabla2[[#This Row],[TAMAÑO DEL TICK (ACCIONES = 0,01)]],"")</f>
        <v/>
      </c>
      <c r="V271" s="22"/>
      <c r="W271" s="22"/>
      <c r="X271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271" s="13" t="str">
        <f>IF(Tabla2[[#This Row],[RESULTADO TOTAL EN PPRO8]]&lt;&gt;"",Tabla2[[#This Row],[RESULTADO TOTAL EN PPRO8]]-Tabla2[[#This Row],[RESULTADO (TOTAL)]],"")</f>
        <v/>
      </c>
      <c r="AA271" s="6" t="str">
        <f>IF(Tabla2[[#This Row],[RESULTADO (TOTAL)]]&lt;0,1,"")</f>
        <v/>
      </c>
      <c r="AB271" s="6" t="str">
        <f>IF(Tabla2[[#This Row],[TARGET REAL (RESULTADO EN TICKS)]]&lt;&gt;"",IF(Tabla2[[#This Row],[OPERACIONES PERDEDORAS]]=1,AB270+Tabla2[[#This Row],[OPERACIONES PERDEDORAS]],0),"")</f>
        <v/>
      </c>
      <c r="AC271" s="23"/>
      <c r="AD271" s="23"/>
      <c r="AE271" s="6" t="str">
        <f>IF(D271&lt;&gt;"",COUNTIF($D$3:D271,D271),"")</f>
        <v/>
      </c>
      <c r="AF271" s="6" t="str">
        <f>IF(Tabla2[[#This Row],[RESULTADO TOTAL EN PPRO8]]&lt;0,ABS(Tabla2[[#This Row],[RESULTADO TOTAL EN PPRO8]]),"")</f>
        <v/>
      </c>
    </row>
    <row r="272" spans="1:32" x14ac:dyDescent="0.25">
      <c r="A272" s="22"/>
      <c r="B272" s="34">
        <f t="shared" si="29"/>
        <v>270</v>
      </c>
      <c r="C272" s="22"/>
      <c r="D272" s="37"/>
      <c r="E272" s="37"/>
      <c r="F272" s="37"/>
      <c r="G272" s="39"/>
      <c r="H272" s="22"/>
      <c r="I272" s="22"/>
      <c r="J272" s="22"/>
      <c r="K272" s="22"/>
      <c r="L272" s="22"/>
      <c r="M272" s="22"/>
      <c r="N272" s="22"/>
      <c r="O272" s="22"/>
      <c r="P272" s="22"/>
      <c r="Q272" s="22"/>
      <c r="R272" s="22"/>
      <c r="S272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272" s="22"/>
      <c r="U272" s="6" t="str">
        <f>IF(V272&lt;&gt;"",Tabla2[[#This Row],[VALOR DEL PUNTO (EJEMPLO EN ACCIONES UN PUNTO 1€) ]]/Tabla2[[#This Row],[TAMAÑO DEL TICK (ACCIONES = 0,01)]],"")</f>
        <v/>
      </c>
      <c r="V272" s="22"/>
      <c r="W272" s="22"/>
      <c r="X272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272" s="13" t="str">
        <f>IF(Tabla2[[#This Row],[RESULTADO TOTAL EN PPRO8]]&lt;&gt;"",Tabla2[[#This Row],[RESULTADO TOTAL EN PPRO8]]-Tabla2[[#This Row],[RESULTADO (TOTAL)]],"")</f>
        <v/>
      </c>
      <c r="AA272" s="6" t="str">
        <f>IF(Tabla2[[#This Row],[RESULTADO (TOTAL)]]&lt;0,1,"")</f>
        <v/>
      </c>
      <c r="AB272" s="6" t="str">
        <f>IF(Tabla2[[#This Row],[TARGET REAL (RESULTADO EN TICKS)]]&lt;&gt;"",IF(Tabla2[[#This Row],[OPERACIONES PERDEDORAS]]=1,AB271+Tabla2[[#This Row],[OPERACIONES PERDEDORAS]],0),"")</f>
        <v/>
      </c>
      <c r="AC272" s="23"/>
      <c r="AD272" s="23"/>
      <c r="AE272" s="6" t="str">
        <f>IF(D272&lt;&gt;"",COUNTIF($D$3:D272,D272),"")</f>
        <v/>
      </c>
      <c r="AF272" s="6" t="str">
        <f>IF(Tabla2[[#This Row],[RESULTADO TOTAL EN PPRO8]]&lt;0,ABS(Tabla2[[#This Row],[RESULTADO TOTAL EN PPRO8]]),"")</f>
        <v/>
      </c>
    </row>
    <row r="273" spans="1:32" x14ac:dyDescent="0.25">
      <c r="A273" s="22"/>
      <c r="B273" s="34">
        <f t="shared" si="29"/>
        <v>271</v>
      </c>
      <c r="C273" s="22"/>
      <c r="D273" s="37"/>
      <c r="E273" s="37"/>
      <c r="F273" s="37"/>
      <c r="G273" s="39"/>
      <c r="H273" s="22"/>
      <c r="I273" s="22"/>
      <c r="J273" s="22"/>
      <c r="K273" s="22"/>
      <c r="L273" s="22"/>
      <c r="M273" s="22"/>
      <c r="N273" s="22"/>
      <c r="O273" s="22"/>
      <c r="P273" s="22"/>
      <c r="Q273" s="22"/>
      <c r="R273" s="22"/>
      <c r="S273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273" s="22"/>
      <c r="U273" s="6" t="str">
        <f>IF(V273&lt;&gt;"",Tabla2[[#This Row],[VALOR DEL PUNTO (EJEMPLO EN ACCIONES UN PUNTO 1€) ]]/Tabla2[[#This Row],[TAMAÑO DEL TICK (ACCIONES = 0,01)]],"")</f>
        <v/>
      </c>
      <c r="V273" s="22"/>
      <c r="W273" s="22"/>
      <c r="X273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273" s="13" t="str">
        <f>IF(Tabla2[[#This Row],[RESULTADO TOTAL EN PPRO8]]&lt;&gt;"",Tabla2[[#This Row],[RESULTADO TOTAL EN PPRO8]]-Tabla2[[#This Row],[RESULTADO (TOTAL)]],"")</f>
        <v/>
      </c>
      <c r="AA273" s="6" t="str">
        <f>IF(Tabla2[[#This Row],[RESULTADO (TOTAL)]]&lt;0,1,"")</f>
        <v/>
      </c>
      <c r="AB273" s="6" t="str">
        <f>IF(Tabla2[[#This Row],[TARGET REAL (RESULTADO EN TICKS)]]&lt;&gt;"",IF(Tabla2[[#This Row],[OPERACIONES PERDEDORAS]]=1,AB272+Tabla2[[#This Row],[OPERACIONES PERDEDORAS]],0),"")</f>
        <v/>
      </c>
      <c r="AC273" s="23"/>
      <c r="AD273" s="23"/>
      <c r="AE273" s="6" t="str">
        <f>IF(D273&lt;&gt;"",COUNTIF($D$3:D273,D273),"")</f>
        <v/>
      </c>
      <c r="AF273" s="6" t="str">
        <f>IF(Tabla2[[#This Row],[RESULTADO TOTAL EN PPRO8]]&lt;0,ABS(Tabla2[[#This Row],[RESULTADO TOTAL EN PPRO8]]),"")</f>
        <v/>
      </c>
    </row>
    <row r="274" spans="1:32" x14ac:dyDescent="0.25">
      <c r="A274" s="22"/>
      <c r="B274" s="34">
        <f t="shared" si="29"/>
        <v>272</v>
      </c>
      <c r="C274" s="22"/>
      <c r="D274" s="37"/>
      <c r="E274" s="37"/>
      <c r="F274" s="37"/>
      <c r="G274" s="39"/>
      <c r="H274" s="22"/>
      <c r="I274" s="22"/>
      <c r="J274" s="22"/>
      <c r="K274" s="22"/>
      <c r="L274" s="22"/>
      <c r="M274" s="22"/>
      <c r="N274" s="22"/>
      <c r="O274" s="22"/>
      <c r="P274" s="22"/>
      <c r="Q274" s="22"/>
      <c r="R274" s="22"/>
      <c r="S274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274" s="22"/>
      <c r="U274" s="6" t="str">
        <f>IF(V274&lt;&gt;"",Tabla2[[#This Row],[VALOR DEL PUNTO (EJEMPLO EN ACCIONES UN PUNTO 1€) ]]/Tabla2[[#This Row],[TAMAÑO DEL TICK (ACCIONES = 0,01)]],"")</f>
        <v/>
      </c>
      <c r="V274" s="22"/>
      <c r="W274" s="22"/>
      <c r="X274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274" s="13" t="str">
        <f>IF(Tabla2[[#This Row],[RESULTADO TOTAL EN PPRO8]]&lt;&gt;"",Tabla2[[#This Row],[RESULTADO TOTAL EN PPRO8]]-Tabla2[[#This Row],[RESULTADO (TOTAL)]],"")</f>
        <v/>
      </c>
      <c r="AA274" s="6" t="str">
        <f>IF(Tabla2[[#This Row],[RESULTADO (TOTAL)]]&lt;0,1,"")</f>
        <v/>
      </c>
      <c r="AB274" s="6" t="str">
        <f>IF(Tabla2[[#This Row],[TARGET REAL (RESULTADO EN TICKS)]]&lt;&gt;"",IF(Tabla2[[#This Row],[OPERACIONES PERDEDORAS]]=1,AB273+Tabla2[[#This Row],[OPERACIONES PERDEDORAS]],0),"")</f>
        <v/>
      </c>
      <c r="AC274" s="23"/>
      <c r="AD274" s="23"/>
      <c r="AE274" s="6" t="str">
        <f>IF(D274&lt;&gt;"",COUNTIF($D$3:D274,D274),"")</f>
        <v/>
      </c>
      <c r="AF274" s="6" t="str">
        <f>IF(Tabla2[[#This Row],[RESULTADO TOTAL EN PPRO8]]&lt;0,ABS(Tabla2[[#This Row],[RESULTADO TOTAL EN PPRO8]]),"")</f>
        <v/>
      </c>
    </row>
    <row r="275" spans="1:32" x14ac:dyDescent="0.25">
      <c r="A275" s="22"/>
      <c r="B275" s="34">
        <f t="shared" si="29"/>
        <v>273</v>
      </c>
      <c r="C275" s="22"/>
      <c r="D275" s="37"/>
      <c r="E275" s="37"/>
      <c r="F275" s="37"/>
      <c r="G275" s="39"/>
      <c r="H275" s="22"/>
      <c r="I275" s="22"/>
      <c r="J275" s="22"/>
      <c r="K275" s="22"/>
      <c r="L275" s="22"/>
      <c r="M275" s="22"/>
      <c r="N275" s="22"/>
      <c r="O275" s="22"/>
      <c r="P275" s="22"/>
      <c r="Q275" s="22"/>
      <c r="R275" s="22"/>
      <c r="S275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275" s="22"/>
      <c r="U275" s="6" t="str">
        <f>IF(V275&lt;&gt;"",Tabla2[[#This Row],[VALOR DEL PUNTO (EJEMPLO EN ACCIONES UN PUNTO 1€) ]]/Tabla2[[#This Row],[TAMAÑO DEL TICK (ACCIONES = 0,01)]],"")</f>
        <v/>
      </c>
      <c r="V275" s="22"/>
      <c r="W275" s="22"/>
      <c r="X275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275" s="13" t="str">
        <f>IF(Tabla2[[#This Row],[RESULTADO TOTAL EN PPRO8]]&lt;&gt;"",Tabla2[[#This Row],[RESULTADO TOTAL EN PPRO8]]-Tabla2[[#This Row],[RESULTADO (TOTAL)]],"")</f>
        <v/>
      </c>
      <c r="AA275" s="6" t="str">
        <f>IF(Tabla2[[#This Row],[RESULTADO (TOTAL)]]&lt;0,1,"")</f>
        <v/>
      </c>
      <c r="AB275" s="6" t="str">
        <f>IF(Tabla2[[#This Row],[TARGET REAL (RESULTADO EN TICKS)]]&lt;&gt;"",IF(Tabla2[[#This Row],[OPERACIONES PERDEDORAS]]=1,AB274+Tabla2[[#This Row],[OPERACIONES PERDEDORAS]],0),"")</f>
        <v/>
      </c>
      <c r="AC275" s="23"/>
      <c r="AD275" s="23"/>
      <c r="AE275" s="6" t="str">
        <f>IF(D275&lt;&gt;"",COUNTIF($D$3:D275,D275),"")</f>
        <v/>
      </c>
      <c r="AF275" s="6" t="str">
        <f>IF(Tabla2[[#This Row],[RESULTADO TOTAL EN PPRO8]]&lt;0,ABS(Tabla2[[#This Row],[RESULTADO TOTAL EN PPRO8]]),"")</f>
        <v/>
      </c>
    </row>
    <row r="276" spans="1:32" x14ac:dyDescent="0.25">
      <c r="A276" s="22"/>
      <c r="B276" s="34">
        <f t="shared" si="29"/>
        <v>274</v>
      </c>
      <c r="C276" s="22"/>
      <c r="D276" s="37"/>
      <c r="E276" s="37"/>
      <c r="F276" s="37"/>
      <c r="G276" s="39"/>
      <c r="H276" s="22"/>
      <c r="I276" s="22"/>
      <c r="J276" s="22"/>
      <c r="K276" s="22"/>
      <c r="L276" s="22"/>
      <c r="M276" s="22"/>
      <c r="N276" s="22"/>
      <c r="O276" s="22"/>
      <c r="P276" s="22"/>
      <c r="Q276" s="22"/>
      <c r="R276" s="22"/>
      <c r="S276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276" s="22"/>
      <c r="U276" s="6" t="str">
        <f>IF(V276&lt;&gt;"",Tabla2[[#This Row],[VALOR DEL PUNTO (EJEMPLO EN ACCIONES UN PUNTO 1€) ]]/Tabla2[[#This Row],[TAMAÑO DEL TICK (ACCIONES = 0,01)]],"")</f>
        <v/>
      </c>
      <c r="V276" s="22"/>
      <c r="W276" s="22"/>
      <c r="X276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276" s="13" t="str">
        <f>IF(Tabla2[[#This Row],[RESULTADO TOTAL EN PPRO8]]&lt;&gt;"",Tabla2[[#This Row],[RESULTADO TOTAL EN PPRO8]]-Tabla2[[#This Row],[RESULTADO (TOTAL)]],"")</f>
        <v/>
      </c>
      <c r="AA276" s="6" t="str">
        <f>IF(Tabla2[[#This Row],[RESULTADO (TOTAL)]]&lt;0,1,"")</f>
        <v/>
      </c>
      <c r="AB276" s="6" t="str">
        <f>IF(Tabla2[[#This Row],[TARGET REAL (RESULTADO EN TICKS)]]&lt;&gt;"",IF(Tabla2[[#This Row],[OPERACIONES PERDEDORAS]]=1,AB275+Tabla2[[#This Row],[OPERACIONES PERDEDORAS]],0),"")</f>
        <v/>
      </c>
      <c r="AC276" s="23"/>
      <c r="AD276" s="23"/>
      <c r="AE276" s="6" t="str">
        <f>IF(D276&lt;&gt;"",COUNTIF($D$3:D276,D276),"")</f>
        <v/>
      </c>
      <c r="AF276" s="6" t="str">
        <f>IF(Tabla2[[#This Row],[RESULTADO TOTAL EN PPRO8]]&lt;0,ABS(Tabla2[[#This Row],[RESULTADO TOTAL EN PPRO8]]),"")</f>
        <v/>
      </c>
    </row>
    <row r="277" spans="1:32" x14ac:dyDescent="0.25">
      <c r="A277" s="22"/>
      <c r="B277" s="34">
        <f t="shared" si="29"/>
        <v>275</v>
      </c>
      <c r="C277" s="22"/>
      <c r="D277" s="37"/>
      <c r="E277" s="37"/>
      <c r="F277" s="37"/>
      <c r="G277" s="39"/>
      <c r="H277" s="22"/>
      <c r="I277" s="22"/>
      <c r="J277" s="22"/>
      <c r="K277" s="22"/>
      <c r="L277" s="22"/>
      <c r="M277" s="22"/>
      <c r="N277" s="22"/>
      <c r="O277" s="22"/>
      <c r="P277" s="22"/>
      <c r="Q277" s="22"/>
      <c r="R277" s="22"/>
      <c r="S277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277" s="22"/>
      <c r="U277" s="6" t="str">
        <f>IF(V277&lt;&gt;"",Tabla2[[#This Row],[VALOR DEL PUNTO (EJEMPLO EN ACCIONES UN PUNTO 1€) ]]/Tabla2[[#This Row],[TAMAÑO DEL TICK (ACCIONES = 0,01)]],"")</f>
        <v/>
      </c>
      <c r="V277" s="22"/>
      <c r="W277" s="22"/>
      <c r="X277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277" s="13" t="str">
        <f>IF(Tabla2[[#This Row],[RESULTADO TOTAL EN PPRO8]]&lt;&gt;"",Tabla2[[#This Row],[RESULTADO TOTAL EN PPRO8]]-Tabla2[[#This Row],[RESULTADO (TOTAL)]],"")</f>
        <v/>
      </c>
      <c r="AA277" s="6" t="str">
        <f>IF(Tabla2[[#This Row],[RESULTADO (TOTAL)]]&lt;0,1,"")</f>
        <v/>
      </c>
      <c r="AB277" s="6" t="str">
        <f>IF(Tabla2[[#This Row],[TARGET REAL (RESULTADO EN TICKS)]]&lt;&gt;"",IF(Tabla2[[#This Row],[OPERACIONES PERDEDORAS]]=1,AB276+Tabla2[[#This Row],[OPERACIONES PERDEDORAS]],0),"")</f>
        <v/>
      </c>
      <c r="AC277" s="23"/>
      <c r="AD277" s="23"/>
      <c r="AE277" s="6" t="str">
        <f>IF(D277&lt;&gt;"",COUNTIF($D$3:D277,D277),"")</f>
        <v/>
      </c>
      <c r="AF277" s="6" t="str">
        <f>IF(Tabla2[[#This Row],[RESULTADO TOTAL EN PPRO8]]&lt;0,ABS(Tabla2[[#This Row],[RESULTADO TOTAL EN PPRO8]]),"")</f>
        <v/>
      </c>
    </row>
    <row r="278" spans="1:32" x14ac:dyDescent="0.25">
      <c r="A278" s="22"/>
      <c r="B278" s="34">
        <f t="shared" si="29"/>
        <v>276</v>
      </c>
      <c r="C278" s="22"/>
      <c r="D278" s="37"/>
      <c r="E278" s="37"/>
      <c r="F278" s="37"/>
      <c r="G278" s="39"/>
      <c r="H278" s="22"/>
      <c r="I278" s="22"/>
      <c r="J278" s="22"/>
      <c r="K278" s="22"/>
      <c r="L278" s="22"/>
      <c r="M278" s="22"/>
      <c r="N278" s="22"/>
      <c r="O278" s="22"/>
      <c r="P278" s="22"/>
      <c r="Q278" s="22"/>
      <c r="R278" s="22"/>
      <c r="S278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278" s="22"/>
      <c r="U278" s="6" t="str">
        <f>IF(V278&lt;&gt;"",Tabla2[[#This Row],[VALOR DEL PUNTO (EJEMPLO EN ACCIONES UN PUNTO 1€) ]]/Tabla2[[#This Row],[TAMAÑO DEL TICK (ACCIONES = 0,01)]],"")</f>
        <v/>
      </c>
      <c r="V278" s="22"/>
      <c r="W278" s="22"/>
      <c r="X278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278" s="13" t="str">
        <f>IF(Tabla2[[#This Row],[RESULTADO TOTAL EN PPRO8]]&lt;&gt;"",Tabla2[[#This Row],[RESULTADO TOTAL EN PPRO8]]-Tabla2[[#This Row],[RESULTADO (TOTAL)]],"")</f>
        <v/>
      </c>
      <c r="AA278" s="6" t="str">
        <f>IF(Tabla2[[#This Row],[RESULTADO (TOTAL)]]&lt;0,1,"")</f>
        <v/>
      </c>
      <c r="AB278" s="6" t="str">
        <f>IF(Tabla2[[#This Row],[TARGET REAL (RESULTADO EN TICKS)]]&lt;&gt;"",IF(Tabla2[[#This Row],[OPERACIONES PERDEDORAS]]=1,AB277+Tabla2[[#This Row],[OPERACIONES PERDEDORAS]],0),"")</f>
        <v/>
      </c>
      <c r="AC278" s="23"/>
      <c r="AD278" s="23"/>
      <c r="AE278" s="6" t="str">
        <f>IF(D278&lt;&gt;"",COUNTIF($D$3:D278,D278),"")</f>
        <v/>
      </c>
      <c r="AF278" s="6" t="str">
        <f>IF(Tabla2[[#This Row],[RESULTADO TOTAL EN PPRO8]]&lt;0,ABS(Tabla2[[#This Row],[RESULTADO TOTAL EN PPRO8]]),"")</f>
        <v/>
      </c>
    </row>
    <row r="279" spans="1:32" x14ac:dyDescent="0.25">
      <c r="A279" s="22"/>
      <c r="B279" s="34">
        <f t="shared" si="29"/>
        <v>277</v>
      </c>
      <c r="C279" s="22"/>
      <c r="D279" s="37"/>
      <c r="E279" s="37"/>
      <c r="F279" s="37"/>
      <c r="G279" s="39"/>
      <c r="H279" s="22"/>
      <c r="I279" s="22"/>
      <c r="J279" s="22"/>
      <c r="K279" s="22"/>
      <c r="L279" s="22"/>
      <c r="M279" s="22"/>
      <c r="N279" s="22"/>
      <c r="O279" s="22"/>
      <c r="P279" s="22"/>
      <c r="Q279" s="22"/>
      <c r="R279" s="22"/>
      <c r="S279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279" s="22"/>
      <c r="U279" s="6" t="str">
        <f>IF(V279&lt;&gt;"",Tabla2[[#This Row],[VALOR DEL PUNTO (EJEMPLO EN ACCIONES UN PUNTO 1€) ]]/Tabla2[[#This Row],[TAMAÑO DEL TICK (ACCIONES = 0,01)]],"")</f>
        <v/>
      </c>
      <c r="V279" s="22"/>
      <c r="W279" s="22"/>
      <c r="X279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279" s="13" t="str">
        <f>IF(Tabla2[[#This Row],[RESULTADO TOTAL EN PPRO8]]&lt;&gt;"",Tabla2[[#This Row],[RESULTADO TOTAL EN PPRO8]]-Tabla2[[#This Row],[RESULTADO (TOTAL)]],"")</f>
        <v/>
      </c>
      <c r="AA279" s="6" t="str">
        <f>IF(Tabla2[[#This Row],[RESULTADO (TOTAL)]]&lt;0,1,"")</f>
        <v/>
      </c>
      <c r="AB279" s="6" t="str">
        <f>IF(Tabla2[[#This Row],[TARGET REAL (RESULTADO EN TICKS)]]&lt;&gt;"",IF(Tabla2[[#This Row],[OPERACIONES PERDEDORAS]]=1,AB278+Tabla2[[#This Row],[OPERACIONES PERDEDORAS]],0),"")</f>
        <v/>
      </c>
      <c r="AC279" s="23"/>
      <c r="AD279" s="23"/>
      <c r="AE279" s="6" t="str">
        <f>IF(D279&lt;&gt;"",COUNTIF($D$3:D279,D279),"")</f>
        <v/>
      </c>
      <c r="AF279" s="6" t="str">
        <f>IF(Tabla2[[#This Row],[RESULTADO TOTAL EN PPRO8]]&lt;0,ABS(Tabla2[[#This Row],[RESULTADO TOTAL EN PPRO8]]),"")</f>
        <v/>
      </c>
    </row>
    <row r="280" spans="1:32" x14ac:dyDescent="0.25">
      <c r="A280" s="22"/>
      <c r="B280" s="34">
        <f t="shared" si="29"/>
        <v>278</v>
      </c>
      <c r="C280" s="22"/>
      <c r="D280" s="37"/>
      <c r="E280" s="37"/>
      <c r="F280" s="37"/>
      <c r="G280" s="39"/>
      <c r="H280" s="22"/>
      <c r="I280" s="22"/>
      <c r="J280" s="22"/>
      <c r="K280" s="22"/>
      <c r="L280" s="22"/>
      <c r="M280" s="22"/>
      <c r="N280" s="22"/>
      <c r="O280" s="22"/>
      <c r="P280" s="22"/>
      <c r="Q280" s="22"/>
      <c r="R280" s="22"/>
      <c r="S280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280" s="22"/>
      <c r="U280" s="6" t="str">
        <f>IF(V280&lt;&gt;"",Tabla2[[#This Row],[VALOR DEL PUNTO (EJEMPLO EN ACCIONES UN PUNTO 1€) ]]/Tabla2[[#This Row],[TAMAÑO DEL TICK (ACCIONES = 0,01)]],"")</f>
        <v/>
      </c>
      <c r="V280" s="22"/>
      <c r="W280" s="22"/>
      <c r="X280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280" s="13" t="str">
        <f>IF(Tabla2[[#This Row],[RESULTADO TOTAL EN PPRO8]]&lt;&gt;"",Tabla2[[#This Row],[RESULTADO TOTAL EN PPRO8]]-Tabla2[[#This Row],[RESULTADO (TOTAL)]],"")</f>
        <v/>
      </c>
      <c r="AA280" s="6" t="str">
        <f>IF(Tabla2[[#This Row],[RESULTADO (TOTAL)]]&lt;0,1,"")</f>
        <v/>
      </c>
      <c r="AB280" s="6" t="str">
        <f>IF(Tabla2[[#This Row],[TARGET REAL (RESULTADO EN TICKS)]]&lt;&gt;"",IF(Tabla2[[#This Row],[OPERACIONES PERDEDORAS]]=1,AB279+Tabla2[[#This Row],[OPERACIONES PERDEDORAS]],0),"")</f>
        <v/>
      </c>
      <c r="AC280" s="23"/>
      <c r="AD280" s="23"/>
      <c r="AE280" s="6" t="str">
        <f>IF(D280&lt;&gt;"",COUNTIF($D$3:D280,D280),"")</f>
        <v/>
      </c>
      <c r="AF280" s="6" t="str">
        <f>IF(Tabla2[[#This Row],[RESULTADO TOTAL EN PPRO8]]&lt;0,ABS(Tabla2[[#This Row],[RESULTADO TOTAL EN PPRO8]]),"")</f>
        <v/>
      </c>
    </row>
    <row r="281" spans="1:32" x14ac:dyDescent="0.25">
      <c r="A281" s="22"/>
      <c r="B281" s="34">
        <f t="shared" si="29"/>
        <v>279</v>
      </c>
      <c r="C281" s="22"/>
      <c r="D281" s="37"/>
      <c r="E281" s="37"/>
      <c r="F281" s="37"/>
      <c r="G281" s="39"/>
      <c r="H281" s="22"/>
      <c r="I281" s="22"/>
      <c r="J281" s="22"/>
      <c r="K281" s="22"/>
      <c r="L281" s="22"/>
      <c r="M281" s="22"/>
      <c r="N281" s="22"/>
      <c r="O281" s="22"/>
      <c r="P281" s="22"/>
      <c r="Q281" s="22"/>
      <c r="R281" s="22"/>
      <c r="S281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281" s="22"/>
      <c r="U281" s="6" t="str">
        <f>IF(V281&lt;&gt;"",Tabla2[[#This Row],[VALOR DEL PUNTO (EJEMPLO EN ACCIONES UN PUNTO 1€) ]]/Tabla2[[#This Row],[TAMAÑO DEL TICK (ACCIONES = 0,01)]],"")</f>
        <v/>
      </c>
      <c r="V281" s="22"/>
      <c r="W281" s="22"/>
      <c r="X281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281" s="13" t="str">
        <f>IF(Tabla2[[#This Row],[RESULTADO TOTAL EN PPRO8]]&lt;&gt;"",Tabla2[[#This Row],[RESULTADO TOTAL EN PPRO8]]-Tabla2[[#This Row],[RESULTADO (TOTAL)]],"")</f>
        <v/>
      </c>
      <c r="AA281" s="6" t="str">
        <f>IF(Tabla2[[#This Row],[RESULTADO (TOTAL)]]&lt;0,1,"")</f>
        <v/>
      </c>
      <c r="AB281" s="6" t="str">
        <f>IF(Tabla2[[#This Row],[TARGET REAL (RESULTADO EN TICKS)]]&lt;&gt;"",IF(Tabla2[[#This Row],[OPERACIONES PERDEDORAS]]=1,AB280+Tabla2[[#This Row],[OPERACIONES PERDEDORAS]],0),"")</f>
        <v/>
      </c>
      <c r="AC281" s="23"/>
      <c r="AD281" s="23"/>
      <c r="AE281" s="6" t="str">
        <f>IF(D281&lt;&gt;"",COUNTIF($D$3:D281,D281),"")</f>
        <v/>
      </c>
      <c r="AF281" s="6" t="str">
        <f>IF(Tabla2[[#This Row],[RESULTADO TOTAL EN PPRO8]]&lt;0,ABS(Tabla2[[#This Row],[RESULTADO TOTAL EN PPRO8]]),"")</f>
        <v/>
      </c>
    </row>
    <row r="282" spans="1:32" x14ac:dyDescent="0.25">
      <c r="A282" s="22"/>
      <c r="B282" s="34">
        <f t="shared" si="29"/>
        <v>280</v>
      </c>
      <c r="C282" s="22"/>
      <c r="D282" s="37"/>
      <c r="E282" s="37"/>
      <c r="F282" s="37"/>
      <c r="G282" s="39"/>
      <c r="H282" s="22"/>
      <c r="I282" s="22"/>
      <c r="J282" s="22"/>
      <c r="K282" s="22"/>
      <c r="L282" s="22"/>
      <c r="M282" s="22"/>
      <c r="N282" s="22"/>
      <c r="O282" s="22"/>
      <c r="P282" s="22"/>
      <c r="Q282" s="22"/>
      <c r="R282" s="22"/>
      <c r="S282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282" s="22"/>
      <c r="U282" s="6" t="str">
        <f>IF(V282&lt;&gt;"",Tabla2[[#This Row],[VALOR DEL PUNTO (EJEMPLO EN ACCIONES UN PUNTO 1€) ]]/Tabla2[[#This Row],[TAMAÑO DEL TICK (ACCIONES = 0,01)]],"")</f>
        <v/>
      </c>
      <c r="V282" s="22"/>
      <c r="W282" s="22"/>
      <c r="X282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282" s="13" t="str">
        <f>IF(Tabla2[[#This Row],[RESULTADO TOTAL EN PPRO8]]&lt;&gt;"",Tabla2[[#This Row],[RESULTADO TOTAL EN PPRO8]]-Tabla2[[#This Row],[RESULTADO (TOTAL)]],"")</f>
        <v/>
      </c>
      <c r="AA282" s="6" t="str">
        <f>IF(Tabla2[[#This Row],[RESULTADO (TOTAL)]]&lt;0,1,"")</f>
        <v/>
      </c>
      <c r="AB282" s="6" t="str">
        <f>IF(Tabla2[[#This Row],[TARGET REAL (RESULTADO EN TICKS)]]&lt;&gt;"",IF(Tabla2[[#This Row],[OPERACIONES PERDEDORAS]]=1,AB281+Tabla2[[#This Row],[OPERACIONES PERDEDORAS]],0),"")</f>
        <v/>
      </c>
      <c r="AC282" s="23"/>
      <c r="AD282" s="23"/>
      <c r="AE282" s="6" t="str">
        <f>IF(D282&lt;&gt;"",COUNTIF($D$3:D282,D282),"")</f>
        <v/>
      </c>
      <c r="AF282" s="6" t="str">
        <f>IF(Tabla2[[#This Row],[RESULTADO TOTAL EN PPRO8]]&lt;0,ABS(Tabla2[[#This Row],[RESULTADO TOTAL EN PPRO8]]),"")</f>
        <v/>
      </c>
    </row>
    <row r="283" spans="1:32" x14ac:dyDescent="0.25">
      <c r="A283" s="22"/>
      <c r="B283" s="34">
        <f t="shared" si="29"/>
        <v>281</v>
      </c>
      <c r="C283" s="22"/>
      <c r="D283" s="37"/>
      <c r="E283" s="37"/>
      <c r="F283" s="37"/>
      <c r="G283" s="39"/>
      <c r="H283" s="22"/>
      <c r="I283" s="22"/>
      <c r="J283" s="22"/>
      <c r="K283" s="22"/>
      <c r="L283" s="22"/>
      <c r="M283" s="22"/>
      <c r="N283" s="22"/>
      <c r="O283" s="22"/>
      <c r="P283" s="22"/>
      <c r="Q283" s="22"/>
      <c r="R283" s="22"/>
      <c r="S283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283" s="22"/>
      <c r="U283" s="6" t="str">
        <f>IF(V283&lt;&gt;"",Tabla2[[#This Row],[VALOR DEL PUNTO (EJEMPLO EN ACCIONES UN PUNTO 1€) ]]/Tabla2[[#This Row],[TAMAÑO DEL TICK (ACCIONES = 0,01)]],"")</f>
        <v/>
      </c>
      <c r="V283" s="22"/>
      <c r="W283" s="22"/>
      <c r="X283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283" s="13" t="str">
        <f>IF(Tabla2[[#This Row],[RESULTADO TOTAL EN PPRO8]]&lt;&gt;"",Tabla2[[#This Row],[RESULTADO TOTAL EN PPRO8]]-Tabla2[[#This Row],[RESULTADO (TOTAL)]],"")</f>
        <v/>
      </c>
      <c r="AA283" s="6" t="str">
        <f>IF(Tabla2[[#This Row],[RESULTADO (TOTAL)]]&lt;0,1,"")</f>
        <v/>
      </c>
      <c r="AB283" s="6" t="str">
        <f>IF(Tabla2[[#This Row],[TARGET REAL (RESULTADO EN TICKS)]]&lt;&gt;"",IF(Tabla2[[#This Row],[OPERACIONES PERDEDORAS]]=1,AB282+Tabla2[[#This Row],[OPERACIONES PERDEDORAS]],0),"")</f>
        <v/>
      </c>
      <c r="AC283" s="23"/>
      <c r="AD283" s="23"/>
      <c r="AE283" s="6" t="str">
        <f>IF(D283&lt;&gt;"",COUNTIF($D$3:D283,D283),"")</f>
        <v/>
      </c>
      <c r="AF283" s="6" t="str">
        <f>IF(Tabla2[[#This Row],[RESULTADO TOTAL EN PPRO8]]&lt;0,ABS(Tabla2[[#This Row],[RESULTADO TOTAL EN PPRO8]]),"")</f>
        <v/>
      </c>
    </row>
    <row r="284" spans="1:32" x14ac:dyDescent="0.25">
      <c r="A284" s="22"/>
      <c r="B284" s="34">
        <f t="shared" si="29"/>
        <v>282</v>
      </c>
      <c r="C284" s="22"/>
      <c r="D284" s="37"/>
      <c r="E284" s="37"/>
      <c r="F284" s="37"/>
      <c r="G284" s="39"/>
      <c r="H284" s="22"/>
      <c r="I284" s="22"/>
      <c r="J284" s="22"/>
      <c r="K284" s="22"/>
      <c r="L284" s="22"/>
      <c r="M284" s="22"/>
      <c r="N284" s="22"/>
      <c r="O284" s="22"/>
      <c r="P284" s="22"/>
      <c r="Q284" s="22"/>
      <c r="R284" s="22"/>
      <c r="S284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284" s="22"/>
      <c r="U284" s="6" t="str">
        <f>IF(V284&lt;&gt;"",Tabla2[[#This Row],[VALOR DEL PUNTO (EJEMPLO EN ACCIONES UN PUNTO 1€) ]]/Tabla2[[#This Row],[TAMAÑO DEL TICK (ACCIONES = 0,01)]],"")</f>
        <v/>
      </c>
      <c r="V284" s="22"/>
      <c r="W284" s="22"/>
      <c r="X284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284" s="13" t="str">
        <f>IF(Tabla2[[#This Row],[RESULTADO TOTAL EN PPRO8]]&lt;&gt;"",Tabla2[[#This Row],[RESULTADO TOTAL EN PPRO8]]-Tabla2[[#This Row],[RESULTADO (TOTAL)]],"")</f>
        <v/>
      </c>
      <c r="AA284" s="6" t="str">
        <f>IF(Tabla2[[#This Row],[RESULTADO (TOTAL)]]&lt;0,1,"")</f>
        <v/>
      </c>
      <c r="AB284" s="6" t="str">
        <f>IF(Tabla2[[#This Row],[TARGET REAL (RESULTADO EN TICKS)]]&lt;&gt;"",IF(Tabla2[[#This Row],[OPERACIONES PERDEDORAS]]=1,AB283+Tabla2[[#This Row],[OPERACIONES PERDEDORAS]],0),"")</f>
        <v/>
      </c>
      <c r="AC284" s="23"/>
      <c r="AD284" s="23"/>
      <c r="AE284" s="6" t="str">
        <f>IF(D284&lt;&gt;"",COUNTIF($D$3:D284,D284),"")</f>
        <v/>
      </c>
      <c r="AF284" s="6" t="str">
        <f>IF(Tabla2[[#This Row],[RESULTADO TOTAL EN PPRO8]]&lt;0,ABS(Tabla2[[#This Row],[RESULTADO TOTAL EN PPRO8]]),"")</f>
        <v/>
      </c>
    </row>
    <row r="285" spans="1:32" x14ac:dyDescent="0.25">
      <c r="A285" s="22"/>
      <c r="B285" s="34">
        <f t="shared" si="29"/>
        <v>283</v>
      </c>
      <c r="C285" s="22"/>
      <c r="D285" s="37"/>
      <c r="E285" s="37"/>
      <c r="F285" s="37"/>
      <c r="G285" s="39"/>
      <c r="H285" s="22"/>
      <c r="I285" s="22"/>
      <c r="J285" s="22"/>
      <c r="K285" s="22"/>
      <c r="L285" s="22"/>
      <c r="M285" s="22"/>
      <c r="N285" s="22"/>
      <c r="O285" s="22"/>
      <c r="P285" s="22"/>
      <c r="Q285" s="22"/>
      <c r="R285" s="22"/>
      <c r="S285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285" s="22"/>
      <c r="U285" s="6" t="str">
        <f>IF(V285&lt;&gt;"",Tabla2[[#This Row],[VALOR DEL PUNTO (EJEMPLO EN ACCIONES UN PUNTO 1€) ]]/Tabla2[[#This Row],[TAMAÑO DEL TICK (ACCIONES = 0,01)]],"")</f>
        <v/>
      </c>
      <c r="V285" s="22"/>
      <c r="W285" s="22"/>
      <c r="X285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285" s="13" t="str">
        <f>IF(Tabla2[[#This Row],[RESULTADO TOTAL EN PPRO8]]&lt;&gt;"",Tabla2[[#This Row],[RESULTADO TOTAL EN PPRO8]]-Tabla2[[#This Row],[RESULTADO (TOTAL)]],"")</f>
        <v/>
      </c>
      <c r="AA285" s="6" t="str">
        <f>IF(Tabla2[[#This Row],[RESULTADO (TOTAL)]]&lt;0,1,"")</f>
        <v/>
      </c>
      <c r="AB285" s="6" t="str">
        <f>IF(Tabla2[[#This Row],[TARGET REAL (RESULTADO EN TICKS)]]&lt;&gt;"",IF(Tabla2[[#This Row],[OPERACIONES PERDEDORAS]]=1,AB284+Tabla2[[#This Row],[OPERACIONES PERDEDORAS]],0),"")</f>
        <v/>
      </c>
      <c r="AC285" s="23"/>
      <c r="AD285" s="23"/>
      <c r="AE285" s="6" t="str">
        <f>IF(D285&lt;&gt;"",COUNTIF($D$3:D285,D285),"")</f>
        <v/>
      </c>
      <c r="AF285" s="6" t="str">
        <f>IF(Tabla2[[#This Row],[RESULTADO TOTAL EN PPRO8]]&lt;0,ABS(Tabla2[[#This Row],[RESULTADO TOTAL EN PPRO8]]),"")</f>
        <v/>
      </c>
    </row>
    <row r="286" spans="1:32" x14ac:dyDescent="0.25">
      <c r="A286" s="22"/>
      <c r="B286" s="34">
        <f t="shared" si="29"/>
        <v>284</v>
      </c>
      <c r="C286" s="22"/>
      <c r="D286" s="37"/>
      <c r="E286" s="37"/>
      <c r="F286" s="37"/>
      <c r="G286" s="39"/>
      <c r="H286" s="22"/>
      <c r="I286" s="22"/>
      <c r="J286" s="22"/>
      <c r="K286" s="22"/>
      <c r="L286" s="22"/>
      <c r="M286" s="22"/>
      <c r="N286" s="22"/>
      <c r="O286" s="22"/>
      <c r="P286" s="22"/>
      <c r="Q286" s="22"/>
      <c r="R286" s="22"/>
      <c r="S286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286" s="22"/>
      <c r="U286" s="6" t="str">
        <f>IF(V286&lt;&gt;"",Tabla2[[#This Row],[VALOR DEL PUNTO (EJEMPLO EN ACCIONES UN PUNTO 1€) ]]/Tabla2[[#This Row],[TAMAÑO DEL TICK (ACCIONES = 0,01)]],"")</f>
        <v/>
      </c>
      <c r="V286" s="22"/>
      <c r="W286" s="22"/>
      <c r="X286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286" s="13" t="str">
        <f>IF(Tabla2[[#This Row],[RESULTADO TOTAL EN PPRO8]]&lt;&gt;"",Tabla2[[#This Row],[RESULTADO TOTAL EN PPRO8]]-Tabla2[[#This Row],[RESULTADO (TOTAL)]],"")</f>
        <v/>
      </c>
      <c r="AA286" s="6" t="str">
        <f>IF(Tabla2[[#This Row],[RESULTADO (TOTAL)]]&lt;0,1,"")</f>
        <v/>
      </c>
      <c r="AB286" s="6" t="str">
        <f>IF(Tabla2[[#This Row],[TARGET REAL (RESULTADO EN TICKS)]]&lt;&gt;"",IF(Tabla2[[#This Row],[OPERACIONES PERDEDORAS]]=1,AB285+Tabla2[[#This Row],[OPERACIONES PERDEDORAS]],0),"")</f>
        <v/>
      </c>
      <c r="AC286" s="23"/>
      <c r="AD286" s="23"/>
      <c r="AE286" s="6" t="str">
        <f>IF(D286&lt;&gt;"",COUNTIF($D$3:D286,D286),"")</f>
        <v/>
      </c>
      <c r="AF286" s="6" t="str">
        <f>IF(Tabla2[[#This Row],[RESULTADO TOTAL EN PPRO8]]&lt;0,ABS(Tabla2[[#This Row],[RESULTADO TOTAL EN PPRO8]]),"")</f>
        <v/>
      </c>
    </row>
    <row r="287" spans="1:32" x14ac:dyDescent="0.25">
      <c r="A287" s="22"/>
      <c r="B287" s="34">
        <f t="shared" si="29"/>
        <v>285</v>
      </c>
      <c r="C287" s="22"/>
      <c r="D287" s="37"/>
      <c r="E287" s="37"/>
      <c r="F287" s="37"/>
      <c r="G287" s="39"/>
      <c r="H287" s="22"/>
      <c r="I287" s="22"/>
      <c r="J287" s="22"/>
      <c r="K287" s="22"/>
      <c r="L287" s="22"/>
      <c r="M287" s="22"/>
      <c r="N287" s="22"/>
      <c r="O287" s="22"/>
      <c r="P287" s="22"/>
      <c r="Q287" s="22"/>
      <c r="R287" s="22"/>
      <c r="S287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287" s="22"/>
      <c r="U287" s="6" t="str">
        <f>IF(V287&lt;&gt;"",Tabla2[[#This Row],[VALOR DEL PUNTO (EJEMPLO EN ACCIONES UN PUNTO 1€) ]]/Tabla2[[#This Row],[TAMAÑO DEL TICK (ACCIONES = 0,01)]],"")</f>
        <v/>
      </c>
      <c r="V287" s="22"/>
      <c r="W287" s="22"/>
      <c r="X287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287" s="13" t="str">
        <f>IF(Tabla2[[#This Row],[RESULTADO TOTAL EN PPRO8]]&lt;&gt;"",Tabla2[[#This Row],[RESULTADO TOTAL EN PPRO8]]-Tabla2[[#This Row],[RESULTADO (TOTAL)]],"")</f>
        <v/>
      </c>
      <c r="AA287" s="6" t="str">
        <f>IF(Tabla2[[#This Row],[RESULTADO (TOTAL)]]&lt;0,1,"")</f>
        <v/>
      </c>
      <c r="AB287" s="6" t="str">
        <f>IF(Tabla2[[#This Row],[TARGET REAL (RESULTADO EN TICKS)]]&lt;&gt;"",IF(Tabla2[[#This Row],[OPERACIONES PERDEDORAS]]=1,AB286+Tabla2[[#This Row],[OPERACIONES PERDEDORAS]],0),"")</f>
        <v/>
      </c>
      <c r="AC287" s="23"/>
      <c r="AD287" s="23"/>
      <c r="AE287" s="6" t="str">
        <f>IF(D287&lt;&gt;"",COUNTIF($D$3:D287,D287),"")</f>
        <v/>
      </c>
      <c r="AF287" s="6" t="str">
        <f>IF(Tabla2[[#This Row],[RESULTADO TOTAL EN PPRO8]]&lt;0,ABS(Tabla2[[#This Row],[RESULTADO TOTAL EN PPRO8]]),"")</f>
        <v/>
      </c>
    </row>
    <row r="288" spans="1:32" x14ac:dyDescent="0.25">
      <c r="A288" s="22"/>
      <c r="B288" s="34">
        <f t="shared" si="29"/>
        <v>286</v>
      </c>
      <c r="C288" s="22"/>
      <c r="D288" s="37"/>
      <c r="E288" s="37"/>
      <c r="F288" s="37"/>
      <c r="G288" s="39"/>
      <c r="H288" s="22"/>
      <c r="I288" s="22"/>
      <c r="J288" s="22"/>
      <c r="K288" s="22"/>
      <c r="L288" s="22"/>
      <c r="M288" s="22"/>
      <c r="N288" s="22"/>
      <c r="O288" s="22"/>
      <c r="P288" s="22"/>
      <c r="Q288" s="22"/>
      <c r="R288" s="22"/>
      <c r="S288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288" s="22"/>
      <c r="U288" s="6" t="str">
        <f>IF(V288&lt;&gt;"",Tabla2[[#This Row],[VALOR DEL PUNTO (EJEMPLO EN ACCIONES UN PUNTO 1€) ]]/Tabla2[[#This Row],[TAMAÑO DEL TICK (ACCIONES = 0,01)]],"")</f>
        <v/>
      </c>
      <c r="V288" s="22"/>
      <c r="W288" s="22"/>
      <c r="X288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288" s="13" t="str">
        <f>IF(Tabla2[[#This Row],[RESULTADO TOTAL EN PPRO8]]&lt;&gt;"",Tabla2[[#This Row],[RESULTADO TOTAL EN PPRO8]]-Tabla2[[#This Row],[RESULTADO (TOTAL)]],"")</f>
        <v/>
      </c>
      <c r="AA288" s="6" t="str">
        <f>IF(Tabla2[[#This Row],[RESULTADO (TOTAL)]]&lt;0,1,"")</f>
        <v/>
      </c>
      <c r="AB288" s="6" t="str">
        <f>IF(Tabla2[[#This Row],[TARGET REAL (RESULTADO EN TICKS)]]&lt;&gt;"",IF(Tabla2[[#This Row],[OPERACIONES PERDEDORAS]]=1,AB287+Tabla2[[#This Row],[OPERACIONES PERDEDORAS]],0),"")</f>
        <v/>
      </c>
      <c r="AC288" s="23"/>
      <c r="AD288" s="23"/>
      <c r="AE288" s="6" t="str">
        <f>IF(D288&lt;&gt;"",COUNTIF($D$3:D288,D288),"")</f>
        <v/>
      </c>
      <c r="AF288" s="6" t="str">
        <f>IF(Tabla2[[#This Row],[RESULTADO TOTAL EN PPRO8]]&lt;0,ABS(Tabla2[[#This Row],[RESULTADO TOTAL EN PPRO8]]),"")</f>
        <v/>
      </c>
    </row>
    <row r="289" spans="1:32" x14ac:dyDescent="0.25">
      <c r="A289" s="22"/>
      <c r="B289" s="34">
        <f t="shared" si="29"/>
        <v>287</v>
      </c>
      <c r="C289" s="22"/>
      <c r="D289" s="37"/>
      <c r="E289" s="37"/>
      <c r="F289" s="37"/>
      <c r="G289" s="39"/>
      <c r="H289" s="22"/>
      <c r="I289" s="22"/>
      <c r="J289" s="22"/>
      <c r="K289" s="22"/>
      <c r="L289" s="22"/>
      <c r="M289" s="22"/>
      <c r="N289" s="22"/>
      <c r="O289" s="22"/>
      <c r="P289" s="22"/>
      <c r="Q289" s="22"/>
      <c r="R289" s="22"/>
      <c r="S289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289" s="22"/>
      <c r="U289" s="6" t="str">
        <f>IF(V289&lt;&gt;"",Tabla2[[#This Row],[VALOR DEL PUNTO (EJEMPLO EN ACCIONES UN PUNTO 1€) ]]/Tabla2[[#This Row],[TAMAÑO DEL TICK (ACCIONES = 0,01)]],"")</f>
        <v/>
      </c>
      <c r="V289" s="22"/>
      <c r="W289" s="22"/>
      <c r="X289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289" s="13" t="str">
        <f>IF(Tabla2[[#This Row],[RESULTADO TOTAL EN PPRO8]]&lt;&gt;"",Tabla2[[#This Row],[RESULTADO TOTAL EN PPRO8]]-Tabla2[[#This Row],[RESULTADO (TOTAL)]],"")</f>
        <v/>
      </c>
      <c r="AA289" s="6" t="str">
        <f>IF(Tabla2[[#This Row],[RESULTADO (TOTAL)]]&lt;0,1,"")</f>
        <v/>
      </c>
      <c r="AB289" s="6" t="str">
        <f>IF(Tabla2[[#This Row],[TARGET REAL (RESULTADO EN TICKS)]]&lt;&gt;"",IF(Tabla2[[#This Row],[OPERACIONES PERDEDORAS]]=1,AB288+Tabla2[[#This Row],[OPERACIONES PERDEDORAS]],0),"")</f>
        <v/>
      </c>
      <c r="AC289" s="23"/>
      <c r="AD289" s="23"/>
      <c r="AE289" s="6" t="str">
        <f>IF(D289&lt;&gt;"",COUNTIF($D$3:D289,D289),"")</f>
        <v/>
      </c>
      <c r="AF289" s="6" t="str">
        <f>IF(Tabla2[[#This Row],[RESULTADO TOTAL EN PPRO8]]&lt;0,ABS(Tabla2[[#This Row],[RESULTADO TOTAL EN PPRO8]]),"")</f>
        <v/>
      </c>
    </row>
    <row r="290" spans="1:32" x14ac:dyDescent="0.25">
      <c r="A290" s="22"/>
      <c r="B290" s="34">
        <f t="shared" si="29"/>
        <v>288</v>
      </c>
      <c r="C290" s="22"/>
      <c r="D290" s="37"/>
      <c r="E290" s="37"/>
      <c r="F290" s="37"/>
      <c r="G290" s="39"/>
      <c r="H290" s="22"/>
      <c r="I290" s="22"/>
      <c r="J290" s="22"/>
      <c r="K290" s="22"/>
      <c r="L290" s="22"/>
      <c r="M290" s="22"/>
      <c r="N290" s="22"/>
      <c r="O290" s="22"/>
      <c r="P290" s="22"/>
      <c r="Q290" s="22"/>
      <c r="R290" s="22"/>
      <c r="S290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290" s="22"/>
      <c r="U290" s="6" t="str">
        <f>IF(V290&lt;&gt;"",Tabla2[[#This Row],[VALOR DEL PUNTO (EJEMPLO EN ACCIONES UN PUNTO 1€) ]]/Tabla2[[#This Row],[TAMAÑO DEL TICK (ACCIONES = 0,01)]],"")</f>
        <v/>
      </c>
      <c r="V290" s="22"/>
      <c r="W290" s="22"/>
      <c r="X290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290" s="13" t="str">
        <f>IF(Tabla2[[#This Row],[RESULTADO TOTAL EN PPRO8]]&lt;&gt;"",Tabla2[[#This Row],[RESULTADO TOTAL EN PPRO8]]-Tabla2[[#This Row],[RESULTADO (TOTAL)]],"")</f>
        <v/>
      </c>
      <c r="AA290" s="6" t="str">
        <f>IF(Tabla2[[#This Row],[RESULTADO (TOTAL)]]&lt;0,1,"")</f>
        <v/>
      </c>
      <c r="AB290" s="6" t="str">
        <f>IF(Tabla2[[#This Row],[TARGET REAL (RESULTADO EN TICKS)]]&lt;&gt;"",IF(Tabla2[[#This Row],[OPERACIONES PERDEDORAS]]=1,AB289+Tabla2[[#This Row],[OPERACIONES PERDEDORAS]],0),"")</f>
        <v/>
      </c>
      <c r="AC290" s="23"/>
      <c r="AD290" s="23"/>
      <c r="AE290" s="6" t="str">
        <f>IF(D290&lt;&gt;"",COUNTIF($D$3:D290,D290),"")</f>
        <v/>
      </c>
      <c r="AF290" s="6" t="str">
        <f>IF(Tabla2[[#This Row],[RESULTADO TOTAL EN PPRO8]]&lt;0,ABS(Tabla2[[#This Row],[RESULTADO TOTAL EN PPRO8]]),"")</f>
        <v/>
      </c>
    </row>
    <row r="291" spans="1:32" x14ac:dyDescent="0.25">
      <c r="A291" s="22"/>
      <c r="B291" s="34">
        <f t="shared" si="29"/>
        <v>289</v>
      </c>
      <c r="C291" s="22"/>
      <c r="D291" s="37"/>
      <c r="E291" s="37"/>
      <c r="F291" s="37"/>
      <c r="G291" s="39"/>
      <c r="H291" s="22"/>
      <c r="I291" s="22"/>
      <c r="J291" s="22"/>
      <c r="K291" s="22"/>
      <c r="L291" s="22"/>
      <c r="M291" s="22"/>
      <c r="N291" s="22"/>
      <c r="O291" s="22"/>
      <c r="P291" s="22"/>
      <c r="Q291" s="22"/>
      <c r="R291" s="22"/>
      <c r="S291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291" s="22"/>
      <c r="U291" s="6" t="str">
        <f>IF(V291&lt;&gt;"",Tabla2[[#This Row],[VALOR DEL PUNTO (EJEMPLO EN ACCIONES UN PUNTO 1€) ]]/Tabla2[[#This Row],[TAMAÑO DEL TICK (ACCIONES = 0,01)]],"")</f>
        <v/>
      </c>
      <c r="V291" s="22"/>
      <c r="W291" s="22"/>
      <c r="X291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291" s="13" t="str">
        <f>IF(Tabla2[[#This Row],[RESULTADO TOTAL EN PPRO8]]&lt;&gt;"",Tabla2[[#This Row],[RESULTADO TOTAL EN PPRO8]]-Tabla2[[#This Row],[RESULTADO (TOTAL)]],"")</f>
        <v/>
      </c>
      <c r="AA291" s="6" t="str">
        <f>IF(Tabla2[[#This Row],[RESULTADO (TOTAL)]]&lt;0,1,"")</f>
        <v/>
      </c>
      <c r="AB291" s="6" t="str">
        <f>IF(Tabla2[[#This Row],[TARGET REAL (RESULTADO EN TICKS)]]&lt;&gt;"",IF(Tabla2[[#This Row],[OPERACIONES PERDEDORAS]]=1,AB290+Tabla2[[#This Row],[OPERACIONES PERDEDORAS]],0),"")</f>
        <v/>
      </c>
      <c r="AC291" s="23"/>
      <c r="AD291" s="23"/>
      <c r="AE291" s="6" t="str">
        <f>IF(D291&lt;&gt;"",COUNTIF($D$3:D291,D291),"")</f>
        <v/>
      </c>
      <c r="AF291" s="6" t="str">
        <f>IF(Tabla2[[#This Row],[RESULTADO TOTAL EN PPRO8]]&lt;0,ABS(Tabla2[[#This Row],[RESULTADO TOTAL EN PPRO8]]),"")</f>
        <v/>
      </c>
    </row>
    <row r="292" spans="1:32" x14ac:dyDescent="0.25">
      <c r="A292" s="22"/>
      <c r="B292" s="34">
        <f t="shared" si="29"/>
        <v>290</v>
      </c>
      <c r="C292" s="22"/>
      <c r="D292" s="37"/>
      <c r="E292" s="37"/>
      <c r="F292" s="37"/>
      <c r="G292" s="39"/>
      <c r="H292" s="22"/>
      <c r="I292" s="22"/>
      <c r="J292" s="22"/>
      <c r="K292" s="22"/>
      <c r="L292" s="22"/>
      <c r="M292" s="22"/>
      <c r="N292" s="22"/>
      <c r="O292" s="22"/>
      <c r="P292" s="22"/>
      <c r="Q292" s="22"/>
      <c r="R292" s="22"/>
      <c r="S292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292" s="22"/>
      <c r="U292" s="6" t="str">
        <f>IF(V292&lt;&gt;"",Tabla2[[#This Row],[VALOR DEL PUNTO (EJEMPLO EN ACCIONES UN PUNTO 1€) ]]/Tabla2[[#This Row],[TAMAÑO DEL TICK (ACCIONES = 0,01)]],"")</f>
        <v/>
      </c>
      <c r="V292" s="22"/>
      <c r="W292" s="22"/>
      <c r="X292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292" s="13" t="str">
        <f>IF(Tabla2[[#This Row],[RESULTADO TOTAL EN PPRO8]]&lt;&gt;"",Tabla2[[#This Row],[RESULTADO TOTAL EN PPRO8]]-Tabla2[[#This Row],[RESULTADO (TOTAL)]],"")</f>
        <v/>
      </c>
      <c r="AA292" s="6" t="str">
        <f>IF(Tabla2[[#This Row],[RESULTADO (TOTAL)]]&lt;0,1,"")</f>
        <v/>
      </c>
      <c r="AB292" s="6" t="str">
        <f>IF(Tabla2[[#This Row],[TARGET REAL (RESULTADO EN TICKS)]]&lt;&gt;"",IF(Tabla2[[#This Row],[OPERACIONES PERDEDORAS]]=1,AB291+Tabla2[[#This Row],[OPERACIONES PERDEDORAS]],0),"")</f>
        <v/>
      </c>
      <c r="AC292" s="23"/>
      <c r="AD292" s="23"/>
      <c r="AE292" s="6" t="str">
        <f>IF(D292&lt;&gt;"",COUNTIF($D$3:D292,D292),"")</f>
        <v/>
      </c>
      <c r="AF292" s="6" t="str">
        <f>IF(Tabla2[[#This Row],[RESULTADO TOTAL EN PPRO8]]&lt;0,ABS(Tabla2[[#This Row],[RESULTADO TOTAL EN PPRO8]]),"")</f>
        <v/>
      </c>
    </row>
    <row r="293" spans="1:32" x14ac:dyDescent="0.25">
      <c r="A293" s="22"/>
      <c r="B293" s="34">
        <f t="shared" si="29"/>
        <v>291</v>
      </c>
      <c r="C293" s="22"/>
      <c r="D293" s="37"/>
      <c r="E293" s="37"/>
      <c r="F293" s="37"/>
      <c r="G293" s="39"/>
      <c r="H293" s="22"/>
      <c r="I293" s="22"/>
      <c r="J293" s="22"/>
      <c r="K293" s="22"/>
      <c r="L293" s="22"/>
      <c r="M293" s="22"/>
      <c r="N293" s="22"/>
      <c r="O293" s="22"/>
      <c r="P293" s="22"/>
      <c r="Q293" s="22"/>
      <c r="R293" s="22"/>
      <c r="S293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293" s="22"/>
      <c r="U293" s="6" t="str">
        <f>IF(V293&lt;&gt;"",Tabla2[[#This Row],[VALOR DEL PUNTO (EJEMPLO EN ACCIONES UN PUNTO 1€) ]]/Tabla2[[#This Row],[TAMAÑO DEL TICK (ACCIONES = 0,01)]],"")</f>
        <v/>
      </c>
      <c r="V293" s="22"/>
      <c r="W293" s="22"/>
      <c r="X293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293" s="13" t="str">
        <f>IF(Tabla2[[#This Row],[RESULTADO TOTAL EN PPRO8]]&lt;&gt;"",Tabla2[[#This Row],[RESULTADO TOTAL EN PPRO8]]-Tabla2[[#This Row],[RESULTADO (TOTAL)]],"")</f>
        <v/>
      </c>
      <c r="AA293" s="6" t="str">
        <f>IF(Tabla2[[#This Row],[RESULTADO (TOTAL)]]&lt;0,1,"")</f>
        <v/>
      </c>
      <c r="AB293" s="6" t="str">
        <f>IF(Tabla2[[#This Row],[TARGET REAL (RESULTADO EN TICKS)]]&lt;&gt;"",IF(Tabla2[[#This Row],[OPERACIONES PERDEDORAS]]=1,AB292+Tabla2[[#This Row],[OPERACIONES PERDEDORAS]],0),"")</f>
        <v/>
      </c>
      <c r="AC293" s="23"/>
      <c r="AD293" s="23"/>
      <c r="AE293" s="6" t="str">
        <f>IF(D293&lt;&gt;"",COUNTIF($D$3:D293,D293),"")</f>
        <v/>
      </c>
      <c r="AF293" s="6" t="str">
        <f>IF(Tabla2[[#This Row],[RESULTADO TOTAL EN PPRO8]]&lt;0,ABS(Tabla2[[#This Row],[RESULTADO TOTAL EN PPRO8]]),"")</f>
        <v/>
      </c>
    </row>
    <row r="294" spans="1:32" x14ac:dyDescent="0.25">
      <c r="A294" s="22"/>
      <c r="B294" s="34">
        <f t="shared" si="29"/>
        <v>292</v>
      </c>
      <c r="C294" s="22"/>
      <c r="D294" s="37"/>
      <c r="E294" s="37"/>
      <c r="F294" s="37"/>
      <c r="G294" s="39"/>
      <c r="H294" s="22"/>
      <c r="I294" s="22"/>
      <c r="J294" s="22"/>
      <c r="K294" s="22"/>
      <c r="L294" s="22"/>
      <c r="M294" s="22"/>
      <c r="N294" s="22"/>
      <c r="O294" s="22"/>
      <c r="P294" s="22"/>
      <c r="Q294" s="22"/>
      <c r="R294" s="22"/>
      <c r="S294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294" s="22"/>
      <c r="U294" s="6" t="str">
        <f>IF(V294&lt;&gt;"",Tabla2[[#This Row],[VALOR DEL PUNTO (EJEMPLO EN ACCIONES UN PUNTO 1€) ]]/Tabla2[[#This Row],[TAMAÑO DEL TICK (ACCIONES = 0,01)]],"")</f>
        <v/>
      </c>
      <c r="V294" s="22"/>
      <c r="W294" s="22"/>
      <c r="X294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294" s="13" t="str">
        <f>IF(Tabla2[[#This Row],[RESULTADO TOTAL EN PPRO8]]&lt;&gt;"",Tabla2[[#This Row],[RESULTADO TOTAL EN PPRO8]]-Tabla2[[#This Row],[RESULTADO (TOTAL)]],"")</f>
        <v/>
      </c>
      <c r="AA294" s="6" t="str">
        <f>IF(Tabla2[[#This Row],[RESULTADO (TOTAL)]]&lt;0,1,"")</f>
        <v/>
      </c>
      <c r="AB294" s="6" t="str">
        <f>IF(Tabla2[[#This Row],[TARGET REAL (RESULTADO EN TICKS)]]&lt;&gt;"",IF(Tabla2[[#This Row],[OPERACIONES PERDEDORAS]]=1,AB293+Tabla2[[#This Row],[OPERACIONES PERDEDORAS]],0),"")</f>
        <v/>
      </c>
      <c r="AC294" s="23"/>
      <c r="AD294" s="23"/>
      <c r="AE294" s="6" t="str">
        <f>IF(D294&lt;&gt;"",COUNTIF($D$3:D294,D294),"")</f>
        <v/>
      </c>
      <c r="AF294" s="6" t="str">
        <f>IF(Tabla2[[#This Row],[RESULTADO TOTAL EN PPRO8]]&lt;0,ABS(Tabla2[[#This Row],[RESULTADO TOTAL EN PPRO8]]),"")</f>
        <v/>
      </c>
    </row>
    <row r="295" spans="1:32" x14ac:dyDescent="0.25">
      <c r="A295" s="22"/>
      <c r="B295" s="34">
        <f t="shared" ref="B295:B358" si="30">B294+1</f>
        <v>293</v>
      </c>
      <c r="C295" s="22"/>
      <c r="D295" s="37"/>
      <c r="E295" s="37"/>
      <c r="F295" s="37"/>
      <c r="G295" s="39"/>
      <c r="H295" s="22"/>
      <c r="I295" s="22"/>
      <c r="J295" s="22"/>
      <c r="K295" s="22"/>
      <c r="L295" s="22"/>
      <c r="M295" s="22"/>
      <c r="N295" s="22"/>
      <c r="O295" s="22"/>
      <c r="P295" s="22"/>
      <c r="Q295" s="22"/>
      <c r="R295" s="22"/>
      <c r="S295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295" s="22"/>
      <c r="U295" s="6" t="str">
        <f>IF(V295&lt;&gt;"",Tabla2[[#This Row],[VALOR DEL PUNTO (EJEMPLO EN ACCIONES UN PUNTO 1€) ]]/Tabla2[[#This Row],[TAMAÑO DEL TICK (ACCIONES = 0,01)]],"")</f>
        <v/>
      </c>
      <c r="V295" s="22"/>
      <c r="W295" s="22"/>
      <c r="X295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295" s="13" t="str">
        <f>IF(Tabla2[[#This Row],[RESULTADO TOTAL EN PPRO8]]&lt;&gt;"",Tabla2[[#This Row],[RESULTADO TOTAL EN PPRO8]]-Tabla2[[#This Row],[RESULTADO (TOTAL)]],"")</f>
        <v/>
      </c>
      <c r="AA295" s="6" t="str">
        <f>IF(Tabla2[[#This Row],[RESULTADO (TOTAL)]]&lt;0,1,"")</f>
        <v/>
      </c>
      <c r="AB295" s="6" t="str">
        <f>IF(Tabla2[[#This Row],[TARGET REAL (RESULTADO EN TICKS)]]&lt;&gt;"",IF(Tabla2[[#This Row],[OPERACIONES PERDEDORAS]]=1,AB294+Tabla2[[#This Row],[OPERACIONES PERDEDORAS]],0),"")</f>
        <v/>
      </c>
      <c r="AC295" s="23"/>
      <c r="AD295" s="23"/>
      <c r="AE295" s="6" t="str">
        <f>IF(D295&lt;&gt;"",COUNTIF($D$3:D295,D295),"")</f>
        <v/>
      </c>
      <c r="AF295" s="6" t="str">
        <f>IF(Tabla2[[#This Row],[RESULTADO TOTAL EN PPRO8]]&lt;0,ABS(Tabla2[[#This Row],[RESULTADO TOTAL EN PPRO8]]),"")</f>
        <v/>
      </c>
    </row>
    <row r="296" spans="1:32" x14ac:dyDescent="0.25">
      <c r="A296" s="22"/>
      <c r="B296" s="34">
        <f t="shared" si="30"/>
        <v>294</v>
      </c>
      <c r="C296" s="22"/>
      <c r="D296" s="37"/>
      <c r="E296" s="37"/>
      <c r="F296" s="37"/>
      <c r="G296" s="39"/>
      <c r="H296" s="22"/>
      <c r="I296" s="22"/>
      <c r="J296" s="22"/>
      <c r="K296" s="22"/>
      <c r="L296" s="22"/>
      <c r="M296" s="22"/>
      <c r="N296" s="22"/>
      <c r="O296" s="22"/>
      <c r="P296" s="22"/>
      <c r="Q296" s="22"/>
      <c r="R296" s="22"/>
      <c r="S296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296" s="22"/>
      <c r="U296" s="6" t="str">
        <f>IF(V296&lt;&gt;"",Tabla2[[#This Row],[VALOR DEL PUNTO (EJEMPLO EN ACCIONES UN PUNTO 1€) ]]/Tabla2[[#This Row],[TAMAÑO DEL TICK (ACCIONES = 0,01)]],"")</f>
        <v/>
      </c>
      <c r="V296" s="22"/>
      <c r="W296" s="22"/>
      <c r="X296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296" s="13" t="str">
        <f>IF(Tabla2[[#This Row],[RESULTADO TOTAL EN PPRO8]]&lt;&gt;"",Tabla2[[#This Row],[RESULTADO TOTAL EN PPRO8]]-Tabla2[[#This Row],[RESULTADO (TOTAL)]],"")</f>
        <v/>
      </c>
      <c r="AA296" s="6" t="str">
        <f>IF(Tabla2[[#This Row],[RESULTADO (TOTAL)]]&lt;0,1,"")</f>
        <v/>
      </c>
      <c r="AB296" s="6" t="str">
        <f>IF(Tabla2[[#This Row],[TARGET REAL (RESULTADO EN TICKS)]]&lt;&gt;"",IF(Tabla2[[#This Row],[OPERACIONES PERDEDORAS]]=1,AB295+Tabla2[[#This Row],[OPERACIONES PERDEDORAS]],0),"")</f>
        <v/>
      </c>
      <c r="AC296" s="23"/>
      <c r="AD296" s="23"/>
      <c r="AE296" s="6" t="str">
        <f>IF(D296&lt;&gt;"",COUNTIF($D$3:D296,D296),"")</f>
        <v/>
      </c>
      <c r="AF296" s="6" t="str">
        <f>IF(Tabla2[[#This Row],[RESULTADO TOTAL EN PPRO8]]&lt;0,ABS(Tabla2[[#This Row],[RESULTADO TOTAL EN PPRO8]]),"")</f>
        <v/>
      </c>
    </row>
    <row r="297" spans="1:32" x14ac:dyDescent="0.25">
      <c r="A297" s="22"/>
      <c r="B297" s="34">
        <f t="shared" si="30"/>
        <v>295</v>
      </c>
      <c r="C297" s="22"/>
      <c r="D297" s="37"/>
      <c r="E297" s="37"/>
      <c r="F297" s="37"/>
      <c r="G297" s="39"/>
      <c r="H297" s="22"/>
      <c r="I297" s="22"/>
      <c r="J297" s="22"/>
      <c r="K297" s="22"/>
      <c r="L297" s="22"/>
      <c r="M297" s="22"/>
      <c r="N297" s="22"/>
      <c r="O297" s="22"/>
      <c r="P297" s="22"/>
      <c r="Q297" s="22"/>
      <c r="R297" s="22"/>
      <c r="S297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297" s="22"/>
      <c r="U297" s="6" t="str">
        <f>IF(V297&lt;&gt;"",Tabla2[[#This Row],[VALOR DEL PUNTO (EJEMPLO EN ACCIONES UN PUNTO 1€) ]]/Tabla2[[#This Row],[TAMAÑO DEL TICK (ACCIONES = 0,01)]],"")</f>
        <v/>
      </c>
      <c r="V297" s="22"/>
      <c r="W297" s="22"/>
      <c r="X297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297" s="13" t="str">
        <f>IF(Tabla2[[#This Row],[RESULTADO TOTAL EN PPRO8]]&lt;&gt;"",Tabla2[[#This Row],[RESULTADO TOTAL EN PPRO8]]-Tabla2[[#This Row],[RESULTADO (TOTAL)]],"")</f>
        <v/>
      </c>
      <c r="AA297" s="6" t="str">
        <f>IF(Tabla2[[#This Row],[RESULTADO (TOTAL)]]&lt;0,1,"")</f>
        <v/>
      </c>
      <c r="AB297" s="6" t="str">
        <f>IF(Tabla2[[#This Row],[TARGET REAL (RESULTADO EN TICKS)]]&lt;&gt;"",IF(Tabla2[[#This Row],[OPERACIONES PERDEDORAS]]=1,AB296+Tabla2[[#This Row],[OPERACIONES PERDEDORAS]],0),"")</f>
        <v/>
      </c>
      <c r="AC297" s="23"/>
      <c r="AD297" s="23"/>
      <c r="AE297" s="6" t="str">
        <f>IF(D297&lt;&gt;"",COUNTIF($D$3:D297,D297),"")</f>
        <v/>
      </c>
      <c r="AF297" s="6" t="str">
        <f>IF(Tabla2[[#This Row],[RESULTADO TOTAL EN PPRO8]]&lt;0,ABS(Tabla2[[#This Row],[RESULTADO TOTAL EN PPRO8]]),"")</f>
        <v/>
      </c>
    </row>
    <row r="298" spans="1:32" x14ac:dyDescent="0.25">
      <c r="A298" s="22"/>
      <c r="B298" s="34">
        <f t="shared" si="30"/>
        <v>296</v>
      </c>
      <c r="C298" s="22"/>
      <c r="D298" s="37"/>
      <c r="E298" s="37"/>
      <c r="F298" s="37"/>
      <c r="G298" s="39"/>
      <c r="H298" s="22"/>
      <c r="I298" s="22"/>
      <c r="J298" s="22"/>
      <c r="K298" s="22"/>
      <c r="L298" s="22"/>
      <c r="M298" s="22"/>
      <c r="N298" s="22"/>
      <c r="O298" s="22"/>
      <c r="P298" s="22"/>
      <c r="Q298" s="22"/>
      <c r="R298" s="22"/>
      <c r="S298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298" s="22"/>
      <c r="U298" s="6" t="str">
        <f>IF(V298&lt;&gt;"",Tabla2[[#This Row],[VALOR DEL PUNTO (EJEMPLO EN ACCIONES UN PUNTO 1€) ]]/Tabla2[[#This Row],[TAMAÑO DEL TICK (ACCIONES = 0,01)]],"")</f>
        <v/>
      </c>
      <c r="V298" s="22"/>
      <c r="W298" s="22"/>
      <c r="X298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298" s="13" t="str">
        <f>IF(Tabla2[[#This Row],[RESULTADO TOTAL EN PPRO8]]&lt;&gt;"",Tabla2[[#This Row],[RESULTADO TOTAL EN PPRO8]]-Tabla2[[#This Row],[RESULTADO (TOTAL)]],"")</f>
        <v/>
      </c>
      <c r="AA298" s="6" t="str">
        <f>IF(Tabla2[[#This Row],[RESULTADO (TOTAL)]]&lt;0,1,"")</f>
        <v/>
      </c>
      <c r="AB298" s="6" t="str">
        <f>IF(Tabla2[[#This Row],[TARGET REAL (RESULTADO EN TICKS)]]&lt;&gt;"",IF(Tabla2[[#This Row],[OPERACIONES PERDEDORAS]]=1,AB297+Tabla2[[#This Row],[OPERACIONES PERDEDORAS]],0),"")</f>
        <v/>
      </c>
      <c r="AC298" s="23"/>
      <c r="AD298" s="23"/>
      <c r="AE298" s="6" t="str">
        <f>IF(D298&lt;&gt;"",COUNTIF($D$3:D298,D298),"")</f>
        <v/>
      </c>
      <c r="AF298" s="6" t="str">
        <f>IF(Tabla2[[#This Row],[RESULTADO TOTAL EN PPRO8]]&lt;0,ABS(Tabla2[[#This Row],[RESULTADO TOTAL EN PPRO8]]),"")</f>
        <v/>
      </c>
    </row>
    <row r="299" spans="1:32" x14ac:dyDescent="0.25">
      <c r="A299" s="22"/>
      <c r="B299" s="34">
        <f t="shared" si="30"/>
        <v>297</v>
      </c>
      <c r="C299" s="22"/>
      <c r="D299" s="37"/>
      <c r="E299" s="37"/>
      <c r="F299" s="37"/>
      <c r="G299" s="39"/>
      <c r="H299" s="22"/>
      <c r="I299" s="22"/>
      <c r="J299" s="22"/>
      <c r="K299" s="22"/>
      <c r="L299" s="22"/>
      <c r="M299" s="22"/>
      <c r="N299" s="22"/>
      <c r="O299" s="22"/>
      <c r="P299" s="22"/>
      <c r="Q299" s="22"/>
      <c r="R299" s="22"/>
      <c r="S299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299" s="22"/>
      <c r="U299" s="6" t="str">
        <f>IF(V299&lt;&gt;"",Tabla2[[#This Row],[VALOR DEL PUNTO (EJEMPLO EN ACCIONES UN PUNTO 1€) ]]/Tabla2[[#This Row],[TAMAÑO DEL TICK (ACCIONES = 0,01)]],"")</f>
        <v/>
      </c>
      <c r="V299" s="22"/>
      <c r="W299" s="22"/>
      <c r="X299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299" s="13" t="str">
        <f>IF(Tabla2[[#This Row],[RESULTADO TOTAL EN PPRO8]]&lt;&gt;"",Tabla2[[#This Row],[RESULTADO TOTAL EN PPRO8]]-Tabla2[[#This Row],[RESULTADO (TOTAL)]],"")</f>
        <v/>
      </c>
      <c r="AA299" s="6" t="str">
        <f>IF(Tabla2[[#This Row],[RESULTADO (TOTAL)]]&lt;0,1,"")</f>
        <v/>
      </c>
      <c r="AB299" s="6" t="str">
        <f>IF(Tabla2[[#This Row],[TARGET REAL (RESULTADO EN TICKS)]]&lt;&gt;"",IF(Tabla2[[#This Row],[OPERACIONES PERDEDORAS]]=1,AB298+Tabla2[[#This Row],[OPERACIONES PERDEDORAS]],0),"")</f>
        <v/>
      </c>
      <c r="AC299" s="23"/>
      <c r="AD299" s="23"/>
      <c r="AE299" s="6" t="str">
        <f>IF(D299&lt;&gt;"",COUNTIF($D$3:D299,D299),"")</f>
        <v/>
      </c>
      <c r="AF299" s="6" t="str">
        <f>IF(Tabla2[[#This Row],[RESULTADO TOTAL EN PPRO8]]&lt;0,ABS(Tabla2[[#This Row],[RESULTADO TOTAL EN PPRO8]]),"")</f>
        <v/>
      </c>
    </row>
    <row r="300" spans="1:32" x14ac:dyDescent="0.25">
      <c r="A300" s="22"/>
      <c r="B300" s="34">
        <f t="shared" si="30"/>
        <v>298</v>
      </c>
      <c r="C300" s="22"/>
      <c r="D300" s="37"/>
      <c r="E300" s="37"/>
      <c r="F300" s="37"/>
      <c r="G300" s="39"/>
      <c r="H300" s="22"/>
      <c r="I300" s="22"/>
      <c r="J300" s="22"/>
      <c r="K300" s="22"/>
      <c r="L300" s="22"/>
      <c r="M300" s="22"/>
      <c r="N300" s="22"/>
      <c r="O300" s="22"/>
      <c r="P300" s="22"/>
      <c r="Q300" s="22"/>
      <c r="R300" s="22"/>
      <c r="S300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300" s="22"/>
      <c r="U300" s="6" t="str">
        <f>IF(V300&lt;&gt;"",Tabla2[[#This Row],[VALOR DEL PUNTO (EJEMPLO EN ACCIONES UN PUNTO 1€) ]]/Tabla2[[#This Row],[TAMAÑO DEL TICK (ACCIONES = 0,01)]],"")</f>
        <v/>
      </c>
      <c r="V300" s="22"/>
      <c r="W300" s="22"/>
      <c r="X300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300" s="13" t="str">
        <f>IF(Tabla2[[#This Row],[RESULTADO TOTAL EN PPRO8]]&lt;&gt;"",Tabla2[[#This Row],[RESULTADO TOTAL EN PPRO8]]-Tabla2[[#This Row],[RESULTADO (TOTAL)]],"")</f>
        <v/>
      </c>
      <c r="AA300" s="6" t="str">
        <f>IF(Tabla2[[#This Row],[RESULTADO (TOTAL)]]&lt;0,1,"")</f>
        <v/>
      </c>
      <c r="AB300" s="6" t="str">
        <f>IF(Tabla2[[#This Row],[TARGET REAL (RESULTADO EN TICKS)]]&lt;&gt;"",IF(Tabla2[[#This Row],[OPERACIONES PERDEDORAS]]=1,AB299+Tabla2[[#This Row],[OPERACIONES PERDEDORAS]],0),"")</f>
        <v/>
      </c>
      <c r="AC300" s="23"/>
      <c r="AD300" s="23"/>
      <c r="AE300" s="6" t="str">
        <f>IF(D300&lt;&gt;"",COUNTIF($D$3:D300,D300),"")</f>
        <v/>
      </c>
      <c r="AF300" s="6" t="str">
        <f>IF(Tabla2[[#This Row],[RESULTADO TOTAL EN PPRO8]]&lt;0,ABS(Tabla2[[#This Row],[RESULTADO TOTAL EN PPRO8]]),"")</f>
        <v/>
      </c>
    </row>
    <row r="301" spans="1:32" x14ac:dyDescent="0.25">
      <c r="A301" s="22"/>
      <c r="B301" s="34">
        <f t="shared" si="30"/>
        <v>299</v>
      </c>
      <c r="C301" s="22"/>
      <c r="D301" s="37"/>
      <c r="E301" s="37"/>
      <c r="F301" s="37"/>
      <c r="G301" s="39"/>
      <c r="H301" s="22"/>
      <c r="I301" s="22"/>
      <c r="J301" s="22"/>
      <c r="K301" s="22"/>
      <c r="L301" s="22"/>
      <c r="M301" s="22"/>
      <c r="N301" s="22"/>
      <c r="O301" s="22"/>
      <c r="P301" s="22"/>
      <c r="Q301" s="22"/>
      <c r="R301" s="22"/>
      <c r="S301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301" s="22"/>
      <c r="U301" s="6" t="str">
        <f>IF(V301&lt;&gt;"",Tabla2[[#This Row],[VALOR DEL PUNTO (EJEMPLO EN ACCIONES UN PUNTO 1€) ]]/Tabla2[[#This Row],[TAMAÑO DEL TICK (ACCIONES = 0,01)]],"")</f>
        <v/>
      </c>
      <c r="V301" s="22"/>
      <c r="W301" s="22"/>
      <c r="X301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301" s="13" t="str">
        <f>IF(Tabla2[[#This Row],[RESULTADO TOTAL EN PPRO8]]&lt;&gt;"",Tabla2[[#This Row],[RESULTADO TOTAL EN PPRO8]]-Tabla2[[#This Row],[RESULTADO (TOTAL)]],"")</f>
        <v/>
      </c>
      <c r="AA301" s="6" t="str">
        <f>IF(Tabla2[[#This Row],[RESULTADO (TOTAL)]]&lt;0,1,"")</f>
        <v/>
      </c>
      <c r="AB301" s="6" t="str">
        <f>IF(Tabla2[[#This Row],[TARGET REAL (RESULTADO EN TICKS)]]&lt;&gt;"",IF(Tabla2[[#This Row],[OPERACIONES PERDEDORAS]]=1,AB300+Tabla2[[#This Row],[OPERACIONES PERDEDORAS]],0),"")</f>
        <v/>
      </c>
      <c r="AC301" s="23"/>
      <c r="AD301" s="23"/>
      <c r="AE301" s="6" t="str">
        <f>IF(D301&lt;&gt;"",COUNTIF($D$3:D301,D301),"")</f>
        <v/>
      </c>
      <c r="AF301" s="6" t="str">
        <f>IF(Tabla2[[#This Row],[RESULTADO TOTAL EN PPRO8]]&lt;0,ABS(Tabla2[[#This Row],[RESULTADO TOTAL EN PPRO8]]),"")</f>
        <v/>
      </c>
    </row>
    <row r="302" spans="1:32" x14ac:dyDescent="0.25">
      <c r="A302" s="22"/>
      <c r="B302" s="34">
        <f t="shared" si="30"/>
        <v>300</v>
      </c>
      <c r="C302" s="22"/>
      <c r="D302" s="37"/>
      <c r="E302" s="37"/>
      <c r="F302" s="37"/>
      <c r="G302" s="39"/>
      <c r="H302" s="22"/>
      <c r="I302" s="22"/>
      <c r="J302" s="22"/>
      <c r="K302" s="22"/>
      <c r="L302" s="22"/>
      <c r="M302" s="22"/>
      <c r="N302" s="22"/>
      <c r="O302" s="22"/>
      <c r="P302" s="22"/>
      <c r="Q302" s="22"/>
      <c r="R302" s="22"/>
      <c r="S302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302" s="22"/>
      <c r="U302" s="6" t="str">
        <f>IF(V302&lt;&gt;"",Tabla2[[#This Row],[VALOR DEL PUNTO (EJEMPLO EN ACCIONES UN PUNTO 1€) ]]/Tabla2[[#This Row],[TAMAÑO DEL TICK (ACCIONES = 0,01)]],"")</f>
        <v/>
      </c>
      <c r="V302" s="22"/>
      <c r="W302" s="22"/>
      <c r="X302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302" s="13" t="str">
        <f>IF(Tabla2[[#This Row],[RESULTADO TOTAL EN PPRO8]]&lt;&gt;"",Tabla2[[#This Row],[RESULTADO TOTAL EN PPRO8]]-Tabla2[[#This Row],[RESULTADO (TOTAL)]],"")</f>
        <v/>
      </c>
      <c r="AA302" s="6" t="str">
        <f>IF(Tabla2[[#This Row],[RESULTADO (TOTAL)]]&lt;0,1,"")</f>
        <v/>
      </c>
      <c r="AB302" s="6" t="str">
        <f>IF(Tabla2[[#This Row],[TARGET REAL (RESULTADO EN TICKS)]]&lt;&gt;"",IF(Tabla2[[#This Row],[OPERACIONES PERDEDORAS]]=1,AB301+Tabla2[[#This Row],[OPERACIONES PERDEDORAS]],0),"")</f>
        <v/>
      </c>
      <c r="AC302" s="23"/>
      <c r="AD302" s="23"/>
      <c r="AE302" s="6" t="str">
        <f>IF(D302&lt;&gt;"",COUNTIF($D$3:D302,D302),"")</f>
        <v/>
      </c>
      <c r="AF302" s="6" t="str">
        <f>IF(Tabla2[[#This Row],[RESULTADO TOTAL EN PPRO8]]&lt;0,ABS(Tabla2[[#This Row],[RESULTADO TOTAL EN PPRO8]]),"")</f>
        <v/>
      </c>
    </row>
    <row r="303" spans="1:32" x14ac:dyDescent="0.25">
      <c r="A303" s="22"/>
      <c r="B303" s="34">
        <f t="shared" si="30"/>
        <v>301</v>
      </c>
      <c r="C303" s="22"/>
      <c r="D303" s="37"/>
      <c r="E303" s="37"/>
      <c r="F303" s="37"/>
      <c r="G303" s="39"/>
      <c r="H303" s="22"/>
      <c r="I303" s="22"/>
      <c r="J303" s="22"/>
      <c r="K303" s="22"/>
      <c r="L303" s="22"/>
      <c r="M303" s="22"/>
      <c r="N303" s="22"/>
      <c r="O303" s="22"/>
      <c r="P303" s="22"/>
      <c r="Q303" s="22"/>
      <c r="R303" s="22"/>
      <c r="S303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303" s="22"/>
      <c r="U303" s="6" t="str">
        <f>IF(V303&lt;&gt;"",Tabla2[[#This Row],[VALOR DEL PUNTO (EJEMPLO EN ACCIONES UN PUNTO 1€) ]]/Tabla2[[#This Row],[TAMAÑO DEL TICK (ACCIONES = 0,01)]],"")</f>
        <v/>
      </c>
      <c r="V303" s="22"/>
      <c r="W303" s="22"/>
      <c r="X303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303" s="13" t="str">
        <f>IF(Tabla2[[#This Row],[RESULTADO TOTAL EN PPRO8]]&lt;&gt;"",Tabla2[[#This Row],[RESULTADO TOTAL EN PPRO8]]-Tabla2[[#This Row],[RESULTADO (TOTAL)]],"")</f>
        <v/>
      </c>
      <c r="AA303" s="6" t="str">
        <f>IF(Tabla2[[#This Row],[RESULTADO (TOTAL)]]&lt;0,1,"")</f>
        <v/>
      </c>
      <c r="AB303" s="6" t="str">
        <f>IF(Tabla2[[#This Row],[TARGET REAL (RESULTADO EN TICKS)]]&lt;&gt;"",IF(Tabla2[[#This Row],[OPERACIONES PERDEDORAS]]=1,AB302+Tabla2[[#This Row],[OPERACIONES PERDEDORAS]],0),"")</f>
        <v/>
      </c>
      <c r="AC303" s="23"/>
      <c r="AD303" s="23"/>
      <c r="AE303" s="6" t="str">
        <f>IF(D303&lt;&gt;"",COUNTIF($D$3:D303,D303),"")</f>
        <v/>
      </c>
      <c r="AF303" s="6" t="str">
        <f>IF(Tabla2[[#This Row],[RESULTADO TOTAL EN PPRO8]]&lt;0,ABS(Tabla2[[#This Row],[RESULTADO TOTAL EN PPRO8]]),"")</f>
        <v/>
      </c>
    </row>
    <row r="304" spans="1:32" x14ac:dyDescent="0.25">
      <c r="A304" s="22"/>
      <c r="B304" s="34">
        <f t="shared" si="30"/>
        <v>302</v>
      </c>
      <c r="C304" s="22"/>
      <c r="D304" s="37"/>
      <c r="E304" s="37"/>
      <c r="F304" s="37"/>
      <c r="G304" s="39"/>
      <c r="H304" s="22"/>
      <c r="I304" s="22"/>
      <c r="J304" s="22"/>
      <c r="K304" s="22"/>
      <c r="L304" s="22"/>
      <c r="M304" s="22"/>
      <c r="N304" s="22"/>
      <c r="O304" s="22"/>
      <c r="P304" s="22"/>
      <c r="Q304" s="22"/>
      <c r="R304" s="22"/>
      <c r="S304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304" s="22"/>
      <c r="U304" s="6" t="str">
        <f>IF(V304&lt;&gt;"",Tabla2[[#This Row],[VALOR DEL PUNTO (EJEMPLO EN ACCIONES UN PUNTO 1€) ]]/Tabla2[[#This Row],[TAMAÑO DEL TICK (ACCIONES = 0,01)]],"")</f>
        <v/>
      </c>
      <c r="V304" s="22"/>
      <c r="W304" s="22"/>
      <c r="X304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304" s="13" t="str">
        <f>IF(Tabla2[[#This Row],[RESULTADO TOTAL EN PPRO8]]&lt;&gt;"",Tabla2[[#This Row],[RESULTADO TOTAL EN PPRO8]]-Tabla2[[#This Row],[RESULTADO (TOTAL)]],"")</f>
        <v/>
      </c>
      <c r="AA304" s="6" t="str">
        <f>IF(Tabla2[[#This Row],[RESULTADO (TOTAL)]]&lt;0,1,"")</f>
        <v/>
      </c>
      <c r="AB304" s="6" t="str">
        <f>IF(Tabla2[[#This Row],[TARGET REAL (RESULTADO EN TICKS)]]&lt;&gt;"",IF(Tabla2[[#This Row],[OPERACIONES PERDEDORAS]]=1,AB303+Tabla2[[#This Row],[OPERACIONES PERDEDORAS]],0),"")</f>
        <v/>
      </c>
      <c r="AC304" s="23"/>
      <c r="AD304" s="23"/>
      <c r="AE304" s="6" t="str">
        <f>IF(D304&lt;&gt;"",COUNTIF($D$3:D304,D304),"")</f>
        <v/>
      </c>
      <c r="AF304" s="6" t="str">
        <f>IF(Tabla2[[#This Row],[RESULTADO TOTAL EN PPRO8]]&lt;0,ABS(Tabla2[[#This Row],[RESULTADO TOTAL EN PPRO8]]),"")</f>
        <v/>
      </c>
    </row>
    <row r="305" spans="1:32" x14ac:dyDescent="0.25">
      <c r="A305" s="22"/>
      <c r="B305" s="34">
        <f t="shared" si="30"/>
        <v>303</v>
      </c>
      <c r="C305" s="22"/>
      <c r="D305" s="37"/>
      <c r="E305" s="37"/>
      <c r="F305" s="37"/>
      <c r="G305" s="39"/>
      <c r="H305" s="22"/>
      <c r="I305" s="22"/>
      <c r="J305" s="22"/>
      <c r="K305" s="22"/>
      <c r="L305" s="22"/>
      <c r="M305" s="22"/>
      <c r="N305" s="22"/>
      <c r="O305" s="22"/>
      <c r="P305" s="22"/>
      <c r="Q305" s="22"/>
      <c r="R305" s="22"/>
      <c r="S305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305" s="22"/>
      <c r="U305" s="6" t="str">
        <f>IF(V305&lt;&gt;"",Tabla2[[#This Row],[VALOR DEL PUNTO (EJEMPLO EN ACCIONES UN PUNTO 1€) ]]/Tabla2[[#This Row],[TAMAÑO DEL TICK (ACCIONES = 0,01)]],"")</f>
        <v/>
      </c>
      <c r="V305" s="22"/>
      <c r="W305" s="22"/>
      <c r="X305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305" s="13" t="str">
        <f>IF(Tabla2[[#This Row],[RESULTADO TOTAL EN PPRO8]]&lt;&gt;"",Tabla2[[#This Row],[RESULTADO TOTAL EN PPRO8]]-Tabla2[[#This Row],[RESULTADO (TOTAL)]],"")</f>
        <v/>
      </c>
      <c r="AA305" s="6" t="str">
        <f>IF(Tabla2[[#This Row],[RESULTADO (TOTAL)]]&lt;0,1,"")</f>
        <v/>
      </c>
      <c r="AB305" s="6" t="str">
        <f>IF(Tabla2[[#This Row],[TARGET REAL (RESULTADO EN TICKS)]]&lt;&gt;"",IF(Tabla2[[#This Row],[OPERACIONES PERDEDORAS]]=1,AB304+Tabla2[[#This Row],[OPERACIONES PERDEDORAS]],0),"")</f>
        <v/>
      </c>
      <c r="AC305" s="23"/>
      <c r="AD305" s="23"/>
      <c r="AE305" s="6" t="str">
        <f>IF(D305&lt;&gt;"",COUNTIF($D$3:D305,D305),"")</f>
        <v/>
      </c>
      <c r="AF305" s="6" t="str">
        <f>IF(Tabla2[[#This Row],[RESULTADO TOTAL EN PPRO8]]&lt;0,ABS(Tabla2[[#This Row],[RESULTADO TOTAL EN PPRO8]]),"")</f>
        <v/>
      </c>
    </row>
    <row r="306" spans="1:32" x14ac:dyDescent="0.25">
      <c r="A306" s="22"/>
      <c r="B306" s="34">
        <f t="shared" si="30"/>
        <v>304</v>
      </c>
      <c r="C306" s="22"/>
      <c r="D306" s="37"/>
      <c r="E306" s="37"/>
      <c r="F306" s="37"/>
      <c r="G306" s="39"/>
      <c r="H306" s="22"/>
      <c r="I306" s="22"/>
      <c r="J306" s="22"/>
      <c r="K306" s="22"/>
      <c r="L306" s="22"/>
      <c r="M306" s="22"/>
      <c r="N306" s="22"/>
      <c r="O306" s="22"/>
      <c r="P306" s="22"/>
      <c r="Q306" s="22"/>
      <c r="R306" s="22"/>
      <c r="S306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306" s="22"/>
      <c r="U306" s="6" t="str">
        <f>IF(V306&lt;&gt;"",Tabla2[[#This Row],[VALOR DEL PUNTO (EJEMPLO EN ACCIONES UN PUNTO 1€) ]]/Tabla2[[#This Row],[TAMAÑO DEL TICK (ACCIONES = 0,01)]],"")</f>
        <v/>
      </c>
      <c r="V306" s="22"/>
      <c r="W306" s="22"/>
      <c r="X306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306" s="13" t="str">
        <f>IF(Tabla2[[#This Row],[RESULTADO TOTAL EN PPRO8]]&lt;&gt;"",Tabla2[[#This Row],[RESULTADO TOTAL EN PPRO8]]-Tabla2[[#This Row],[RESULTADO (TOTAL)]],"")</f>
        <v/>
      </c>
      <c r="AA306" s="6" t="str">
        <f>IF(Tabla2[[#This Row],[RESULTADO (TOTAL)]]&lt;0,1,"")</f>
        <v/>
      </c>
      <c r="AB306" s="6" t="str">
        <f>IF(Tabla2[[#This Row],[TARGET REAL (RESULTADO EN TICKS)]]&lt;&gt;"",IF(Tabla2[[#This Row],[OPERACIONES PERDEDORAS]]=1,AB305+Tabla2[[#This Row],[OPERACIONES PERDEDORAS]],0),"")</f>
        <v/>
      </c>
      <c r="AC306" s="23"/>
      <c r="AD306" s="23"/>
      <c r="AE306" s="6" t="str">
        <f>IF(D306&lt;&gt;"",COUNTIF($D$3:D306,D306),"")</f>
        <v/>
      </c>
      <c r="AF306" s="6" t="str">
        <f>IF(Tabla2[[#This Row],[RESULTADO TOTAL EN PPRO8]]&lt;0,ABS(Tabla2[[#This Row],[RESULTADO TOTAL EN PPRO8]]),"")</f>
        <v/>
      </c>
    </row>
    <row r="307" spans="1:32" x14ac:dyDescent="0.25">
      <c r="A307" s="22"/>
      <c r="B307" s="34">
        <f t="shared" si="30"/>
        <v>305</v>
      </c>
      <c r="C307" s="22"/>
      <c r="D307" s="37"/>
      <c r="E307" s="37"/>
      <c r="F307" s="37"/>
      <c r="G307" s="39"/>
      <c r="H307" s="22"/>
      <c r="I307" s="22"/>
      <c r="J307" s="22"/>
      <c r="K307" s="22"/>
      <c r="L307" s="22"/>
      <c r="M307" s="22"/>
      <c r="N307" s="22"/>
      <c r="O307" s="22"/>
      <c r="P307" s="22"/>
      <c r="Q307" s="22"/>
      <c r="R307" s="22"/>
      <c r="S307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307" s="22"/>
      <c r="U307" s="6" t="str">
        <f>IF(V307&lt;&gt;"",Tabla2[[#This Row],[VALOR DEL PUNTO (EJEMPLO EN ACCIONES UN PUNTO 1€) ]]/Tabla2[[#This Row],[TAMAÑO DEL TICK (ACCIONES = 0,01)]],"")</f>
        <v/>
      </c>
      <c r="V307" s="22"/>
      <c r="W307" s="22"/>
      <c r="X307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307" s="13" t="str">
        <f>IF(Tabla2[[#This Row],[RESULTADO TOTAL EN PPRO8]]&lt;&gt;"",Tabla2[[#This Row],[RESULTADO TOTAL EN PPRO8]]-Tabla2[[#This Row],[RESULTADO (TOTAL)]],"")</f>
        <v/>
      </c>
      <c r="AA307" s="6" t="str">
        <f>IF(Tabla2[[#This Row],[RESULTADO (TOTAL)]]&lt;0,1,"")</f>
        <v/>
      </c>
      <c r="AB307" s="6" t="str">
        <f>IF(Tabla2[[#This Row],[TARGET REAL (RESULTADO EN TICKS)]]&lt;&gt;"",IF(Tabla2[[#This Row],[OPERACIONES PERDEDORAS]]=1,AB306+Tabla2[[#This Row],[OPERACIONES PERDEDORAS]],0),"")</f>
        <v/>
      </c>
      <c r="AC307" s="23"/>
      <c r="AD307" s="23"/>
      <c r="AE307" s="6" t="str">
        <f>IF(D307&lt;&gt;"",COUNTIF($D$3:D307,D307),"")</f>
        <v/>
      </c>
      <c r="AF307" s="6" t="str">
        <f>IF(Tabla2[[#This Row],[RESULTADO TOTAL EN PPRO8]]&lt;0,ABS(Tabla2[[#This Row],[RESULTADO TOTAL EN PPRO8]]),"")</f>
        <v/>
      </c>
    </row>
    <row r="308" spans="1:32" x14ac:dyDescent="0.25">
      <c r="A308" s="22"/>
      <c r="B308" s="34">
        <f t="shared" si="30"/>
        <v>306</v>
      </c>
      <c r="C308" s="22"/>
      <c r="D308" s="37"/>
      <c r="E308" s="37"/>
      <c r="F308" s="37"/>
      <c r="G308" s="39"/>
      <c r="H308" s="22"/>
      <c r="I308" s="22"/>
      <c r="J308" s="22"/>
      <c r="K308" s="22"/>
      <c r="L308" s="22"/>
      <c r="M308" s="22"/>
      <c r="N308" s="22"/>
      <c r="O308" s="22"/>
      <c r="P308" s="22"/>
      <c r="Q308" s="22"/>
      <c r="R308" s="22"/>
      <c r="S308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308" s="22"/>
      <c r="U308" s="6" t="str">
        <f>IF(V308&lt;&gt;"",Tabla2[[#This Row],[VALOR DEL PUNTO (EJEMPLO EN ACCIONES UN PUNTO 1€) ]]/Tabla2[[#This Row],[TAMAÑO DEL TICK (ACCIONES = 0,01)]],"")</f>
        <v/>
      </c>
      <c r="V308" s="22"/>
      <c r="W308" s="22"/>
      <c r="X308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308" s="13" t="str">
        <f>IF(Tabla2[[#This Row],[RESULTADO TOTAL EN PPRO8]]&lt;&gt;"",Tabla2[[#This Row],[RESULTADO TOTAL EN PPRO8]]-Tabla2[[#This Row],[RESULTADO (TOTAL)]],"")</f>
        <v/>
      </c>
      <c r="AA308" s="6" t="str">
        <f>IF(Tabla2[[#This Row],[RESULTADO (TOTAL)]]&lt;0,1,"")</f>
        <v/>
      </c>
      <c r="AB308" s="6" t="str">
        <f>IF(Tabla2[[#This Row],[TARGET REAL (RESULTADO EN TICKS)]]&lt;&gt;"",IF(Tabla2[[#This Row],[OPERACIONES PERDEDORAS]]=1,AB307+Tabla2[[#This Row],[OPERACIONES PERDEDORAS]],0),"")</f>
        <v/>
      </c>
      <c r="AC308" s="23"/>
      <c r="AD308" s="23"/>
      <c r="AE308" s="6" t="str">
        <f>IF(D308&lt;&gt;"",COUNTIF($D$3:D308,D308),"")</f>
        <v/>
      </c>
      <c r="AF308" s="6" t="str">
        <f>IF(Tabla2[[#This Row],[RESULTADO TOTAL EN PPRO8]]&lt;0,ABS(Tabla2[[#This Row],[RESULTADO TOTAL EN PPRO8]]),"")</f>
        <v/>
      </c>
    </row>
    <row r="309" spans="1:32" x14ac:dyDescent="0.25">
      <c r="A309" s="22"/>
      <c r="B309" s="34">
        <f t="shared" si="30"/>
        <v>307</v>
      </c>
      <c r="C309" s="22"/>
      <c r="D309" s="37"/>
      <c r="E309" s="37"/>
      <c r="F309" s="37"/>
      <c r="G309" s="39"/>
      <c r="H309" s="22"/>
      <c r="I309" s="22"/>
      <c r="J309" s="22"/>
      <c r="K309" s="22"/>
      <c r="L309" s="22"/>
      <c r="M309" s="22"/>
      <c r="N309" s="22"/>
      <c r="O309" s="22"/>
      <c r="P309" s="22"/>
      <c r="Q309" s="22"/>
      <c r="R309" s="22"/>
      <c r="S309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309" s="22"/>
      <c r="U309" s="6" t="str">
        <f>IF(V309&lt;&gt;"",Tabla2[[#This Row],[VALOR DEL PUNTO (EJEMPLO EN ACCIONES UN PUNTO 1€) ]]/Tabla2[[#This Row],[TAMAÑO DEL TICK (ACCIONES = 0,01)]],"")</f>
        <v/>
      </c>
      <c r="V309" s="22"/>
      <c r="W309" s="22"/>
      <c r="X309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309" s="13" t="str">
        <f>IF(Tabla2[[#This Row],[RESULTADO TOTAL EN PPRO8]]&lt;&gt;"",Tabla2[[#This Row],[RESULTADO TOTAL EN PPRO8]]-Tabla2[[#This Row],[RESULTADO (TOTAL)]],"")</f>
        <v/>
      </c>
      <c r="AA309" s="6" t="str">
        <f>IF(Tabla2[[#This Row],[RESULTADO (TOTAL)]]&lt;0,1,"")</f>
        <v/>
      </c>
      <c r="AB309" s="6" t="str">
        <f>IF(Tabla2[[#This Row],[TARGET REAL (RESULTADO EN TICKS)]]&lt;&gt;"",IF(Tabla2[[#This Row],[OPERACIONES PERDEDORAS]]=1,AB308+Tabla2[[#This Row],[OPERACIONES PERDEDORAS]],0),"")</f>
        <v/>
      </c>
      <c r="AC309" s="23"/>
      <c r="AD309" s="23"/>
      <c r="AE309" s="6" t="str">
        <f>IF(D309&lt;&gt;"",COUNTIF($D$3:D309,D309),"")</f>
        <v/>
      </c>
      <c r="AF309" s="6" t="str">
        <f>IF(Tabla2[[#This Row],[RESULTADO TOTAL EN PPRO8]]&lt;0,ABS(Tabla2[[#This Row],[RESULTADO TOTAL EN PPRO8]]),"")</f>
        <v/>
      </c>
    </row>
    <row r="310" spans="1:32" x14ac:dyDescent="0.25">
      <c r="A310" s="22"/>
      <c r="B310" s="34">
        <f t="shared" si="30"/>
        <v>308</v>
      </c>
      <c r="C310" s="22"/>
      <c r="D310" s="37"/>
      <c r="E310" s="37"/>
      <c r="F310" s="37"/>
      <c r="G310" s="39"/>
      <c r="H310" s="22"/>
      <c r="I310" s="22"/>
      <c r="J310" s="22"/>
      <c r="K310" s="22"/>
      <c r="L310" s="22"/>
      <c r="M310" s="22"/>
      <c r="N310" s="22"/>
      <c r="O310" s="22"/>
      <c r="P310" s="22"/>
      <c r="Q310" s="22"/>
      <c r="R310" s="22"/>
      <c r="S310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310" s="22"/>
      <c r="U310" s="6" t="str">
        <f>IF(V310&lt;&gt;"",Tabla2[[#This Row],[VALOR DEL PUNTO (EJEMPLO EN ACCIONES UN PUNTO 1€) ]]/Tabla2[[#This Row],[TAMAÑO DEL TICK (ACCIONES = 0,01)]],"")</f>
        <v/>
      </c>
      <c r="V310" s="22"/>
      <c r="W310" s="22"/>
      <c r="X310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310" s="13" t="str">
        <f>IF(Tabla2[[#This Row],[RESULTADO TOTAL EN PPRO8]]&lt;&gt;"",Tabla2[[#This Row],[RESULTADO TOTAL EN PPRO8]]-Tabla2[[#This Row],[RESULTADO (TOTAL)]],"")</f>
        <v/>
      </c>
      <c r="AA310" s="6" t="str">
        <f>IF(Tabla2[[#This Row],[RESULTADO (TOTAL)]]&lt;0,1,"")</f>
        <v/>
      </c>
      <c r="AB310" s="6" t="str">
        <f>IF(Tabla2[[#This Row],[TARGET REAL (RESULTADO EN TICKS)]]&lt;&gt;"",IF(Tabla2[[#This Row],[OPERACIONES PERDEDORAS]]=1,AB309+Tabla2[[#This Row],[OPERACIONES PERDEDORAS]],0),"")</f>
        <v/>
      </c>
      <c r="AC310" s="23"/>
      <c r="AD310" s="23"/>
      <c r="AE310" s="6" t="str">
        <f>IF(D310&lt;&gt;"",COUNTIF($D$3:D310,D310),"")</f>
        <v/>
      </c>
      <c r="AF310" s="6" t="str">
        <f>IF(Tabla2[[#This Row],[RESULTADO TOTAL EN PPRO8]]&lt;0,ABS(Tabla2[[#This Row],[RESULTADO TOTAL EN PPRO8]]),"")</f>
        <v/>
      </c>
    </row>
    <row r="311" spans="1:32" x14ac:dyDescent="0.25">
      <c r="A311" s="22"/>
      <c r="B311" s="34">
        <f t="shared" si="30"/>
        <v>309</v>
      </c>
      <c r="C311" s="22"/>
      <c r="D311" s="37"/>
      <c r="E311" s="37"/>
      <c r="F311" s="37"/>
      <c r="G311" s="39"/>
      <c r="H311" s="22"/>
      <c r="I311" s="22"/>
      <c r="J311" s="22"/>
      <c r="K311" s="22"/>
      <c r="L311" s="22"/>
      <c r="M311" s="22"/>
      <c r="N311" s="22"/>
      <c r="O311" s="22"/>
      <c r="P311" s="22"/>
      <c r="Q311" s="22"/>
      <c r="R311" s="22"/>
      <c r="S311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311" s="22"/>
      <c r="U311" s="6" t="str">
        <f>IF(V311&lt;&gt;"",Tabla2[[#This Row],[VALOR DEL PUNTO (EJEMPLO EN ACCIONES UN PUNTO 1€) ]]/Tabla2[[#This Row],[TAMAÑO DEL TICK (ACCIONES = 0,01)]],"")</f>
        <v/>
      </c>
      <c r="V311" s="22"/>
      <c r="W311" s="22"/>
      <c r="X311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311" s="13" t="str">
        <f>IF(Tabla2[[#This Row],[RESULTADO TOTAL EN PPRO8]]&lt;&gt;"",Tabla2[[#This Row],[RESULTADO TOTAL EN PPRO8]]-Tabla2[[#This Row],[RESULTADO (TOTAL)]],"")</f>
        <v/>
      </c>
      <c r="AA311" s="6" t="str">
        <f>IF(Tabla2[[#This Row],[RESULTADO (TOTAL)]]&lt;0,1,"")</f>
        <v/>
      </c>
      <c r="AB311" s="6" t="str">
        <f>IF(Tabla2[[#This Row],[TARGET REAL (RESULTADO EN TICKS)]]&lt;&gt;"",IF(Tabla2[[#This Row],[OPERACIONES PERDEDORAS]]=1,AB310+Tabla2[[#This Row],[OPERACIONES PERDEDORAS]],0),"")</f>
        <v/>
      </c>
      <c r="AC311" s="23"/>
      <c r="AD311" s="23"/>
      <c r="AE311" s="6" t="str">
        <f>IF(D311&lt;&gt;"",COUNTIF($D$3:D311,D311),"")</f>
        <v/>
      </c>
      <c r="AF311" s="6" t="str">
        <f>IF(Tabla2[[#This Row],[RESULTADO TOTAL EN PPRO8]]&lt;0,ABS(Tabla2[[#This Row],[RESULTADO TOTAL EN PPRO8]]),"")</f>
        <v/>
      </c>
    </row>
    <row r="312" spans="1:32" x14ac:dyDescent="0.25">
      <c r="A312" s="22"/>
      <c r="B312" s="34">
        <f t="shared" si="30"/>
        <v>310</v>
      </c>
      <c r="C312" s="22"/>
      <c r="D312" s="37"/>
      <c r="E312" s="37"/>
      <c r="F312" s="37"/>
      <c r="G312" s="39"/>
      <c r="H312" s="22"/>
      <c r="I312" s="22"/>
      <c r="J312" s="22"/>
      <c r="K312" s="22"/>
      <c r="L312" s="22"/>
      <c r="M312" s="22"/>
      <c r="N312" s="22"/>
      <c r="O312" s="22"/>
      <c r="P312" s="22"/>
      <c r="Q312" s="22"/>
      <c r="R312" s="22"/>
      <c r="S312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312" s="22"/>
      <c r="U312" s="6" t="str">
        <f>IF(V312&lt;&gt;"",Tabla2[[#This Row],[VALOR DEL PUNTO (EJEMPLO EN ACCIONES UN PUNTO 1€) ]]/Tabla2[[#This Row],[TAMAÑO DEL TICK (ACCIONES = 0,01)]],"")</f>
        <v/>
      </c>
      <c r="V312" s="22"/>
      <c r="W312" s="22"/>
      <c r="X312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312" s="13" t="str">
        <f>IF(Tabla2[[#This Row],[RESULTADO TOTAL EN PPRO8]]&lt;&gt;"",Tabla2[[#This Row],[RESULTADO TOTAL EN PPRO8]]-Tabla2[[#This Row],[RESULTADO (TOTAL)]],"")</f>
        <v/>
      </c>
      <c r="AA312" s="6" t="str">
        <f>IF(Tabla2[[#This Row],[RESULTADO (TOTAL)]]&lt;0,1,"")</f>
        <v/>
      </c>
      <c r="AB312" s="6" t="str">
        <f>IF(Tabla2[[#This Row],[TARGET REAL (RESULTADO EN TICKS)]]&lt;&gt;"",IF(Tabla2[[#This Row],[OPERACIONES PERDEDORAS]]=1,AB311+Tabla2[[#This Row],[OPERACIONES PERDEDORAS]],0),"")</f>
        <v/>
      </c>
      <c r="AC312" s="23"/>
      <c r="AD312" s="23"/>
      <c r="AE312" s="6" t="str">
        <f>IF(D312&lt;&gt;"",COUNTIF($D$3:D312,D312),"")</f>
        <v/>
      </c>
      <c r="AF312" s="6" t="str">
        <f>IF(Tabla2[[#This Row],[RESULTADO TOTAL EN PPRO8]]&lt;0,ABS(Tabla2[[#This Row],[RESULTADO TOTAL EN PPRO8]]),"")</f>
        <v/>
      </c>
    </row>
    <row r="313" spans="1:32" x14ac:dyDescent="0.25">
      <c r="A313" s="22"/>
      <c r="B313" s="34">
        <f t="shared" si="30"/>
        <v>311</v>
      </c>
      <c r="C313" s="22"/>
      <c r="D313" s="37"/>
      <c r="E313" s="37"/>
      <c r="F313" s="37"/>
      <c r="G313" s="39"/>
      <c r="H313" s="22"/>
      <c r="I313" s="22"/>
      <c r="J313" s="22"/>
      <c r="K313" s="22"/>
      <c r="L313" s="22"/>
      <c r="M313" s="22"/>
      <c r="N313" s="22"/>
      <c r="O313" s="22"/>
      <c r="P313" s="22"/>
      <c r="Q313" s="22"/>
      <c r="R313" s="22"/>
      <c r="S313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313" s="22"/>
      <c r="U313" s="6" t="str">
        <f>IF(V313&lt;&gt;"",Tabla2[[#This Row],[VALOR DEL PUNTO (EJEMPLO EN ACCIONES UN PUNTO 1€) ]]/Tabla2[[#This Row],[TAMAÑO DEL TICK (ACCIONES = 0,01)]],"")</f>
        <v/>
      </c>
      <c r="V313" s="22"/>
      <c r="W313" s="22"/>
      <c r="X313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313" s="13" t="str">
        <f>IF(Tabla2[[#This Row],[RESULTADO TOTAL EN PPRO8]]&lt;&gt;"",Tabla2[[#This Row],[RESULTADO TOTAL EN PPRO8]]-Tabla2[[#This Row],[RESULTADO (TOTAL)]],"")</f>
        <v/>
      </c>
      <c r="AA313" s="6" t="str">
        <f>IF(Tabla2[[#This Row],[RESULTADO (TOTAL)]]&lt;0,1,"")</f>
        <v/>
      </c>
      <c r="AB313" s="6" t="str">
        <f>IF(Tabla2[[#This Row],[TARGET REAL (RESULTADO EN TICKS)]]&lt;&gt;"",IF(Tabla2[[#This Row],[OPERACIONES PERDEDORAS]]=1,AB312+Tabla2[[#This Row],[OPERACIONES PERDEDORAS]],0),"")</f>
        <v/>
      </c>
      <c r="AC313" s="23"/>
      <c r="AD313" s="23"/>
      <c r="AE313" s="6" t="str">
        <f>IF(D313&lt;&gt;"",COUNTIF($D$3:D313,D313),"")</f>
        <v/>
      </c>
      <c r="AF313" s="6" t="str">
        <f>IF(Tabla2[[#This Row],[RESULTADO TOTAL EN PPRO8]]&lt;0,ABS(Tabla2[[#This Row],[RESULTADO TOTAL EN PPRO8]]),"")</f>
        <v/>
      </c>
    </row>
    <row r="314" spans="1:32" x14ac:dyDescent="0.25">
      <c r="A314" s="22"/>
      <c r="B314" s="34">
        <f t="shared" si="30"/>
        <v>312</v>
      </c>
      <c r="C314" s="22"/>
      <c r="D314" s="37"/>
      <c r="E314" s="37"/>
      <c r="F314" s="37"/>
      <c r="G314" s="39"/>
      <c r="H314" s="22"/>
      <c r="I314" s="22"/>
      <c r="J314" s="22"/>
      <c r="K314" s="22"/>
      <c r="L314" s="22"/>
      <c r="M314" s="22"/>
      <c r="N314" s="22"/>
      <c r="O314" s="22"/>
      <c r="P314" s="22"/>
      <c r="Q314" s="22"/>
      <c r="R314" s="22"/>
      <c r="S314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314" s="22"/>
      <c r="U314" s="6" t="str">
        <f>IF(V314&lt;&gt;"",Tabla2[[#This Row],[VALOR DEL PUNTO (EJEMPLO EN ACCIONES UN PUNTO 1€) ]]/Tabla2[[#This Row],[TAMAÑO DEL TICK (ACCIONES = 0,01)]],"")</f>
        <v/>
      </c>
      <c r="V314" s="22"/>
      <c r="W314" s="22"/>
      <c r="X314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314" s="13" t="str">
        <f>IF(Tabla2[[#This Row],[RESULTADO TOTAL EN PPRO8]]&lt;&gt;"",Tabla2[[#This Row],[RESULTADO TOTAL EN PPRO8]]-Tabla2[[#This Row],[RESULTADO (TOTAL)]],"")</f>
        <v/>
      </c>
      <c r="AA314" s="6" t="str">
        <f>IF(Tabla2[[#This Row],[RESULTADO (TOTAL)]]&lt;0,1,"")</f>
        <v/>
      </c>
      <c r="AB314" s="6" t="str">
        <f>IF(Tabla2[[#This Row],[TARGET REAL (RESULTADO EN TICKS)]]&lt;&gt;"",IF(Tabla2[[#This Row],[OPERACIONES PERDEDORAS]]=1,AB313+Tabla2[[#This Row],[OPERACIONES PERDEDORAS]],0),"")</f>
        <v/>
      </c>
      <c r="AC314" s="23"/>
      <c r="AD314" s="23"/>
      <c r="AE314" s="6" t="str">
        <f>IF(D314&lt;&gt;"",COUNTIF($D$3:D314,D314),"")</f>
        <v/>
      </c>
      <c r="AF314" s="6" t="str">
        <f>IF(Tabla2[[#This Row],[RESULTADO TOTAL EN PPRO8]]&lt;0,ABS(Tabla2[[#This Row],[RESULTADO TOTAL EN PPRO8]]),"")</f>
        <v/>
      </c>
    </row>
    <row r="315" spans="1:32" x14ac:dyDescent="0.25">
      <c r="A315" s="22"/>
      <c r="B315" s="34">
        <f t="shared" si="30"/>
        <v>313</v>
      </c>
      <c r="C315" s="22"/>
      <c r="D315" s="37"/>
      <c r="E315" s="37"/>
      <c r="F315" s="37"/>
      <c r="G315" s="39"/>
      <c r="H315" s="22"/>
      <c r="I315" s="22"/>
      <c r="J315" s="22"/>
      <c r="K315" s="22"/>
      <c r="L315" s="22"/>
      <c r="M315" s="22"/>
      <c r="N315" s="22"/>
      <c r="O315" s="22"/>
      <c r="P315" s="22"/>
      <c r="Q315" s="22"/>
      <c r="R315" s="22"/>
      <c r="S315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315" s="22"/>
      <c r="U315" s="6" t="str">
        <f>IF(V315&lt;&gt;"",Tabla2[[#This Row],[VALOR DEL PUNTO (EJEMPLO EN ACCIONES UN PUNTO 1€) ]]/Tabla2[[#This Row],[TAMAÑO DEL TICK (ACCIONES = 0,01)]],"")</f>
        <v/>
      </c>
      <c r="V315" s="22"/>
      <c r="W315" s="22"/>
      <c r="X315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315" s="13" t="str">
        <f>IF(Tabla2[[#This Row],[RESULTADO TOTAL EN PPRO8]]&lt;&gt;"",Tabla2[[#This Row],[RESULTADO TOTAL EN PPRO8]]-Tabla2[[#This Row],[RESULTADO (TOTAL)]],"")</f>
        <v/>
      </c>
      <c r="AA315" s="6" t="str">
        <f>IF(Tabla2[[#This Row],[RESULTADO (TOTAL)]]&lt;0,1,"")</f>
        <v/>
      </c>
      <c r="AB315" s="6" t="str">
        <f>IF(Tabla2[[#This Row],[TARGET REAL (RESULTADO EN TICKS)]]&lt;&gt;"",IF(Tabla2[[#This Row],[OPERACIONES PERDEDORAS]]=1,AB314+Tabla2[[#This Row],[OPERACIONES PERDEDORAS]],0),"")</f>
        <v/>
      </c>
      <c r="AC315" s="23"/>
      <c r="AD315" s="23"/>
      <c r="AE315" s="6" t="str">
        <f>IF(D315&lt;&gt;"",COUNTIF($D$3:D315,D315),"")</f>
        <v/>
      </c>
      <c r="AF315" s="6" t="str">
        <f>IF(Tabla2[[#This Row],[RESULTADO TOTAL EN PPRO8]]&lt;0,ABS(Tabla2[[#This Row],[RESULTADO TOTAL EN PPRO8]]),"")</f>
        <v/>
      </c>
    </row>
    <row r="316" spans="1:32" x14ac:dyDescent="0.25">
      <c r="A316" s="22"/>
      <c r="B316" s="34">
        <f t="shared" si="30"/>
        <v>314</v>
      </c>
      <c r="C316" s="22"/>
      <c r="D316" s="37"/>
      <c r="E316" s="37"/>
      <c r="F316" s="37"/>
      <c r="G316" s="39"/>
      <c r="H316" s="22"/>
      <c r="I316" s="22"/>
      <c r="J316" s="22"/>
      <c r="K316" s="22"/>
      <c r="L316" s="22"/>
      <c r="M316" s="22"/>
      <c r="N316" s="22"/>
      <c r="O316" s="22"/>
      <c r="P316" s="22"/>
      <c r="Q316" s="22"/>
      <c r="R316" s="22"/>
      <c r="S316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316" s="22"/>
      <c r="U316" s="6" t="str">
        <f>IF(V316&lt;&gt;"",Tabla2[[#This Row],[VALOR DEL PUNTO (EJEMPLO EN ACCIONES UN PUNTO 1€) ]]/Tabla2[[#This Row],[TAMAÑO DEL TICK (ACCIONES = 0,01)]],"")</f>
        <v/>
      </c>
      <c r="V316" s="22"/>
      <c r="W316" s="22"/>
      <c r="X316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316" s="13" t="str">
        <f>IF(Tabla2[[#This Row],[RESULTADO TOTAL EN PPRO8]]&lt;&gt;"",Tabla2[[#This Row],[RESULTADO TOTAL EN PPRO8]]-Tabla2[[#This Row],[RESULTADO (TOTAL)]],"")</f>
        <v/>
      </c>
      <c r="AA316" s="6" t="str">
        <f>IF(Tabla2[[#This Row],[RESULTADO (TOTAL)]]&lt;0,1,"")</f>
        <v/>
      </c>
      <c r="AB316" s="6" t="str">
        <f>IF(Tabla2[[#This Row],[TARGET REAL (RESULTADO EN TICKS)]]&lt;&gt;"",IF(Tabla2[[#This Row],[OPERACIONES PERDEDORAS]]=1,AB315+Tabla2[[#This Row],[OPERACIONES PERDEDORAS]],0),"")</f>
        <v/>
      </c>
      <c r="AC316" s="23"/>
      <c r="AD316" s="23"/>
      <c r="AE316" s="6" t="str">
        <f>IF(D316&lt;&gt;"",COUNTIF($D$3:D316,D316),"")</f>
        <v/>
      </c>
      <c r="AF316" s="6" t="str">
        <f>IF(Tabla2[[#This Row],[RESULTADO TOTAL EN PPRO8]]&lt;0,ABS(Tabla2[[#This Row],[RESULTADO TOTAL EN PPRO8]]),"")</f>
        <v/>
      </c>
    </row>
    <row r="317" spans="1:32" x14ac:dyDescent="0.25">
      <c r="A317" s="22"/>
      <c r="B317" s="34">
        <f t="shared" si="30"/>
        <v>315</v>
      </c>
      <c r="C317" s="22"/>
      <c r="D317" s="37"/>
      <c r="E317" s="37"/>
      <c r="F317" s="37"/>
      <c r="G317" s="39"/>
      <c r="H317" s="22"/>
      <c r="I317" s="22"/>
      <c r="J317" s="22"/>
      <c r="K317" s="22"/>
      <c r="L317" s="22"/>
      <c r="M317" s="22"/>
      <c r="N317" s="22"/>
      <c r="O317" s="22"/>
      <c r="P317" s="22"/>
      <c r="Q317" s="22"/>
      <c r="R317" s="22"/>
      <c r="S317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317" s="22"/>
      <c r="U317" s="6" t="str">
        <f>IF(V317&lt;&gt;"",Tabla2[[#This Row],[VALOR DEL PUNTO (EJEMPLO EN ACCIONES UN PUNTO 1€) ]]/Tabla2[[#This Row],[TAMAÑO DEL TICK (ACCIONES = 0,01)]],"")</f>
        <v/>
      </c>
      <c r="V317" s="22"/>
      <c r="W317" s="22"/>
      <c r="X317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317" s="13" t="str">
        <f>IF(Tabla2[[#This Row],[RESULTADO TOTAL EN PPRO8]]&lt;&gt;"",Tabla2[[#This Row],[RESULTADO TOTAL EN PPRO8]]-Tabla2[[#This Row],[RESULTADO (TOTAL)]],"")</f>
        <v/>
      </c>
      <c r="AA317" s="6" t="str">
        <f>IF(Tabla2[[#This Row],[RESULTADO (TOTAL)]]&lt;0,1,"")</f>
        <v/>
      </c>
      <c r="AB317" s="6" t="str">
        <f>IF(Tabla2[[#This Row],[TARGET REAL (RESULTADO EN TICKS)]]&lt;&gt;"",IF(Tabla2[[#This Row],[OPERACIONES PERDEDORAS]]=1,AB316+Tabla2[[#This Row],[OPERACIONES PERDEDORAS]],0),"")</f>
        <v/>
      </c>
      <c r="AC317" s="23"/>
      <c r="AD317" s="23"/>
      <c r="AE317" s="6" t="str">
        <f>IF(D317&lt;&gt;"",COUNTIF($D$3:D317,D317),"")</f>
        <v/>
      </c>
      <c r="AF317" s="6" t="str">
        <f>IF(Tabla2[[#This Row],[RESULTADO TOTAL EN PPRO8]]&lt;0,ABS(Tabla2[[#This Row],[RESULTADO TOTAL EN PPRO8]]),"")</f>
        <v/>
      </c>
    </row>
    <row r="318" spans="1:32" x14ac:dyDescent="0.25">
      <c r="A318" s="22"/>
      <c r="B318" s="34">
        <f t="shared" si="30"/>
        <v>316</v>
      </c>
      <c r="C318" s="22"/>
      <c r="D318" s="37"/>
      <c r="E318" s="37"/>
      <c r="F318" s="37"/>
      <c r="G318" s="39"/>
      <c r="H318" s="22"/>
      <c r="I318" s="22"/>
      <c r="J318" s="22"/>
      <c r="K318" s="22"/>
      <c r="L318" s="22"/>
      <c r="M318" s="22"/>
      <c r="N318" s="22"/>
      <c r="O318" s="22"/>
      <c r="P318" s="22"/>
      <c r="Q318" s="22"/>
      <c r="R318" s="22"/>
      <c r="S318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318" s="22"/>
      <c r="U318" s="6" t="str">
        <f>IF(V318&lt;&gt;"",Tabla2[[#This Row],[VALOR DEL PUNTO (EJEMPLO EN ACCIONES UN PUNTO 1€) ]]/Tabla2[[#This Row],[TAMAÑO DEL TICK (ACCIONES = 0,01)]],"")</f>
        <v/>
      </c>
      <c r="V318" s="22"/>
      <c r="W318" s="22"/>
      <c r="X318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318" s="13" t="str">
        <f>IF(Tabla2[[#This Row],[RESULTADO TOTAL EN PPRO8]]&lt;&gt;"",Tabla2[[#This Row],[RESULTADO TOTAL EN PPRO8]]-Tabla2[[#This Row],[RESULTADO (TOTAL)]],"")</f>
        <v/>
      </c>
      <c r="AA318" s="6" t="str">
        <f>IF(Tabla2[[#This Row],[RESULTADO (TOTAL)]]&lt;0,1,"")</f>
        <v/>
      </c>
      <c r="AB318" s="6" t="str">
        <f>IF(Tabla2[[#This Row],[TARGET REAL (RESULTADO EN TICKS)]]&lt;&gt;"",IF(Tabla2[[#This Row],[OPERACIONES PERDEDORAS]]=1,AB317+Tabla2[[#This Row],[OPERACIONES PERDEDORAS]],0),"")</f>
        <v/>
      </c>
      <c r="AC318" s="23"/>
      <c r="AD318" s="23"/>
      <c r="AE318" s="6" t="str">
        <f>IF(D318&lt;&gt;"",COUNTIF($D$3:D318,D318),"")</f>
        <v/>
      </c>
      <c r="AF318" s="6" t="str">
        <f>IF(Tabla2[[#This Row],[RESULTADO TOTAL EN PPRO8]]&lt;0,ABS(Tabla2[[#This Row],[RESULTADO TOTAL EN PPRO8]]),"")</f>
        <v/>
      </c>
    </row>
    <row r="319" spans="1:32" x14ac:dyDescent="0.25">
      <c r="A319" s="22"/>
      <c r="B319" s="34">
        <f t="shared" si="30"/>
        <v>317</v>
      </c>
      <c r="C319" s="22"/>
      <c r="D319" s="37"/>
      <c r="E319" s="37"/>
      <c r="F319" s="37"/>
      <c r="G319" s="39"/>
      <c r="H319" s="22"/>
      <c r="I319" s="22"/>
      <c r="J319" s="22"/>
      <c r="K319" s="22"/>
      <c r="L319" s="22"/>
      <c r="M319" s="22"/>
      <c r="N319" s="22"/>
      <c r="O319" s="22"/>
      <c r="P319" s="22"/>
      <c r="Q319" s="22"/>
      <c r="R319" s="22"/>
      <c r="S319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319" s="22"/>
      <c r="U319" s="6" t="str">
        <f>IF(V319&lt;&gt;"",Tabla2[[#This Row],[VALOR DEL PUNTO (EJEMPLO EN ACCIONES UN PUNTO 1€) ]]/Tabla2[[#This Row],[TAMAÑO DEL TICK (ACCIONES = 0,01)]],"")</f>
        <v/>
      </c>
      <c r="V319" s="22"/>
      <c r="W319" s="22"/>
      <c r="X319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319" s="13" t="str">
        <f>IF(Tabla2[[#This Row],[RESULTADO TOTAL EN PPRO8]]&lt;&gt;"",Tabla2[[#This Row],[RESULTADO TOTAL EN PPRO8]]-Tabla2[[#This Row],[RESULTADO (TOTAL)]],"")</f>
        <v/>
      </c>
      <c r="AA319" s="6" t="str">
        <f>IF(Tabla2[[#This Row],[RESULTADO (TOTAL)]]&lt;0,1,"")</f>
        <v/>
      </c>
      <c r="AB319" s="6" t="str">
        <f>IF(Tabla2[[#This Row],[TARGET REAL (RESULTADO EN TICKS)]]&lt;&gt;"",IF(Tabla2[[#This Row],[OPERACIONES PERDEDORAS]]=1,AB318+Tabla2[[#This Row],[OPERACIONES PERDEDORAS]],0),"")</f>
        <v/>
      </c>
      <c r="AC319" s="23"/>
      <c r="AD319" s="23"/>
      <c r="AE319" s="6" t="str">
        <f>IF(D319&lt;&gt;"",COUNTIF($D$3:D319,D319),"")</f>
        <v/>
      </c>
      <c r="AF319" s="6" t="str">
        <f>IF(Tabla2[[#This Row],[RESULTADO TOTAL EN PPRO8]]&lt;0,ABS(Tabla2[[#This Row],[RESULTADO TOTAL EN PPRO8]]),"")</f>
        <v/>
      </c>
    </row>
    <row r="320" spans="1:32" x14ac:dyDescent="0.25">
      <c r="A320" s="22"/>
      <c r="B320" s="34">
        <f t="shared" si="30"/>
        <v>318</v>
      </c>
      <c r="C320" s="22"/>
      <c r="D320" s="37"/>
      <c r="E320" s="37"/>
      <c r="F320" s="37"/>
      <c r="G320" s="39"/>
      <c r="H320" s="22"/>
      <c r="I320" s="22"/>
      <c r="J320" s="22"/>
      <c r="K320" s="22"/>
      <c r="L320" s="22"/>
      <c r="M320" s="22"/>
      <c r="N320" s="22"/>
      <c r="O320" s="22"/>
      <c r="P320" s="22"/>
      <c r="Q320" s="22"/>
      <c r="R320" s="22"/>
      <c r="S320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320" s="22"/>
      <c r="U320" s="6" t="str">
        <f>IF(V320&lt;&gt;"",Tabla2[[#This Row],[VALOR DEL PUNTO (EJEMPLO EN ACCIONES UN PUNTO 1€) ]]/Tabla2[[#This Row],[TAMAÑO DEL TICK (ACCIONES = 0,01)]],"")</f>
        <v/>
      </c>
      <c r="V320" s="22"/>
      <c r="W320" s="22"/>
      <c r="X320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320" s="13" t="str">
        <f>IF(Tabla2[[#This Row],[RESULTADO TOTAL EN PPRO8]]&lt;&gt;"",Tabla2[[#This Row],[RESULTADO TOTAL EN PPRO8]]-Tabla2[[#This Row],[RESULTADO (TOTAL)]],"")</f>
        <v/>
      </c>
      <c r="AA320" s="6" t="str">
        <f>IF(Tabla2[[#This Row],[RESULTADO (TOTAL)]]&lt;0,1,"")</f>
        <v/>
      </c>
      <c r="AB320" s="6" t="str">
        <f>IF(Tabla2[[#This Row],[TARGET REAL (RESULTADO EN TICKS)]]&lt;&gt;"",IF(Tabla2[[#This Row],[OPERACIONES PERDEDORAS]]=1,AB319+Tabla2[[#This Row],[OPERACIONES PERDEDORAS]],0),"")</f>
        <v/>
      </c>
      <c r="AC320" s="23"/>
      <c r="AD320" s="23"/>
      <c r="AE320" s="6" t="str">
        <f>IF(D320&lt;&gt;"",COUNTIF($D$3:D320,D320),"")</f>
        <v/>
      </c>
      <c r="AF320" s="6" t="str">
        <f>IF(Tabla2[[#This Row],[RESULTADO TOTAL EN PPRO8]]&lt;0,ABS(Tabla2[[#This Row],[RESULTADO TOTAL EN PPRO8]]),"")</f>
        <v/>
      </c>
    </row>
    <row r="321" spans="1:32" x14ac:dyDescent="0.25">
      <c r="A321" s="22"/>
      <c r="B321" s="34">
        <f t="shared" si="30"/>
        <v>319</v>
      </c>
      <c r="C321" s="22"/>
      <c r="D321" s="37"/>
      <c r="E321" s="37"/>
      <c r="F321" s="37"/>
      <c r="G321" s="39"/>
      <c r="H321" s="22"/>
      <c r="I321" s="22"/>
      <c r="J321" s="22"/>
      <c r="K321" s="22"/>
      <c r="L321" s="22"/>
      <c r="M321" s="22"/>
      <c r="N321" s="22"/>
      <c r="O321" s="22"/>
      <c r="P321" s="22"/>
      <c r="Q321" s="22"/>
      <c r="R321" s="22"/>
      <c r="S321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321" s="22"/>
      <c r="U321" s="6" t="str">
        <f>IF(V321&lt;&gt;"",Tabla2[[#This Row],[VALOR DEL PUNTO (EJEMPLO EN ACCIONES UN PUNTO 1€) ]]/Tabla2[[#This Row],[TAMAÑO DEL TICK (ACCIONES = 0,01)]],"")</f>
        <v/>
      </c>
      <c r="V321" s="22"/>
      <c r="W321" s="22"/>
      <c r="X321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321" s="13" t="str">
        <f>IF(Tabla2[[#This Row],[RESULTADO TOTAL EN PPRO8]]&lt;&gt;"",Tabla2[[#This Row],[RESULTADO TOTAL EN PPRO8]]-Tabla2[[#This Row],[RESULTADO (TOTAL)]],"")</f>
        <v/>
      </c>
      <c r="AA321" s="6" t="str">
        <f>IF(Tabla2[[#This Row],[RESULTADO (TOTAL)]]&lt;0,1,"")</f>
        <v/>
      </c>
      <c r="AB321" s="6" t="str">
        <f>IF(Tabla2[[#This Row],[TARGET REAL (RESULTADO EN TICKS)]]&lt;&gt;"",IF(Tabla2[[#This Row],[OPERACIONES PERDEDORAS]]=1,AB320+Tabla2[[#This Row],[OPERACIONES PERDEDORAS]],0),"")</f>
        <v/>
      </c>
      <c r="AC321" s="23"/>
      <c r="AD321" s="23"/>
      <c r="AE321" s="6" t="str">
        <f>IF(D321&lt;&gt;"",COUNTIF($D$3:D321,D321),"")</f>
        <v/>
      </c>
      <c r="AF321" s="6" t="str">
        <f>IF(Tabla2[[#This Row],[RESULTADO TOTAL EN PPRO8]]&lt;0,ABS(Tabla2[[#This Row],[RESULTADO TOTAL EN PPRO8]]),"")</f>
        <v/>
      </c>
    </row>
    <row r="322" spans="1:32" x14ac:dyDescent="0.25">
      <c r="A322" s="22"/>
      <c r="B322" s="34">
        <f t="shared" si="30"/>
        <v>320</v>
      </c>
      <c r="C322" s="22"/>
      <c r="D322" s="37"/>
      <c r="E322" s="37"/>
      <c r="F322" s="37"/>
      <c r="G322" s="39"/>
      <c r="H322" s="22"/>
      <c r="I322" s="22"/>
      <c r="J322" s="22"/>
      <c r="K322" s="22"/>
      <c r="L322" s="22"/>
      <c r="M322" s="22"/>
      <c r="N322" s="22"/>
      <c r="O322" s="22"/>
      <c r="P322" s="22"/>
      <c r="Q322" s="22"/>
      <c r="R322" s="22"/>
      <c r="S322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322" s="22"/>
      <c r="U322" s="6" t="str">
        <f>IF(V322&lt;&gt;"",Tabla2[[#This Row],[VALOR DEL PUNTO (EJEMPLO EN ACCIONES UN PUNTO 1€) ]]/Tabla2[[#This Row],[TAMAÑO DEL TICK (ACCIONES = 0,01)]],"")</f>
        <v/>
      </c>
      <c r="V322" s="22"/>
      <c r="W322" s="22"/>
      <c r="X322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322" s="13" t="str">
        <f>IF(Tabla2[[#This Row],[RESULTADO TOTAL EN PPRO8]]&lt;&gt;"",Tabla2[[#This Row],[RESULTADO TOTAL EN PPRO8]]-Tabla2[[#This Row],[RESULTADO (TOTAL)]],"")</f>
        <v/>
      </c>
      <c r="AA322" s="6" t="str">
        <f>IF(Tabla2[[#This Row],[RESULTADO (TOTAL)]]&lt;0,1,"")</f>
        <v/>
      </c>
      <c r="AB322" s="6" t="str">
        <f>IF(Tabla2[[#This Row],[TARGET REAL (RESULTADO EN TICKS)]]&lt;&gt;"",IF(Tabla2[[#This Row],[OPERACIONES PERDEDORAS]]=1,AB321+Tabla2[[#This Row],[OPERACIONES PERDEDORAS]],0),"")</f>
        <v/>
      </c>
      <c r="AC322" s="23"/>
      <c r="AD322" s="23"/>
      <c r="AE322" s="6" t="str">
        <f>IF(D322&lt;&gt;"",COUNTIF($D$3:D322,D322),"")</f>
        <v/>
      </c>
      <c r="AF322" s="6" t="str">
        <f>IF(Tabla2[[#This Row],[RESULTADO TOTAL EN PPRO8]]&lt;0,ABS(Tabla2[[#This Row],[RESULTADO TOTAL EN PPRO8]]),"")</f>
        <v/>
      </c>
    </row>
    <row r="323" spans="1:32" x14ac:dyDescent="0.25">
      <c r="A323" s="22"/>
      <c r="B323" s="34">
        <f t="shared" si="30"/>
        <v>321</v>
      </c>
      <c r="C323" s="22"/>
      <c r="D323" s="37"/>
      <c r="E323" s="37"/>
      <c r="F323" s="37"/>
      <c r="G323" s="39"/>
      <c r="H323" s="22"/>
      <c r="I323" s="22"/>
      <c r="J323" s="22"/>
      <c r="K323" s="22"/>
      <c r="L323" s="22"/>
      <c r="M323" s="22"/>
      <c r="N323" s="22"/>
      <c r="O323" s="22"/>
      <c r="P323" s="22"/>
      <c r="Q323" s="22"/>
      <c r="R323" s="22"/>
      <c r="S323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323" s="22"/>
      <c r="U323" s="6" t="str">
        <f>IF(V323&lt;&gt;"",Tabla2[[#This Row],[VALOR DEL PUNTO (EJEMPLO EN ACCIONES UN PUNTO 1€) ]]/Tabla2[[#This Row],[TAMAÑO DEL TICK (ACCIONES = 0,01)]],"")</f>
        <v/>
      </c>
      <c r="V323" s="22"/>
      <c r="W323" s="22"/>
      <c r="X323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323" s="13" t="str">
        <f>IF(Tabla2[[#This Row],[RESULTADO TOTAL EN PPRO8]]&lt;&gt;"",Tabla2[[#This Row],[RESULTADO TOTAL EN PPRO8]]-Tabla2[[#This Row],[RESULTADO (TOTAL)]],"")</f>
        <v/>
      </c>
      <c r="AA323" s="6" t="str">
        <f>IF(Tabla2[[#This Row],[RESULTADO (TOTAL)]]&lt;0,1,"")</f>
        <v/>
      </c>
      <c r="AB323" s="6" t="str">
        <f>IF(Tabla2[[#This Row],[TARGET REAL (RESULTADO EN TICKS)]]&lt;&gt;"",IF(Tabla2[[#This Row],[OPERACIONES PERDEDORAS]]=1,AB322+Tabla2[[#This Row],[OPERACIONES PERDEDORAS]],0),"")</f>
        <v/>
      </c>
      <c r="AC323" s="23"/>
      <c r="AD323" s="23"/>
      <c r="AE323" s="6" t="str">
        <f>IF(D323&lt;&gt;"",COUNTIF($D$3:D323,D323),"")</f>
        <v/>
      </c>
      <c r="AF323" s="6" t="str">
        <f>IF(Tabla2[[#This Row],[RESULTADO TOTAL EN PPRO8]]&lt;0,ABS(Tabla2[[#This Row],[RESULTADO TOTAL EN PPRO8]]),"")</f>
        <v/>
      </c>
    </row>
    <row r="324" spans="1:32" x14ac:dyDescent="0.25">
      <c r="A324" s="22"/>
      <c r="B324" s="34">
        <f t="shared" si="30"/>
        <v>322</v>
      </c>
      <c r="C324" s="22"/>
      <c r="D324" s="37"/>
      <c r="E324" s="37"/>
      <c r="F324" s="37"/>
      <c r="G324" s="39"/>
      <c r="H324" s="22"/>
      <c r="I324" s="22"/>
      <c r="J324" s="22"/>
      <c r="K324" s="22"/>
      <c r="L324" s="22"/>
      <c r="M324" s="22"/>
      <c r="N324" s="22"/>
      <c r="O324" s="22"/>
      <c r="P324" s="22"/>
      <c r="Q324" s="22"/>
      <c r="R324" s="22"/>
      <c r="S324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324" s="22"/>
      <c r="U324" s="6" t="str">
        <f>IF(V324&lt;&gt;"",Tabla2[[#This Row],[VALOR DEL PUNTO (EJEMPLO EN ACCIONES UN PUNTO 1€) ]]/Tabla2[[#This Row],[TAMAÑO DEL TICK (ACCIONES = 0,01)]],"")</f>
        <v/>
      </c>
      <c r="V324" s="22"/>
      <c r="W324" s="22"/>
      <c r="X324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324" s="13" t="str">
        <f>IF(Tabla2[[#This Row],[RESULTADO TOTAL EN PPRO8]]&lt;&gt;"",Tabla2[[#This Row],[RESULTADO TOTAL EN PPRO8]]-Tabla2[[#This Row],[RESULTADO (TOTAL)]],"")</f>
        <v/>
      </c>
      <c r="AA324" s="6" t="str">
        <f>IF(Tabla2[[#This Row],[RESULTADO (TOTAL)]]&lt;0,1,"")</f>
        <v/>
      </c>
      <c r="AB324" s="6" t="str">
        <f>IF(Tabla2[[#This Row],[TARGET REAL (RESULTADO EN TICKS)]]&lt;&gt;"",IF(Tabla2[[#This Row],[OPERACIONES PERDEDORAS]]=1,AB323+Tabla2[[#This Row],[OPERACIONES PERDEDORAS]],0),"")</f>
        <v/>
      </c>
      <c r="AC324" s="23"/>
      <c r="AD324" s="23"/>
      <c r="AE324" s="6" t="str">
        <f>IF(D324&lt;&gt;"",COUNTIF($D$3:D324,D324),"")</f>
        <v/>
      </c>
      <c r="AF324" s="6" t="str">
        <f>IF(Tabla2[[#This Row],[RESULTADO TOTAL EN PPRO8]]&lt;0,ABS(Tabla2[[#This Row],[RESULTADO TOTAL EN PPRO8]]),"")</f>
        <v/>
      </c>
    </row>
    <row r="325" spans="1:32" x14ac:dyDescent="0.25">
      <c r="A325" s="22"/>
      <c r="B325" s="34">
        <f t="shared" si="30"/>
        <v>323</v>
      </c>
      <c r="C325" s="22"/>
      <c r="D325" s="37"/>
      <c r="E325" s="37"/>
      <c r="F325" s="37"/>
      <c r="G325" s="39"/>
      <c r="H325" s="22"/>
      <c r="I325" s="22"/>
      <c r="J325" s="22"/>
      <c r="K325" s="22"/>
      <c r="L325" s="22"/>
      <c r="M325" s="22"/>
      <c r="N325" s="22"/>
      <c r="O325" s="22"/>
      <c r="P325" s="22"/>
      <c r="Q325" s="22"/>
      <c r="R325" s="22"/>
      <c r="S325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325" s="22"/>
      <c r="U325" s="6" t="str">
        <f>IF(V325&lt;&gt;"",Tabla2[[#This Row],[VALOR DEL PUNTO (EJEMPLO EN ACCIONES UN PUNTO 1€) ]]/Tabla2[[#This Row],[TAMAÑO DEL TICK (ACCIONES = 0,01)]],"")</f>
        <v/>
      </c>
      <c r="V325" s="22"/>
      <c r="W325" s="22"/>
      <c r="X325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325" s="13" t="str">
        <f>IF(Tabla2[[#This Row],[RESULTADO TOTAL EN PPRO8]]&lt;&gt;"",Tabla2[[#This Row],[RESULTADO TOTAL EN PPRO8]]-Tabla2[[#This Row],[RESULTADO (TOTAL)]],"")</f>
        <v/>
      </c>
      <c r="AA325" s="6" t="str">
        <f>IF(Tabla2[[#This Row],[RESULTADO (TOTAL)]]&lt;0,1,"")</f>
        <v/>
      </c>
      <c r="AB325" s="6" t="str">
        <f>IF(Tabla2[[#This Row],[TARGET REAL (RESULTADO EN TICKS)]]&lt;&gt;"",IF(Tabla2[[#This Row],[OPERACIONES PERDEDORAS]]=1,AB324+Tabla2[[#This Row],[OPERACIONES PERDEDORAS]],0),"")</f>
        <v/>
      </c>
      <c r="AC325" s="23"/>
      <c r="AD325" s="23"/>
      <c r="AE325" s="6" t="str">
        <f>IF(D325&lt;&gt;"",COUNTIF($D$3:D325,D325),"")</f>
        <v/>
      </c>
      <c r="AF325" s="6" t="str">
        <f>IF(Tabla2[[#This Row],[RESULTADO TOTAL EN PPRO8]]&lt;0,ABS(Tabla2[[#This Row],[RESULTADO TOTAL EN PPRO8]]),"")</f>
        <v/>
      </c>
    </row>
    <row r="326" spans="1:32" x14ac:dyDescent="0.25">
      <c r="A326" s="22"/>
      <c r="B326" s="34">
        <f t="shared" si="30"/>
        <v>324</v>
      </c>
      <c r="C326" s="22"/>
      <c r="D326" s="37"/>
      <c r="E326" s="37"/>
      <c r="F326" s="37"/>
      <c r="G326" s="39"/>
      <c r="H326" s="22"/>
      <c r="I326" s="22"/>
      <c r="J326" s="22"/>
      <c r="K326" s="22"/>
      <c r="L326" s="22"/>
      <c r="M326" s="22"/>
      <c r="N326" s="22"/>
      <c r="O326" s="22"/>
      <c r="P326" s="22"/>
      <c r="Q326" s="22"/>
      <c r="R326" s="22"/>
      <c r="S326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326" s="22"/>
      <c r="U326" s="6" t="str">
        <f>IF(V326&lt;&gt;"",Tabla2[[#This Row],[VALOR DEL PUNTO (EJEMPLO EN ACCIONES UN PUNTO 1€) ]]/Tabla2[[#This Row],[TAMAÑO DEL TICK (ACCIONES = 0,01)]],"")</f>
        <v/>
      </c>
      <c r="V326" s="22"/>
      <c r="W326" s="22"/>
      <c r="X326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326" s="13" t="str">
        <f>IF(Tabla2[[#This Row],[RESULTADO TOTAL EN PPRO8]]&lt;&gt;"",Tabla2[[#This Row],[RESULTADO TOTAL EN PPRO8]]-Tabla2[[#This Row],[RESULTADO (TOTAL)]],"")</f>
        <v/>
      </c>
      <c r="AA326" s="6" t="str">
        <f>IF(Tabla2[[#This Row],[RESULTADO (TOTAL)]]&lt;0,1,"")</f>
        <v/>
      </c>
      <c r="AB326" s="6" t="str">
        <f>IF(Tabla2[[#This Row],[TARGET REAL (RESULTADO EN TICKS)]]&lt;&gt;"",IF(Tabla2[[#This Row],[OPERACIONES PERDEDORAS]]=1,AB325+Tabla2[[#This Row],[OPERACIONES PERDEDORAS]],0),"")</f>
        <v/>
      </c>
      <c r="AC326" s="23"/>
      <c r="AD326" s="23"/>
      <c r="AE326" s="6" t="str">
        <f>IF(D326&lt;&gt;"",COUNTIF($D$3:D326,D326),"")</f>
        <v/>
      </c>
      <c r="AF326" s="6" t="str">
        <f>IF(Tabla2[[#This Row],[RESULTADO TOTAL EN PPRO8]]&lt;0,ABS(Tabla2[[#This Row],[RESULTADO TOTAL EN PPRO8]]),"")</f>
        <v/>
      </c>
    </row>
    <row r="327" spans="1:32" x14ac:dyDescent="0.25">
      <c r="A327" s="22"/>
      <c r="B327" s="34">
        <f t="shared" si="30"/>
        <v>325</v>
      </c>
      <c r="C327" s="22"/>
      <c r="D327" s="37"/>
      <c r="E327" s="37"/>
      <c r="F327" s="37"/>
      <c r="G327" s="39"/>
      <c r="H327" s="22"/>
      <c r="I327" s="22"/>
      <c r="J327" s="22"/>
      <c r="K327" s="22"/>
      <c r="L327" s="22"/>
      <c r="M327" s="22"/>
      <c r="N327" s="22"/>
      <c r="O327" s="22"/>
      <c r="P327" s="22"/>
      <c r="Q327" s="22"/>
      <c r="R327" s="22"/>
      <c r="S327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327" s="22"/>
      <c r="U327" s="6" t="str">
        <f>IF(V327&lt;&gt;"",Tabla2[[#This Row],[VALOR DEL PUNTO (EJEMPLO EN ACCIONES UN PUNTO 1€) ]]/Tabla2[[#This Row],[TAMAÑO DEL TICK (ACCIONES = 0,01)]],"")</f>
        <v/>
      </c>
      <c r="V327" s="22"/>
      <c r="W327" s="22"/>
      <c r="X327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327" s="13" t="str">
        <f>IF(Tabla2[[#This Row],[RESULTADO TOTAL EN PPRO8]]&lt;&gt;"",Tabla2[[#This Row],[RESULTADO TOTAL EN PPRO8]]-Tabla2[[#This Row],[RESULTADO (TOTAL)]],"")</f>
        <v/>
      </c>
      <c r="AA327" s="6" t="str">
        <f>IF(Tabla2[[#This Row],[RESULTADO (TOTAL)]]&lt;0,1,"")</f>
        <v/>
      </c>
      <c r="AB327" s="6" t="str">
        <f>IF(Tabla2[[#This Row],[TARGET REAL (RESULTADO EN TICKS)]]&lt;&gt;"",IF(Tabla2[[#This Row],[OPERACIONES PERDEDORAS]]=1,AB326+Tabla2[[#This Row],[OPERACIONES PERDEDORAS]],0),"")</f>
        <v/>
      </c>
      <c r="AC327" s="23"/>
      <c r="AD327" s="23"/>
      <c r="AE327" s="6" t="str">
        <f>IF(D327&lt;&gt;"",COUNTIF($D$3:D327,D327),"")</f>
        <v/>
      </c>
      <c r="AF327" s="6" t="str">
        <f>IF(Tabla2[[#This Row],[RESULTADO TOTAL EN PPRO8]]&lt;0,ABS(Tabla2[[#This Row],[RESULTADO TOTAL EN PPRO8]]),"")</f>
        <v/>
      </c>
    </row>
    <row r="328" spans="1:32" x14ac:dyDescent="0.25">
      <c r="A328" s="22"/>
      <c r="B328" s="34">
        <f t="shared" si="30"/>
        <v>326</v>
      </c>
      <c r="C328" s="22"/>
      <c r="D328" s="37"/>
      <c r="E328" s="37"/>
      <c r="F328" s="37"/>
      <c r="G328" s="39"/>
      <c r="H328" s="22"/>
      <c r="I328" s="22"/>
      <c r="J328" s="22"/>
      <c r="K328" s="22"/>
      <c r="L328" s="22"/>
      <c r="M328" s="22"/>
      <c r="N328" s="22"/>
      <c r="O328" s="22"/>
      <c r="P328" s="22"/>
      <c r="Q328" s="22"/>
      <c r="R328" s="22"/>
      <c r="S328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328" s="22"/>
      <c r="U328" s="6" t="str">
        <f>IF(V328&lt;&gt;"",Tabla2[[#This Row],[VALOR DEL PUNTO (EJEMPLO EN ACCIONES UN PUNTO 1€) ]]/Tabla2[[#This Row],[TAMAÑO DEL TICK (ACCIONES = 0,01)]],"")</f>
        <v/>
      </c>
      <c r="V328" s="22"/>
      <c r="W328" s="22"/>
      <c r="X328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328" s="13" t="str">
        <f>IF(Tabla2[[#This Row],[RESULTADO TOTAL EN PPRO8]]&lt;&gt;"",Tabla2[[#This Row],[RESULTADO TOTAL EN PPRO8]]-Tabla2[[#This Row],[RESULTADO (TOTAL)]],"")</f>
        <v/>
      </c>
      <c r="AA328" s="6" t="str">
        <f>IF(Tabla2[[#This Row],[RESULTADO (TOTAL)]]&lt;0,1,"")</f>
        <v/>
      </c>
      <c r="AB328" s="6" t="str">
        <f>IF(Tabla2[[#This Row],[TARGET REAL (RESULTADO EN TICKS)]]&lt;&gt;"",IF(Tabla2[[#This Row],[OPERACIONES PERDEDORAS]]=1,AB327+Tabla2[[#This Row],[OPERACIONES PERDEDORAS]],0),"")</f>
        <v/>
      </c>
      <c r="AC328" s="23"/>
      <c r="AD328" s="23"/>
      <c r="AE328" s="6" t="str">
        <f>IF(D328&lt;&gt;"",COUNTIF($D$3:D328,D328),"")</f>
        <v/>
      </c>
      <c r="AF328" s="6" t="str">
        <f>IF(Tabla2[[#This Row],[RESULTADO TOTAL EN PPRO8]]&lt;0,ABS(Tabla2[[#This Row],[RESULTADO TOTAL EN PPRO8]]),"")</f>
        <v/>
      </c>
    </row>
    <row r="329" spans="1:32" x14ac:dyDescent="0.25">
      <c r="A329" s="22"/>
      <c r="B329" s="34">
        <f t="shared" si="30"/>
        <v>327</v>
      </c>
      <c r="C329" s="22"/>
      <c r="D329" s="37"/>
      <c r="E329" s="37"/>
      <c r="F329" s="37"/>
      <c r="G329" s="39"/>
      <c r="H329" s="22"/>
      <c r="I329" s="22"/>
      <c r="J329" s="22"/>
      <c r="K329" s="22"/>
      <c r="L329" s="22"/>
      <c r="M329" s="22"/>
      <c r="N329" s="22"/>
      <c r="O329" s="22"/>
      <c r="P329" s="22"/>
      <c r="Q329" s="22"/>
      <c r="R329" s="22"/>
      <c r="S329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329" s="22"/>
      <c r="U329" s="6" t="str">
        <f>IF(V329&lt;&gt;"",Tabla2[[#This Row],[VALOR DEL PUNTO (EJEMPLO EN ACCIONES UN PUNTO 1€) ]]/Tabla2[[#This Row],[TAMAÑO DEL TICK (ACCIONES = 0,01)]],"")</f>
        <v/>
      </c>
      <c r="V329" s="22"/>
      <c r="W329" s="22"/>
      <c r="X329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329" s="13" t="str">
        <f>IF(Tabla2[[#This Row],[RESULTADO TOTAL EN PPRO8]]&lt;&gt;"",Tabla2[[#This Row],[RESULTADO TOTAL EN PPRO8]]-Tabla2[[#This Row],[RESULTADO (TOTAL)]],"")</f>
        <v/>
      </c>
      <c r="AA329" s="6" t="str">
        <f>IF(Tabla2[[#This Row],[RESULTADO (TOTAL)]]&lt;0,1,"")</f>
        <v/>
      </c>
      <c r="AB329" s="6" t="str">
        <f>IF(Tabla2[[#This Row],[TARGET REAL (RESULTADO EN TICKS)]]&lt;&gt;"",IF(Tabla2[[#This Row],[OPERACIONES PERDEDORAS]]=1,AB328+Tabla2[[#This Row],[OPERACIONES PERDEDORAS]],0),"")</f>
        <v/>
      </c>
      <c r="AC329" s="23"/>
      <c r="AD329" s="23"/>
      <c r="AE329" s="6" t="str">
        <f>IF(D329&lt;&gt;"",COUNTIF($D$3:D329,D329),"")</f>
        <v/>
      </c>
      <c r="AF329" s="6" t="str">
        <f>IF(Tabla2[[#This Row],[RESULTADO TOTAL EN PPRO8]]&lt;0,ABS(Tabla2[[#This Row],[RESULTADO TOTAL EN PPRO8]]),"")</f>
        <v/>
      </c>
    </row>
    <row r="330" spans="1:32" x14ac:dyDescent="0.25">
      <c r="A330" s="22"/>
      <c r="B330" s="34">
        <f t="shared" si="30"/>
        <v>328</v>
      </c>
      <c r="C330" s="22"/>
      <c r="D330" s="37"/>
      <c r="E330" s="37"/>
      <c r="F330" s="37"/>
      <c r="G330" s="39"/>
      <c r="H330" s="22"/>
      <c r="I330" s="22"/>
      <c r="J330" s="22"/>
      <c r="K330" s="22"/>
      <c r="L330" s="22"/>
      <c r="M330" s="22"/>
      <c r="N330" s="22"/>
      <c r="O330" s="22"/>
      <c r="P330" s="22"/>
      <c r="Q330" s="22"/>
      <c r="R330" s="22"/>
      <c r="S330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330" s="22"/>
      <c r="U330" s="6" t="str">
        <f>IF(V330&lt;&gt;"",Tabla2[[#This Row],[VALOR DEL PUNTO (EJEMPLO EN ACCIONES UN PUNTO 1€) ]]/Tabla2[[#This Row],[TAMAÑO DEL TICK (ACCIONES = 0,01)]],"")</f>
        <v/>
      </c>
      <c r="V330" s="22"/>
      <c r="W330" s="22"/>
      <c r="X330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330" s="13" t="str">
        <f>IF(Tabla2[[#This Row],[RESULTADO TOTAL EN PPRO8]]&lt;&gt;"",Tabla2[[#This Row],[RESULTADO TOTAL EN PPRO8]]-Tabla2[[#This Row],[RESULTADO (TOTAL)]],"")</f>
        <v/>
      </c>
      <c r="AA330" s="6" t="str">
        <f>IF(Tabla2[[#This Row],[RESULTADO (TOTAL)]]&lt;0,1,"")</f>
        <v/>
      </c>
      <c r="AB330" s="6" t="str">
        <f>IF(Tabla2[[#This Row],[TARGET REAL (RESULTADO EN TICKS)]]&lt;&gt;"",IF(Tabla2[[#This Row],[OPERACIONES PERDEDORAS]]=1,AB329+Tabla2[[#This Row],[OPERACIONES PERDEDORAS]],0),"")</f>
        <v/>
      </c>
      <c r="AC330" s="23"/>
      <c r="AD330" s="23"/>
      <c r="AE330" s="6" t="str">
        <f>IF(D330&lt;&gt;"",COUNTIF($D$3:D330,D330),"")</f>
        <v/>
      </c>
      <c r="AF330" s="6" t="str">
        <f>IF(Tabla2[[#This Row],[RESULTADO TOTAL EN PPRO8]]&lt;0,ABS(Tabla2[[#This Row],[RESULTADO TOTAL EN PPRO8]]),"")</f>
        <v/>
      </c>
    </row>
    <row r="331" spans="1:32" x14ac:dyDescent="0.25">
      <c r="A331" s="22"/>
      <c r="B331" s="34">
        <f t="shared" si="30"/>
        <v>329</v>
      </c>
      <c r="C331" s="22"/>
      <c r="D331" s="37"/>
      <c r="E331" s="37"/>
      <c r="F331" s="37"/>
      <c r="G331" s="39"/>
      <c r="H331" s="22"/>
      <c r="I331" s="22"/>
      <c r="J331" s="22"/>
      <c r="K331" s="22"/>
      <c r="L331" s="22"/>
      <c r="M331" s="22"/>
      <c r="N331" s="22"/>
      <c r="O331" s="22"/>
      <c r="P331" s="22"/>
      <c r="Q331" s="22"/>
      <c r="R331" s="22"/>
      <c r="S331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331" s="22"/>
      <c r="U331" s="6" t="str">
        <f>IF(V331&lt;&gt;"",Tabla2[[#This Row],[VALOR DEL PUNTO (EJEMPLO EN ACCIONES UN PUNTO 1€) ]]/Tabla2[[#This Row],[TAMAÑO DEL TICK (ACCIONES = 0,01)]],"")</f>
        <v/>
      </c>
      <c r="V331" s="22"/>
      <c r="W331" s="22"/>
      <c r="X331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331" s="13" t="str">
        <f>IF(Tabla2[[#This Row],[RESULTADO TOTAL EN PPRO8]]&lt;&gt;"",Tabla2[[#This Row],[RESULTADO TOTAL EN PPRO8]]-Tabla2[[#This Row],[RESULTADO (TOTAL)]],"")</f>
        <v/>
      </c>
      <c r="AA331" s="6" t="str">
        <f>IF(Tabla2[[#This Row],[RESULTADO (TOTAL)]]&lt;0,1,"")</f>
        <v/>
      </c>
      <c r="AB331" s="6" t="str">
        <f>IF(Tabla2[[#This Row],[TARGET REAL (RESULTADO EN TICKS)]]&lt;&gt;"",IF(Tabla2[[#This Row],[OPERACIONES PERDEDORAS]]=1,AB330+Tabla2[[#This Row],[OPERACIONES PERDEDORAS]],0),"")</f>
        <v/>
      </c>
      <c r="AC331" s="23"/>
      <c r="AD331" s="23"/>
      <c r="AE331" s="6" t="str">
        <f>IF(D331&lt;&gt;"",COUNTIF($D$3:D331,D331),"")</f>
        <v/>
      </c>
      <c r="AF331" s="6" t="str">
        <f>IF(Tabla2[[#This Row],[RESULTADO TOTAL EN PPRO8]]&lt;0,ABS(Tabla2[[#This Row],[RESULTADO TOTAL EN PPRO8]]),"")</f>
        <v/>
      </c>
    </row>
    <row r="332" spans="1:32" x14ac:dyDescent="0.25">
      <c r="A332" s="22"/>
      <c r="B332" s="34">
        <f t="shared" si="30"/>
        <v>330</v>
      </c>
      <c r="C332" s="22"/>
      <c r="D332" s="37"/>
      <c r="E332" s="37"/>
      <c r="F332" s="37"/>
      <c r="G332" s="39"/>
      <c r="H332" s="22"/>
      <c r="I332" s="22"/>
      <c r="J332" s="22"/>
      <c r="K332" s="22"/>
      <c r="L332" s="22"/>
      <c r="M332" s="22"/>
      <c r="N332" s="22"/>
      <c r="O332" s="22"/>
      <c r="P332" s="22"/>
      <c r="Q332" s="22"/>
      <c r="R332" s="22"/>
      <c r="S332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332" s="22"/>
      <c r="U332" s="6" t="str">
        <f>IF(V332&lt;&gt;"",Tabla2[[#This Row],[VALOR DEL PUNTO (EJEMPLO EN ACCIONES UN PUNTO 1€) ]]/Tabla2[[#This Row],[TAMAÑO DEL TICK (ACCIONES = 0,01)]],"")</f>
        <v/>
      </c>
      <c r="V332" s="22"/>
      <c r="W332" s="22"/>
      <c r="X332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332" s="13" t="str">
        <f>IF(Tabla2[[#This Row],[RESULTADO TOTAL EN PPRO8]]&lt;&gt;"",Tabla2[[#This Row],[RESULTADO TOTAL EN PPRO8]]-Tabla2[[#This Row],[RESULTADO (TOTAL)]],"")</f>
        <v/>
      </c>
      <c r="AA332" s="6" t="str">
        <f>IF(Tabla2[[#This Row],[RESULTADO (TOTAL)]]&lt;0,1,"")</f>
        <v/>
      </c>
      <c r="AB332" s="6" t="str">
        <f>IF(Tabla2[[#This Row],[TARGET REAL (RESULTADO EN TICKS)]]&lt;&gt;"",IF(Tabla2[[#This Row],[OPERACIONES PERDEDORAS]]=1,AB331+Tabla2[[#This Row],[OPERACIONES PERDEDORAS]],0),"")</f>
        <v/>
      </c>
      <c r="AC332" s="23"/>
      <c r="AD332" s="23"/>
      <c r="AE332" s="6" t="str">
        <f>IF(D332&lt;&gt;"",COUNTIF($D$3:D332,D332),"")</f>
        <v/>
      </c>
      <c r="AF332" s="6" t="str">
        <f>IF(Tabla2[[#This Row],[RESULTADO TOTAL EN PPRO8]]&lt;0,ABS(Tabla2[[#This Row],[RESULTADO TOTAL EN PPRO8]]),"")</f>
        <v/>
      </c>
    </row>
    <row r="333" spans="1:32" x14ac:dyDescent="0.25">
      <c r="A333" s="22"/>
      <c r="B333" s="34">
        <f t="shared" si="30"/>
        <v>331</v>
      </c>
      <c r="C333" s="22"/>
      <c r="D333" s="37"/>
      <c r="E333" s="37"/>
      <c r="F333" s="37"/>
      <c r="G333" s="39"/>
      <c r="H333" s="22"/>
      <c r="I333" s="22"/>
      <c r="J333" s="22"/>
      <c r="K333" s="22"/>
      <c r="L333" s="22"/>
      <c r="M333" s="22"/>
      <c r="N333" s="22"/>
      <c r="O333" s="22"/>
      <c r="P333" s="22"/>
      <c r="Q333" s="22"/>
      <c r="R333" s="22"/>
      <c r="S333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333" s="22"/>
      <c r="U333" s="6" t="str">
        <f>IF(V333&lt;&gt;"",Tabla2[[#This Row],[VALOR DEL PUNTO (EJEMPLO EN ACCIONES UN PUNTO 1€) ]]/Tabla2[[#This Row],[TAMAÑO DEL TICK (ACCIONES = 0,01)]],"")</f>
        <v/>
      </c>
      <c r="V333" s="22"/>
      <c r="W333" s="22"/>
      <c r="X333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333" s="13" t="str">
        <f>IF(Tabla2[[#This Row],[RESULTADO TOTAL EN PPRO8]]&lt;&gt;"",Tabla2[[#This Row],[RESULTADO TOTAL EN PPRO8]]-Tabla2[[#This Row],[RESULTADO (TOTAL)]],"")</f>
        <v/>
      </c>
      <c r="AA333" s="6" t="str">
        <f>IF(Tabla2[[#This Row],[RESULTADO (TOTAL)]]&lt;0,1,"")</f>
        <v/>
      </c>
      <c r="AB333" s="6" t="str">
        <f>IF(Tabla2[[#This Row],[TARGET REAL (RESULTADO EN TICKS)]]&lt;&gt;"",IF(Tabla2[[#This Row],[OPERACIONES PERDEDORAS]]=1,AB332+Tabla2[[#This Row],[OPERACIONES PERDEDORAS]],0),"")</f>
        <v/>
      </c>
      <c r="AC333" s="23"/>
      <c r="AD333" s="23"/>
      <c r="AE333" s="6" t="str">
        <f>IF(D333&lt;&gt;"",COUNTIF($D$3:D333,D333),"")</f>
        <v/>
      </c>
      <c r="AF333" s="6" t="str">
        <f>IF(Tabla2[[#This Row],[RESULTADO TOTAL EN PPRO8]]&lt;0,ABS(Tabla2[[#This Row],[RESULTADO TOTAL EN PPRO8]]),"")</f>
        <v/>
      </c>
    </row>
    <row r="334" spans="1:32" x14ac:dyDescent="0.25">
      <c r="A334" s="22"/>
      <c r="B334" s="34">
        <f t="shared" si="30"/>
        <v>332</v>
      </c>
      <c r="C334" s="22"/>
      <c r="D334" s="37"/>
      <c r="E334" s="37"/>
      <c r="F334" s="37"/>
      <c r="G334" s="39"/>
      <c r="H334" s="22"/>
      <c r="I334" s="22"/>
      <c r="J334" s="22"/>
      <c r="K334" s="22"/>
      <c r="L334" s="22"/>
      <c r="M334" s="22"/>
      <c r="N334" s="22"/>
      <c r="O334" s="22"/>
      <c r="P334" s="22"/>
      <c r="Q334" s="22"/>
      <c r="R334" s="22"/>
      <c r="S334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334" s="22"/>
      <c r="U334" s="6" t="str">
        <f>IF(V334&lt;&gt;"",Tabla2[[#This Row],[VALOR DEL PUNTO (EJEMPLO EN ACCIONES UN PUNTO 1€) ]]/Tabla2[[#This Row],[TAMAÑO DEL TICK (ACCIONES = 0,01)]],"")</f>
        <v/>
      </c>
      <c r="V334" s="22"/>
      <c r="W334" s="22"/>
      <c r="X334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334" s="13" t="str">
        <f>IF(Tabla2[[#This Row],[RESULTADO TOTAL EN PPRO8]]&lt;&gt;"",Tabla2[[#This Row],[RESULTADO TOTAL EN PPRO8]]-Tabla2[[#This Row],[RESULTADO (TOTAL)]],"")</f>
        <v/>
      </c>
      <c r="AA334" s="6" t="str">
        <f>IF(Tabla2[[#This Row],[RESULTADO (TOTAL)]]&lt;0,1,"")</f>
        <v/>
      </c>
      <c r="AB334" s="6" t="str">
        <f>IF(Tabla2[[#This Row],[TARGET REAL (RESULTADO EN TICKS)]]&lt;&gt;"",IF(Tabla2[[#This Row],[OPERACIONES PERDEDORAS]]=1,AB333+Tabla2[[#This Row],[OPERACIONES PERDEDORAS]],0),"")</f>
        <v/>
      </c>
      <c r="AC334" s="23"/>
      <c r="AD334" s="23"/>
      <c r="AE334" s="6" t="str">
        <f>IF(D334&lt;&gt;"",COUNTIF($D$3:D334,D334),"")</f>
        <v/>
      </c>
      <c r="AF334" s="6" t="str">
        <f>IF(Tabla2[[#This Row],[RESULTADO TOTAL EN PPRO8]]&lt;0,ABS(Tabla2[[#This Row],[RESULTADO TOTAL EN PPRO8]]),"")</f>
        <v/>
      </c>
    </row>
    <row r="335" spans="1:32" x14ac:dyDescent="0.25">
      <c r="A335" s="22"/>
      <c r="B335" s="34">
        <f t="shared" si="30"/>
        <v>333</v>
      </c>
      <c r="C335" s="22"/>
      <c r="D335" s="37"/>
      <c r="E335" s="37"/>
      <c r="F335" s="37"/>
      <c r="G335" s="39"/>
      <c r="H335" s="22"/>
      <c r="I335" s="22"/>
      <c r="J335" s="22"/>
      <c r="K335" s="22"/>
      <c r="L335" s="22"/>
      <c r="M335" s="22"/>
      <c r="N335" s="22"/>
      <c r="O335" s="22"/>
      <c r="P335" s="22"/>
      <c r="Q335" s="22"/>
      <c r="R335" s="22"/>
      <c r="S335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335" s="22"/>
      <c r="U335" s="6" t="str">
        <f>IF(V335&lt;&gt;"",Tabla2[[#This Row],[VALOR DEL PUNTO (EJEMPLO EN ACCIONES UN PUNTO 1€) ]]/Tabla2[[#This Row],[TAMAÑO DEL TICK (ACCIONES = 0,01)]],"")</f>
        <v/>
      </c>
      <c r="V335" s="22"/>
      <c r="W335" s="22"/>
      <c r="X335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335" s="13" t="str">
        <f>IF(Tabla2[[#This Row],[RESULTADO TOTAL EN PPRO8]]&lt;&gt;"",Tabla2[[#This Row],[RESULTADO TOTAL EN PPRO8]]-Tabla2[[#This Row],[RESULTADO (TOTAL)]],"")</f>
        <v/>
      </c>
      <c r="AA335" s="6" t="str">
        <f>IF(Tabla2[[#This Row],[RESULTADO (TOTAL)]]&lt;0,1,"")</f>
        <v/>
      </c>
      <c r="AB335" s="6" t="str">
        <f>IF(Tabla2[[#This Row],[TARGET REAL (RESULTADO EN TICKS)]]&lt;&gt;"",IF(Tabla2[[#This Row],[OPERACIONES PERDEDORAS]]=1,AB334+Tabla2[[#This Row],[OPERACIONES PERDEDORAS]],0),"")</f>
        <v/>
      </c>
      <c r="AC335" s="23"/>
      <c r="AD335" s="23"/>
      <c r="AE335" s="6" t="str">
        <f>IF(D335&lt;&gt;"",COUNTIF($D$3:D335,D335),"")</f>
        <v/>
      </c>
      <c r="AF335" s="6" t="str">
        <f>IF(Tabla2[[#This Row],[RESULTADO TOTAL EN PPRO8]]&lt;0,ABS(Tabla2[[#This Row],[RESULTADO TOTAL EN PPRO8]]),"")</f>
        <v/>
      </c>
    </row>
    <row r="336" spans="1:32" x14ac:dyDescent="0.25">
      <c r="A336" s="22"/>
      <c r="B336" s="34">
        <f t="shared" si="30"/>
        <v>334</v>
      </c>
      <c r="C336" s="22"/>
      <c r="D336" s="37"/>
      <c r="E336" s="37"/>
      <c r="F336" s="37"/>
      <c r="G336" s="39"/>
      <c r="H336" s="22"/>
      <c r="I336" s="22"/>
      <c r="J336" s="22"/>
      <c r="K336" s="22"/>
      <c r="L336" s="22"/>
      <c r="M336" s="22"/>
      <c r="N336" s="22"/>
      <c r="O336" s="22"/>
      <c r="P336" s="22"/>
      <c r="Q336" s="22"/>
      <c r="R336" s="22"/>
      <c r="S336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336" s="22"/>
      <c r="U336" s="6" t="str">
        <f>IF(V336&lt;&gt;"",Tabla2[[#This Row],[VALOR DEL PUNTO (EJEMPLO EN ACCIONES UN PUNTO 1€) ]]/Tabla2[[#This Row],[TAMAÑO DEL TICK (ACCIONES = 0,01)]],"")</f>
        <v/>
      </c>
      <c r="V336" s="22"/>
      <c r="W336" s="22"/>
      <c r="X336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336" s="13" t="str">
        <f>IF(Tabla2[[#This Row],[RESULTADO TOTAL EN PPRO8]]&lt;&gt;"",Tabla2[[#This Row],[RESULTADO TOTAL EN PPRO8]]-Tabla2[[#This Row],[RESULTADO (TOTAL)]],"")</f>
        <v/>
      </c>
      <c r="AA336" s="6" t="str">
        <f>IF(Tabla2[[#This Row],[RESULTADO (TOTAL)]]&lt;0,1,"")</f>
        <v/>
      </c>
      <c r="AB336" s="6" t="str">
        <f>IF(Tabla2[[#This Row],[TARGET REAL (RESULTADO EN TICKS)]]&lt;&gt;"",IF(Tabla2[[#This Row],[OPERACIONES PERDEDORAS]]=1,AB335+Tabla2[[#This Row],[OPERACIONES PERDEDORAS]],0),"")</f>
        <v/>
      </c>
      <c r="AC336" s="23"/>
      <c r="AD336" s="23"/>
      <c r="AE336" s="6" t="str">
        <f>IF(D336&lt;&gt;"",COUNTIF($D$3:D336,D336),"")</f>
        <v/>
      </c>
      <c r="AF336" s="6" t="str">
        <f>IF(Tabla2[[#This Row],[RESULTADO TOTAL EN PPRO8]]&lt;0,ABS(Tabla2[[#This Row],[RESULTADO TOTAL EN PPRO8]]),"")</f>
        <v/>
      </c>
    </row>
    <row r="337" spans="1:32" x14ac:dyDescent="0.25">
      <c r="A337" s="22"/>
      <c r="B337" s="34">
        <f t="shared" si="30"/>
        <v>335</v>
      </c>
      <c r="C337" s="22"/>
      <c r="D337" s="37"/>
      <c r="E337" s="37"/>
      <c r="F337" s="37"/>
      <c r="G337" s="39"/>
      <c r="H337" s="22"/>
      <c r="I337" s="22"/>
      <c r="J337" s="22"/>
      <c r="K337" s="22"/>
      <c r="L337" s="22"/>
      <c r="M337" s="22"/>
      <c r="N337" s="22"/>
      <c r="O337" s="22"/>
      <c r="P337" s="22"/>
      <c r="Q337" s="22"/>
      <c r="R337" s="22"/>
      <c r="S337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337" s="22"/>
      <c r="U337" s="6" t="str">
        <f>IF(V337&lt;&gt;"",Tabla2[[#This Row],[VALOR DEL PUNTO (EJEMPLO EN ACCIONES UN PUNTO 1€) ]]/Tabla2[[#This Row],[TAMAÑO DEL TICK (ACCIONES = 0,01)]],"")</f>
        <v/>
      </c>
      <c r="V337" s="22"/>
      <c r="W337" s="22"/>
      <c r="X337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337" s="13" t="str">
        <f>IF(Tabla2[[#This Row],[RESULTADO TOTAL EN PPRO8]]&lt;&gt;"",Tabla2[[#This Row],[RESULTADO TOTAL EN PPRO8]]-Tabla2[[#This Row],[RESULTADO (TOTAL)]],"")</f>
        <v/>
      </c>
      <c r="AA337" s="6" t="str">
        <f>IF(Tabla2[[#This Row],[RESULTADO (TOTAL)]]&lt;0,1,"")</f>
        <v/>
      </c>
      <c r="AB337" s="6" t="str">
        <f>IF(Tabla2[[#This Row],[TARGET REAL (RESULTADO EN TICKS)]]&lt;&gt;"",IF(Tabla2[[#This Row],[OPERACIONES PERDEDORAS]]=1,AB336+Tabla2[[#This Row],[OPERACIONES PERDEDORAS]],0),"")</f>
        <v/>
      </c>
      <c r="AC337" s="23"/>
      <c r="AD337" s="23"/>
      <c r="AE337" s="6" t="str">
        <f>IF(D337&lt;&gt;"",COUNTIF($D$3:D337,D337),"")</f>
        <v/>
      </c>
      <c r="AF337" s="6" t="str">
        <f>IF(Tabla2[[#This Row],[RESULTADO TOTAL EN PPRO8]]&lt;0,ABS(Tabla2[[#This Row],[RESULTADO TOTAL EN PPRO8]]),"")</f>
        <v/>
      </c>
    </row>
    <row r="338" spans="1:32" x14ac:dyDescent="0.25">
      <c r="A338" s="22"/>
      <c r="B338" s="34">
        <f t="shared" si="30"/>
        <v>336</v>
      </c>
      <c r="C338" s="22"/>
      <c r="D338" s="37"/>
      <c r="E338" s="37"/>
      <c r="F338" s="37"/>
      <c r="G338" s="39"/>
      <c r="H338" s="22"/>
      <c r="I338" s="22"/>
      <c r="J338" s="22"/>
      <c r="K338" s="22"/>
      <c r="L338" s="22"/>
      <c r="M338" s="22"/>
      <c r="N338" s="22"/>
      <c r="O338" s="22"/>
      <c r="P338" s="22"/>
      <c r="Q338" s="22"/>
      <c r="R338" s="22"/>
      <c r="S338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338" s="22"/>
      <c r="U338" s="6" t="str">
        <f>IF(V338&lt;&gt;"",Tabla2[[#This Row],[VALOR DEL PUNTO (EJEMPLO EN ACCIONES UN PUNTO 1€) ]]/Tabla2[[#This Row],[TAMAÑO DEL TICK (ACCIONES = 0,01)]],"")</f>
        <v/>
      </c>
      <c r="V338" s="22"/>
      <c r="W338" s="22"/>
      <c r="X338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338" s="13" t="str">
        <f>IF(Tabla2[[#This Row],[RESULTADO TOTAL EN PPRO8]]&lt;&gt;"",Tabla2[[#This Row],[RESULTADO TOTAL EN PPRO8]]-Tabla2[[#This Row],[RESULTADO (TOTAL)]],"")</f>
        <v/>
      </c>
      <c r="AA338" s="6" t="str">
        <f>IF(Tabla2[[#This Row],[RESULTADO (TOTAL)]]&lt;0,1,"")</f>
        <v/>
      </c>
      <c r="AB338" s="6" t="str">
        <f>IF(Tabla2[[#This Row],[TARGET REAL (RESULTADO EN TICKS)]]&lt;&gt;"",IF(Tabla2[[#This Row],[OPERACIONES PERDEDORAS]]=1,AB337+Tabla2[[#This Row],[OPERACIONES PERDEDORAS]],0),"")</f>
        <v/>
      </c>
      <c r="AC338" s="23"/>
      <c r="AD338" s="23"/>
      <c r="AE338" s="6" t="str">
        <f>IF(D338&lt;&gt;"",COUNTIF($D$3:D338,D338),"")</f>
        <v/>
      </c>
      <c r="AF338" s="6" t="str">
        <f>IF(Tabla2[[#This Row],[RESULTADO TOTAL EN PPRO8]]&lt;0,ABS(Tabla2[[#This Row],[RESULTADO TOTAL EN PPRO8]]),"")</f>
        <v/>
      </c>
    </row>
    <row r="339" spans="1:32" x14ac:dyDescent="0.25">
      <c r="A339" s="22"/>
      <c r="B339" s="34">
        <f t="shared" si="30"/>
        <v>337</v>
      </c>
      <c r="C339" s="22"/>
      <c r="D339" s="37"/>
      <c r="E339" s="37"/>
      <c r="F339" s="37"/>
      <c r="G339" s="39"/>
      <c r="H339" s="22"/>
      <c r="I339" s="22"/>
      <c r="J339" s="22"/>
      <c r="K339" s="22"/>
      <c r="L339" s="22"/>
      <c r="M339" s="22"/>
      <c r="N339" s="22"/>
      <c r="O339" s="22"/>
      <c r="P339" s="22"/>
      <c r="Q339" s="22"/>
      <c r="R339" s="22"/>
      <c r="S339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339" s="22"/>
      <c r="U339" s="6" t="str">
        <f>IF(V339&lt;&gt;"",Tabla2[[#This Row],[VALOR DEL PUNTO (EJEMPLO EN ACCIONES UN PUNTO 1€) ]]/Tabla2[[#This Row],[TAMAÑO DEL TICK (ACCIONES = 0,01)]],"")</f>
        <v/>
      </c>
      <c r="V339" s="22"/>
      <c r="W339" s="22"/>
      <c r="X339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339" s="13" t="str">
        <f>IF(Tabla2[[#This Row],[RESULTADO TOTAL EN PPRO8]]&lt;&gt;"",Tabla2[[#This Row],[RESULTADO TOTAL EN PPRO8]]-Tabla2[[#This Row],[RESULTADO (TOTAL)]],"")</f>
        <v/>
      </c>
      <c r="AA339" s="6" t="str">
        <f>IF(Tabla2[[#This Row],[RESULTADO (TOTAL)]]&lt;0,1,"")</f>
        <v/>
      </c>
      <c r="AB339" s="6" t="str">
        <f>IF(Tabla2[[#This Row],[TARGET REAL (RESULTADO EN TICKS)]]&lt;&gt;"",IF(Tabla2[[#This Row],[OPERACIONES PERDEDORAS]]=1,AB338+Tabla2[[#This Row],[OPERACIONES PERDEDORAS]],0),"")</f>
        <v/>
      </c>
      <c r="AC339" s="23"/>
      <c r="AD339" s="23"/>
      <c r="AE339" s="6" t="str">
        <f>IF(D339&lt;&gt;"",COUNTIF($D$3:D339,D339),"")</f>
        <v/>
      </c>
      <c r="AF339" s="6" t="str">
        <f>IF(Tabla2[[#This Row],[RESULTADO TOTAL EN PPRO8]]&lt;0,ABS(Tabla2[[#This Row],[RESULTADO TOTAL EN PPRO8]]),"")</f>
        <v/>
      </c>
    </row>
    <row r="340" spans="1:32" x14ac:dyDescent="0.25">
      <c r="A340" s="22"/>
      <c r="B340" s="34">
        <f t="shared" si="30"/>
        <v>338</v>
      </c>
      <c r="C340" s="22"/>
      <c r="D340" s="37"/>
      <c r="E340" s="37"/>
      <c r="F340" s="37"/>
      <c r="G340" s="39"/>
      <c r="H340" s="22"/>
      <c r="I340" s="22"/>
      <c r="J340" s="22"/>
      <c r="K340" s="22"/>
      <c r="L340" s="22"/>
      <c r="M340" s="22"/>
      <c r="N340" s="22"/>
      <c r="O340" s="22"/>
      <c r="P340" s="22"/>
      <c r="Q340" s="22"/>
      <c r="R340" s="22"/>
      <c r="S340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340" s="22"/>
      <c r="U340" s="6" t="str">
        <f>IF(V340&lt;&gt;"",Tabla2[[#This Row],[VALOR DEL PUNTO (EJEMPLO EN ACCIONES UN PUNTO 1€) ]]/Tabla2[[#This Row],[TAMAÑO DEL TICK (ACCIONES = 0,01)]],"")</f>
        <v/>
      </c>
      <c r="V340" s="22"/>
      <c r="W340" s="22"/>
      <c r="X340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340" s="13" t="str">
        <f>IF(Tabla2[[#This Row],[RESULTADO TOTAL EN PPRO8]]&lt;&gt;"",Tabla2[[#This Row],[RESULTADO TOTAL EN PPRO8]]-Tabla2[[#This Row],[RESULTADO (TOTAL)]],"")</f>
        <v/>
      </c>
      <c r="AA340" s="6" t="str">
        <f>IF(Tabla2[[#This Row],[RESULTADO (TOTAL)]]&lt;0,1,"")</f>
        <v/>
      </c>
      <c r="AB340" s="6" t="str">
        <f>IF(Tabla2[[#This Row],[TARGET REAL (RESULTADO EN TICKS)]]&lt;&gt;"",IF(Tabla2[[#This Row],[OPERACIONES PERDEDORAS]]=1,AB339+Tabla2[[#This Row],[OPERACIONES PERDEDORAS]],0),"")</f>
        <v/>
      </c>
      <c r="AC340" s="23"/>
      <c r="AD340" s="23"/>
      <c r="AE340" s="6" t="str">
        <f>IF(D340&lt;&gt;"",COUNTIF($D$3:D340,D340),"")</f>
        <v/>
      </c>
      <c r="AF340" s="6" t="str">
        <f>IF(Tabla2[[#This Row],[RESULTADO TOTAL EN PPRO8]]&lt;0,ABS(Tabla2[[#This Row],[RESULTADO TOTAL EN PPRO8]]),"")</f>
        <v/>
      </c>
    </row>
    <row r="341" spans="1:32" x14ac:dyDescent="0.25">
      <c r="A341" s="22"/>
      <c r="B341" s="34">
        <f t="shared" si="30"/>
        <v>339</v>
      </c>
      <c r="C341" s="22"/>
      <c r="D341" s="37"/>
      <c r="E341" s="37"/>
      <c r="F341" s="37"/>
      <c r="G341" s="39"/>
      <c r="H341" s="22"/>
      <c r="I341" s="22"/>
      <c r="J341" s="22"/>
      <c r="K341" s="22"/>
      <c r="L341" s="22"/>
      <c r="M341" s="22"/>
      <c r="N341" s="22"/>
      <c r="O341" s="22"/>
      <c r="P341" s="22"/>
      <c r="Q341" s="22"/>
      <c r="R341" s="22"/>
      <c r="S341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341" s="22"/>
      <c r="U341" s="6" t="str">
        <f>IF(V341&lt;&gt;"",Tabla2[[#This Row],[VALOR DEL PUNTO (EJEMPLO EN ACCIONES UN PUNTO 1€) ]]/Tabla2[[#This Row],[TAMAÑO DEL TICK (ACCIONES = 0,01)]],"")</f>
        <v/>
      </c>
      <c r="V341" s="22"/>
      <c r="W341" s="22"/>
      <c r="X341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341" s="13" t="str">
        <f>IF(Tabla2[[#This Row],[RESULTADO TOTAL EN PPRO8]]&lt;&gt;"",Tabla2[[#This Row],[RESULTADO TOTAL EN PPRO8]]-Tabla2[[#This Row],[RESULTADO (TOTAL)]],"")</f>
        <v/>
      </c>
      <c r="AA341" s="6" t="str">
        <f>IF(Tabla2[[#This Row],[RESULTADO (TOTAL)]]&lt;0,1,"")</f>
        <v/>
      </c>
      <c r="AB341" s="6" t="str">
        <f>IF(Tabla2[[#This Row],[TARGET REAL (RESULTADO EN TICKS)]]&lt;&gt;"",IF(Tabla2[[#This Row],[OPERACIONES PERDEDORAS]]=1,AB340+Tabla2[[#This Row],[OPERACIONES PERDEDORAS]],0),"")</f>
        <v/>
      </c>
      <c r="AC341" s="23"/>
      <c r="AD341" s="23"/>
      <c r="AE341" s="6" t="str">
        <f>IF(D341&lt;&gt;"",COUNTIF($D$3:D341,D341),"")</f>
        <v/>
      </c>
      <c r="AF341" s="6" t="str">
        <f>IF(Tabla2[[#This Row],[RESULTADO TOTAL EN PPRO8]]&lt;0,ABS(Tabla2[[#This Row],[RESULTADO TOTAL EN PPRO8]]),"")</f>
        <v/>
      </c>
    </row>
    <row r="342" spans="1:32" x14ac:dyDescent="0.25">
      <c r="A342" s="22"/>
      <c r="B342" s="34">
        <f t="shared" si="30"/>
        <v>340</v>
      </c>
      <c r="C342" s="22"/>
      <c r="D342" s="37"/>
      <c r="E342" s="37"/>
      <c r="F342" s="37"/>
      <c r="G342" s="39"/>
      <c r="H342" s="22"/>
      <c r="I342" s="22"/>
      <c r="J342" s="22"/>
      <c r="K342" s="22"/>
      <c r="L342" s="22"/>
      <c r="M342" s="22"/>
      <c r="N342" s="22"/>
      <c r="O342" s="22"/>
      <c r="P342" s="22"/>
      <c r="Q342" s="22"/>
      <c r="R342" s="22"/>
      <c r="S342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342" s="22"/>
      <c r="U342" s="6" t="str">
        <f>IF(V342&lt;&gt;"",Tabla2[[#This Row],[VALOR DEL PUNTO (EJEMPLO EN ACCIONES UN PUNTO 1€) ]]/Tabla2[[#This Row],[TAMAÑO DEL TICK (ACCIONES = 0,01)]],"")</f>
        <v/>
      </c>
      <c r="V342" s="22"/>
      <c r="W342" s="22"/>
      <c r="X342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342" s="13" t="str">
        <f>IF(Tabla2[[#This Row],[RESULTADO TOTAL EN PPRO8]]&lt;&gt;"",Tabla2[[#This Row],[RESULTADO TOTAL EN PPRO8]]-Tabla2[[#This Row],[RESULTADO (TOTAL)]],"")</f>
        <v/>
      </c>
      <c r="AA342" s="6" t="str">
        <f>IF(Tabla2[[#This Row],[RESULTADO (TOTAL)]]&lt;0,1,"")</f>
        <v/>
      </c>
      <c r="AB342" s="6" t="str">
        <f>IF(Tabla2[[#This Row],[TARGET REAL (RESULTADO EN TICKS)]]&lt;&gt;"",IF(Tabla2[[#This Row],[OPERACIONES PERDEDORAS]]=1,AB341+Tabla2[[#This Row],[OPERACIONES PERDEDORAS]],0),"")</f>
        <v/>
      </c>
      <c r="AC342" s="23"/>
      <c r="AD342" s="23"/>
      <c r="AE342" s="6" t="str">
        <f>IF(D342&lt;&gt;"",COUNTIF($D$3:D342,D342),"")</f>
        <v/>
      </c>
      <c r="AF342" s="6" t="str">
        <f>IF(Tabla2[[#This Row],[RESULTADO TOTAL EN PPRO8]]&lt;0,ABS(Tabla2[[#This Row],[RESULTADO TOTAL EN PPRO8]]),"")</f>
        <v/>
      </c>
    </row>
    <row r="343" spans="1:32" x14ac:dyDescent="0.25">
      <c r="A343" s="22"/>
      <c r="B343" s="34">
        <f t="shared" si="30"/>
        <v>341</v>
      </c>
      <c r="C343" s="22"/>
      <c r="D343" s="37"/>
      <c r="E343" s="37"/>
      <c r="F343" s="37"/>
      <c r="G343" s="39"/>
      <c r="H343" s="22"/>
      <c r="I343" s="22"/>
      <c r="J343" s="22"/>
      <c r="K343" s="22"/>
      <c r="L343" s="22"/>
      <c r="M343" s="22"/>
      <c r="N343" s="22"/>
      <c r="O343" s="22"/>
      <c r="P343" s="22"/>
      <c r="Q343" s="22"/>
      <c r="R343" s="22"/>
      <c r="S343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343" s="22"/>
      <c r="U343" s="6" t="str">
        <f>IF(V343&lt;&gt;"",Tabla2[[#This Row],[VALOR DEL PUNTO (EJEMPLO EN ACCIONES UN PUNTO 1€) ]]/Tabla2[[#This Row],[TAMAÑO DEL TICK (ACCIONES = 0,01)]],"")</f>
        <v/>
      </c>
      <c r="V343" s="22"/>
      <c r="W343" s="22"/>
      <c r="X343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343" s="13" t="str">
        <f>IF(Tabla2[[#This Row],[RESULTADO TOTAL EN PPRO8]]&lt;&gt;"",Tabla2[[#This Row],[RESULTADO TOTAL EN PPRO8]]-Tabla2[[#This Row],[RESULTADO (TOTAL)]],"")</f>
        <v/>
      </c>
      <c r="AA343" s="6" t="str">
        <f>IF(Tabla2[[#This Row],[RESULTADO (TOTAL)]]&lt;0,1,"")</f>
        <v/>
      </c>
      <c r="AB343" s="6" t="str">
        <f>IF(Tabla2[[#This Row],[TARGET REAL (RESULTADO EN TICKS)]]&lt;&gt;"",IF(Tabla2[[#This Row],[OPERACIONES PERDEDORAS]]=1,AB342+Tabla2[[#This Row],[OPERACIONES PERDEDORAS]],0),"")</f>
        <v/>
      </c>
      <c r="AC343" s="23"/>
      <c r="AD343" s="23"/>
      <c r="AE343" s="6" t="str">
        <f>IF(D343&lt;&gt;"",COUNTIF($D$3:D343,D343),"")</f>
        <v/>
      </c>
      <c r="AF343" s="6" t="str">
        <f>IF(Tabla2[[#This Row],[RESULTADO TOTAL EN PPRO8]]&lt;0,ABS(Tabla2[[#This Row],[RESULTADO TOTAL EN PPRO8]]),"")</f>
        <v/>
      </c>
    </row>
    <row r="344" spans="1:32" x14ac:dyDescent="0.25">
      <c r="A344" s="22"/>
      <c r="B344" s="34">
        <f t="shared" si="30"/>
        <v>342</v>
      </c>
      <c r="C344" s="22"/>
      <c r="D344" s="37"/>
      <c r="E344" s="37"/>
      <c r="F344" s="37"/>
      <c r="G344" s="39"/>
      <c r="H344" s="22"/>
      <c r="I344" s="22"/>
      <c r="J344" s="22"/>
      <c r="K344" s="22"/>
      <c r="L344" s="22"/>
      <c r="M344" s="22"/>
      <c r="N344" s="22"/>
      <c r="O344" s="22"/>
      <c r="P344" s="22"/>
      <c r="Q344" s="22"/>
      <c r="R344" s="22"/>
      <c r="S344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344" s="22"/>
      <c r="U344" s="6" t="str">
        <f>IF(V344&lt;&gt;"",Tabla2[[#This Row],[VALOR DEL PUNTO (EJEMPLO EN ACCIONES UN PUNTO 1€) ]]/Tabla2[[#This Row],[TAMAÑO DEL TICK (ACCIONES = 0,01)]],"")</f>
        <v/>
      </c>
      <c r="V344" s="22"/>
      <c r="W344" s="22"/>
      <c r="X344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344" s="13" t="str">
        <f>IF(Tabla2[[#This Row],[RESULTADO TOTAL EN PPRO8]]&lt;&gt;"",Tabla2[[#This Row],[RESULTADO TOTAL EN PPRO8]]-Tabla2[[#This Row],[RESULTADO (TOTAL)]],"")</f>
        <v/>
      </c>
      <c r="AA344" s="6" t="str">
        <f>IF(Tabla2[[#This Row],[RESULTADO (TOTAL)]]&lt;0,1,"")</f>
        <v/>
      </c>
      <c r="AB344" s="6" t="str">
        <f>IF(Tabla2[[#This Row],[TARGET REAL (RESULTADO EN TICKS)]]&lt;&gt;"",IF(Tabla2[[#This Row],[OPERACIONES PERDEDORAS]]=1,AB343+Tabla2[[#This Row],[OPERACIONES PERDEDORAS]],0),"")</f>
        <v/>
      </c>
      <c r="AC344" s="23"/>
      <c r="AD344" s="23"/>
      <c r="AE344" s="6" t="str">
        <f>IF(D344&lt;&gt;"",COUNTIF($D$3:D344,D344),"")</f>
        <v/>
      </c>
      <c r="AF344" s="6" t="str">
        <f>IF(Tabla2[[#This Row],[RESULTADO TOTAL EN PPRO8]]&lt;0,ABS(Tabla2[[#This Row],[RESULTADO TOTAL EN PPRO8]]),"")</f>
        <v/>
      </c>
    </row>
    <row r="345" spans="1:32" x14ac:dyDescent="0.25">
      <c r="A345" s="22"/>
      <c r="B345" s="34">
        <f t="shared" si="30"/>
        <v>343</v>
      </c>
      <c r="C345" s="22"/>
      <c r="D345" s="37"/>
      <c r="E345" s="37"/>
      <c r="F345" s="37"/>
      <c r="G345" s="39"/>
      <c r="H345" s="22"/>
      <c r="I345" s="22"/>
      <c r="J345" s="22"/>
      <c r="K345" s="22"/>
      <c r="L345" s="22"/>
      <c r="M345" s="22"/>
      <c r="N345" s="22"/>
      <c r="O345" s="22"/>
      <c r="P345" s="22"/>
      <c r="Q345" s="22"/>
      <c r="R345" s="22"/>
      <c r="S345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345" s="22"/>
      <c r="U345" s="6" t="str">
        <f>IF(V345&lt;&gt;"",Tabla2[[#This Row],[VALOR DEL PUNTO (EJEMPLO EN ACCIONES UN PUNTO 1€) ]]/Tabla2[[#This Row],[TAMAÑO DEL TICK (ACCIONES = 0,01)]],"")</f>
        <v/>
      </c>
      <c r="V345" s="22"/>
      <c r="W345" s="22"/>
      <c r="X345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345" s="13" t="str">
        <f>IF(Tabla2[[#This Row],[RESULTADO TOTAL EN PPRO8]]&lt;&gt;"",Tabla2[[#This Row],[RESULTADO TOTAL EN PPRO8]]-Tabla2[[#This Row],[RESULTADO (TOTAL)]],"")</f>
        <v/>
      </c>
      <c r="AA345" s="6" t="str">
        <f>IF(Tabla2[[#This Row],[RESULTADO (TOTAL)]]&lt;0,1,"")</f>
        <v/>
      </c>
      <c r="AB345" s="6" t="str">
        <f>IF(Tabla2[[#This Row],[TARGET REAL (RESULTADO EN TICKS)]]&lt;&gt;"",IF(Tabla2[[#This Row],[OPERACIONES PERDEDORAS]]=1,AB344+Tabla2[[#This Row],[OPERACIONES PERDEDORAS]],0),"")</f>
        <v/>
      </c>
      <c r="AC345" s="23"/>
      <c r="AD345" s="23"/>
      <c r="AE345" s="6" t="str">
        <f>IF(D345&lt;&gt;"",COUNTIF($D$3:D345,D345),"")</f>
        <v/>
      </c>
      <c r="AF345" s="6" t="str">
        <f>IF(Tabla2[[#This Row],[RESULTADO TOTAL EN PPRO8]]&lt;0,ABS(Tabla2[[#This Row],[RESULTADO TOTAL EN PPRO8]]),"")</f>
        <v/>
      </c>
    </row>
    <row r="346" spans="1:32" x14ac:dyDescent="0.25">
      <c r="A346" s="22"/>
      <c r="B346" s="34">
        <f t="shared" si="30"/>
        <v>344</v>
      </c>
      <c r="C346" s="22"/>
      <c r="D346" s="37"/>
      <c r="E346" s="37"/>
      <c r="F346" s="37"/>
      <c r="G346" s="39"/>
      <c r="H346" s="22"/>
      <c r="I346" s="22"/>
      <c r="J346" s="22"/>
      <c r="K346" s="22"/>
      <c r="L346" s="22"/>
      <c r="M346" s="22"/>
      <c r="N346" s="22"/>
      <c r="O346" s="22"/>
      <c r="P346" s="22"/>
      <c r="Q346" s="22"/>
      <c r="R346" s="22"/>
      <c r="S346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346" s="22"/>
      <c r="U346" s="6" t="str">
        <f>IF(V346&lt;&gt;"",Tabla2[[#This Row],[VALOR DEL PUNTO (EJEMPLO EN ACCIONES UN PUNTO 1€) ]]/Tabla2[[#This Row],[TAMAÑO DEL TICK (ACCIONES = 0,01)]],"")</f>
        <v/>
      </c>
      <c r="V346" s="22"/>
      <c r="W346" s="22"/>
      <c r="X346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346" s="13" t="str">
        <f>IF(Tabla2[[#This Row],[RESULTADO TOTAL EN PPRO8]]&lt;&gt;"",Tabla2[[#This Row],[RESULTADO TOTAL EN PPRO8]]-Tabla2[[#This Row],[RESULTADO (TOTAL)]],"")</f>
        <v/>
      </c>
      <c r="AA346" s="6" t="str">
        <f>IF(Tabla2[[#This Row],[RESULTADO (TOTAL)]]&lt;0,1,"")</f>
        <v/>
      </c>
      <c r="AB346" s="6" t="str">
        <f>IF(Tabla2[[#This Row],[TARGET REAL (RESULTADO EN TICKS)]]&lt;&gt;"",IF(Tabla2[[#This Row],[OPERACIONES PERDEDORAS]]=1,AB345+Tabla2[[#This Row],[OPERACIONES PERDEDORAS]],0),"")</f>
        <v/>
      </c>
      <c r="AC346" s="23"/>
      <c r="AD346" s="23"/>
      <c r="AE346" s="6" t="str">
        <f>IF(D346&lt;&gt;"",COUNTIF($D$3:D346,D346),"")</f>
        <v/>
      </c>
      <c r="AF346" s="6" t="str">
        <f>IF(Tabla2[[#This Row],[RESULTADO TOTAL EN PPRO8]]&lt;0,ABS(Tabla2[[#This Row],[RESULTADO TOTAL EN PPRO8]]),"")</f>
        <v/>
      </c>
    </row>
    <row r="347" spans="1:32" x14ac:dyDescent="0.25">
      <c r="A347" s="22"/>
      <c r="B347" s="34">
        <f t="shared" si="30"/>
        <v>345</v>
      </c>
      <c r="C347" s="22"/>
      <c r="D347" s="37"/>
      <c r="E347" s="37"/>
      <c r="F347" s="37"/>
      <c r="G347" s="39"/>
      <c r="H347" s="22"/>
      <c r="I347" s="22"/>
      <c r="J347" s="22"/>
      <c r="K347" s="22"/>
      <c r="L347" s="22"/>
      <c r="M347" s="22"/>
      <c r="N347" s="22"/>
      <c r="O347" s="22"/>
      <c r="P347" s="22"/>
      <c r="Q347" s="22"/>
      <c r="R347" s="22"/>
      <c r="S347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347" s="22"/>
      <c r="U347" s="6" t="str">
        <f>IF(V347&lt;&gt;"",Tabla2[[#This Row],[VALOR DEL PUNTO (EJEMPLO EN ACCIONES UN PUNTO 1€) ]]/Tabla2[[#This Row],[TAMAÑO DEL TICK (ACCIONES = 0,01)]],"")</f>
        <v/>
      </c>
      <c r="V347" s="22"/>
      <c r="W347" s="22"/>
      <c r="X347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347" s="13" t="str">
        <f>IF(Tabla2[[#This Row],[RESULTADO TOTAL EN PPRO8]]&lt;&gt;"",Tabla2[[#This Row],[RESULTADO TOTAL EN PPRO8]]-Tabla2[[#This Row],[RESULTADO (TOTAL)]],"")</f>
        <v/>
      </c>
      <c r="AA347" s="6" t="str">
        <f>IF(Tabla2[[#This Row],[RESULTADO (TOTAL)]]&lt;0,1,"")</f>
        <v/>
      </c>
      <c r="AB347" s="6" t="str">
        <f>IF(Tabla2[[#This Row],[TARGET REAL (RESULTADO EN TICKS)]]&lt;&gt;"",IF(Tabla2[[#This Row],[OPERACIONES PERDEDORAS]]=1,AB346+Tabla2[[#This Row],[OPERACIONES PERDEDORAS]],0),"")</f>
        <v/>
      </c>
      <c r="AC347" s="23"/>
      <c r="AD347" s="23"/>
      <c r="AE347" s="6" t="str">
        <f>IF(D347&lt;&gt;"",COUNTIF($D$3:D347,D347),"")</f>
        <v/>
      </c>
      <c r="AF347" s="6" t="str">
        <f>IF(Tabla2[[#This Row],[RESULTADO TOTAL EN PPRO8]]&lt;0,ABS(Tabla2[[#This Row],[RESULTADO TOTAL EN PPRO8]]),"")</f>
        <v/>
      </c>
    </row>
    <row r="348" spans="1:32" x14ac:dyDescent="0.25">
      <c r="A348" s="22"/>
      <c r="B348" s="34">
        <f t="shared" si="30"/>
        <v>346</v>
      </c>
      <c r="C348" s="22"/>
      <c r="D348" s="37"/>
      <c r="E348" s="37"/>
      <c r="F348" s="37"/>
      <c r="G348" s="39"/>
      <c r="H348" s="22"/>
      <c r="I348" s="22"/>
      <c r="J348" s="22"/>
      <c r="K348" s="22"/>
      <c r="L348" s="22"/>
      <c r="M348" s="22"/>
      <c r="N348" s="22"/>
      <c r="O348" s="22"/>
      <c r="P348" s="22"/>
      <c r="Q348" s="22"/>
      <c r="R348" s="22"/>
      <c r="S348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348" s="22"/>
      <c r="U348" s="6" t="str">
        <f>IF(V348&lt;&gt;"",Tabla2[[#This Row],[VALOR DEL PUNTO (EJEMPLO EN ACCIONES UN PUNTO 1€) ]]/Tabla2[[#This Row],[TAMAÑO DEL TICK (ACCIONES = 0,01)]],"")</f>
        <v/>
      </c>
      <c r="V348" s="22"/>
      <c r="W348" s="22"/>
      <c r="X348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348" s="13" t="str">
        <f>IF(Tabla2[[#This Row],[RESULTADO TOTAL EN PPRO8]]&lt;&gt;"",Tabla2[[#This Row],[RESULTADO TOTAL EN PPRO8]]-Tabla2[[#This Row],[RESULTADO (TOTAL)]],"")</f>
        <v/>
      </c>
      <c r="AA348" s="6" t="str">
        <f>IF(Tabla2[[#This Row],[RESULTADO (TOTAL)]]&lt;0,1,"")</f>
        <v/>
      </c>
      <c r="AB348" s="6" t="str">
        <f>IF(Tabla2[[#This Row],[TARGET REAL (RESULTADO EN TICKS)]]&lt;&gt;"",IF(Tabla2[[#This Row],[OPERACIONES PERDEDORAS]]=1,AB347+Tabla2[[#This Row],[OPERACIONES PERDEDORAS]],0),"")</f>
        <v/>
      </c>
      <c r="AC348" s="23"/>
      <c r="AD348" s="23"/>
      <c r="AE348" s="6" t="str">
        <f>IF(D348&lt;&gt;"",COUNTIF($D$3:D348,D348),"")</f>
        <v/>
      </c>
      <c r="AF348" s="6" t="str">
        <f>IF(Tabla2[[#This Row],[RESULTADO TOTAL EN PPRO8]]&lt;0,ABS(Tabla2[[#This Row],[RESULTADO TOTAL EN PPRO8]]),"")</f>
        <v/>
      </c>
    </row>
    <row r="349" spans="1:32" x14ac:dyDescent="0.25">
      <c r="A349" s="22"/>
      <c r="B349" s="34">
        <f t="shared" si="30"/>
        <v>347</v>
      </c>
      <c r="C349" s="22"/>
      <c r="D349" s="37"/>
      <c r="E349" s="37"/>
      <c r="F349" s="37"/>
      <c r="G349" s="39"/>
      <c r="H349" s="22"/>
      <c r="I349" s="22"/>
      <c r="J349" s="22"/>
      <c r="K349" s="22"/>
      <c r="L349" s="22"/>
      <c r="M349" s="22"/>
      <c r="N349" s="22"/>
      <c r="O349" s="22"/>
      <c r="P349" s="22"/>
      <c r="Q349" s="22"/>
      <c r="R349" s="22"/>
      <c r="S349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349" s="22"/>
      <c r="U349" s="6" t="str">
        <f>IF(V349&lt;&gt;"",Tabla2[[#This Row],[VALOR DEL PUNTO (EJEMPLO EN ACCIONES UN PUNTO 1€) ]]/Tabla2[[#This Row],[TAMAÑO DEL TICK (ACCIONES = 0,01)]],"")</f>
        <v/>
      </c>
      <c r="V349" s="22"/>
      <c r="W349" s="22"/>
      <c r="X349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349" s="13" t="str">
        <f>IF(Tabla2[[#This Row],[RESULTADO TOTAL EN PPRO8]]&lt;&gt;"",Tabla2[[#This Row],[RESULTADO TOTAL EN PPRO8]]-Tabla2[[#This Row],[RESULTADO (TOTAL)]],"")</f>
        <v/>
      </c>
      <c r="AA349" s="6" t="str">
        <f>IF(Tabla2[[#This Row],[RESULTADO (TOTAL)]]&lt;0,1,"")</f>
        <v/>
      </c>
      <c r="AB349" s="6" t="str">
        <f>IF(Tabla2[[#This Row],[TARGET REAL (RESULTADO EN TICKS)]]&lt;&gt;"",IF(Tabla2[[#This Row],[OPERACIONES PERDEDORAS]]=1,AB348+Tabla2[[#This Row],[OPERACIONES PERDEDORAS]],0),"")</f>
        <v/>
      </c>
      <c r="AC349" s="23"/>
      <c r="AD349" s="23"/>
      <c r="AE349" s="6" t="str">
        <f>IF(D349&lt;&gt;"",COUNTIF($D$3:D349,D349),"")</f>
        <v/>
      </c>
      <c r="AF349" s="6" t="str">
        <f>IF(Tabla2[[#This Row],[RESULTADO TOTAL EN PPRO8]]&lt;0,ABS(Tabla2[[#This Row],[RESULTADO TOTAL EN PPRO8]]),"")</f>
        <v/>
      </c>
    </row>
    <row r="350" spans="1:32" x14ac:dyDescent="0.25">
      <c r="A350" s="22"/>
      <c r="B350" s="34">
        <f t="shared" si="30"/>
        <v>348</v>
      </c>
      <c r="C350" s="22"/>
      <c r="D350" s="37"/>
      <c r="E350" s="37"/>
      <c r="F350" s="37"/>
      <c r="G350" s="39"/>
      <c r="H350" s="22"/>
      <c r="I350" s="22"/>
      <c r="J350" s="22"/>
      <c r="K350" s="22"/>
      <c r="L350" s="22"/>
      <c r="M350" s="22"/>
      <c r="N350" s="22"/>
      <c r="O350" s="22"/>
      <c r="P350" s="22"/>
      <c r="Q350" s="22"/>
      <c r="R350" s="22"/>
      <c r="S350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350" s="22"/>
      <c r="U350" s="6" t="str">
        <f>IF(V350&lt;&gt;"",Tabla2[[#This Row],[VALOR DEL PUNTO (EJEMPLO EN ACCIONES UN PUNTO 1€) ]]/Tabla2[[#This Row],[TAMAÑO DEL TICK (ACCIONES = 0,01)]],"")</f>
        <v/>
      </c>
      <c r="V350" s="22"/>
      <c r="W350" s="22"/>
      <c r="X350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350" s="13" t="str">
        <f>IF(Tabla2[[#This Row],[RESULTADO TOTAL EN PPRO8]]&lt;&gt;"",Tabla2[[#This Row],[RESULTADO TOTAL EN PPRO8]]-Tabla2[[#This Row],[RESULTADO (TOTAL)]],"")</f>
        <v/>
      </c>
      <c r="AA350" s="6" t="str">
        <f>IF(Tabla2[[#This Row],[RESULTADO (TOTAL)]]&lt;0,1,"")</f>
        <v/>
      </c>
      <c r="AB350" s="6" t="str">
        <f>IF(Tabla2[[#This Row],[TARGET REAL (RESULTADO EN TICKS)]]&lt;&gt;"",IF(Tabla2[[#This Row],[OPERACIONES PERDEDORAS]]=1,AB349+Tabla2[[#This Row],[OPERACIONES PERDEDORAS]],0),"")</f>
        <v/>
      </c>
      <c r="AC350" s="23"/>
      <c r="AD350" s="23"/>
      <c r="AE350" s="6" t="str">
        <f>IF(D350&lt;&gt;"",COUNTIF($D$3:D350,D350),"")</f>
        <v/>
      </c>
      <c r="AF350" s="6" t="str">
        <f>IF(Tabla2[[#This Row],[RESULTADO TOTAL EN PPRO8]]&lt;0,ABS(Tabla2[[#This Row],[RESULTADO TOTAL EN PPRO8]]),"")</f>
        <v/>
      </c>
    </row>
    <row r="351" spans="1:32" x14ac:dyDescent="0.25">
      <c r="A351" s="22"/>
      <c r="B351" s="34">
        <f t="shared" si="30"/>
        <v>349</v>
      </c>
      <c r="C351" s="22"/>
      <c r="D351" s="37"/>
      <c r="E351" s="37"/>
      <c r="F351" s="37"/>
      <c r="G351" s="39"/>
      <c r="H351" s="22"/>
      <c r="I351" s="22"/>
      <c r="J351" s="22"/>
      <c r="K351" s="22"/>
      <c r="L351" s="22"/>
      <c r="M351" s="22"/>
      <c r="N351" s="22"/>
      <c r="O351" s="22"/>
      <c r="P351" s="22"/>
      <c r="Q351" s="22"/>
      <c r="R351" s="22"/>
      <c r="S351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351" s="22"/>
      <c r="U351" s="6" t="str">
        <f>IF(V351&lt;&gt;"",Tabla2[[#This Row],[VALOR DEL PUNTO (EJEMPLO EN ACCIONES UN PUNTO 1€) ]]/Tabla2[[#This Row],[TAMAÑO DEL TICK (ACCIONES = 0,01)]],"")</f>
        <v/>
      </c>
      <c r="V351" s="22"/>
      <c r="W351" s="22"/>
      <c r="X351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351" s="13" t="str">
        <f>IF(Tabla2[[#This Row],[RESULTADO TOTAL EN PPRO8]]&lt;&gt;"",Tabla2[[#This Row],[RESULTADO TOTAL EN PPRO8]]-Tabla2[[#This Row],[RESULTADO (TOTAL)]],"")</f>
        <v/>
      </c>
      <c r="AA351" s="6" t="str">
        <f>IF(Tabla2[[#This Row],[RESULTADO (TOTAL)]]&lt;0,1,"")</f>
        <v/>
      </c>
      <c r="AB351" s="6" t="str">
        <f>IF(Tabla2[[#This Row],[TARGET REAL (RESULTADO EN TICKS)]]&lt;&gt;"",IF(Tabla2[[#This Row],[OPERACIONES PERDEDORAS]]=1,AB350+Tabla2[[#This Row],[OPERACIONES PERDEDORAS]],0),"")</f>
        <v/>
      </c>
      <c r="AC351" s="23"/>
      <c r="AD351" s="23"/>
      <c r="AE351" s="6" t="str">
        <f>IF(D351&lt;&gt;"",COUNTIF($D$3:D351,D351),"")</f>
        <v/>
      </c>
      <c r="AF351" s="6" t="str">
        <f>IF(Tabla2[[#This Row],[RESULTADO TOTAL EN PPRO8]]&lt;0,ABS(Tabla2[[#This Row],[RESULTADO TOTAL EN PPRO8]]),"")</f>
        <v/>
      </c>
    </row>
    <row r="352" spans="1:32" x14ac:dyDescent="0.25">
      <c r="A352" s="22"/>
      <c r="B352" s="34">
        <f t="shared" si="30"/>
        <v>350</v>
      </c>
      <c r="C352" s="22"/>
      <c r="D352" s="37"/>
      <c r="E352" s="37"/>
      <c r="F352" s="37"/>
      <c r="G352" s="39"/>
      <c r="H352" s="22"/>
      <c r="I352" s="22"/>
      <c r="J352" s="22"/>
      <c r="K352" s="22"/>
      <c r="L352" s="22"/>
      <c r="M352" s="22"/>
      <c r="N352" s="22"/>
      <c r="O352" s="22"/>
      <c r="P352" s="22"/>
      <c r="Q352" s="22"/>
      <c r="R352" s="22"/>
      <c r="S352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352" s="22"/>
      <c r="U352" s="6" t="str">
        <f>IF(V352&lt;&gt;"",Tabla2[[#This Row],[VALOR DEL PUNTO (EJEMPLO EN ACCIONES UN PUNTO 1€) ]]/Tabla2[[#This Row],[TAMAÑO DEL TICK (ACCIONES = 0,01)]],"")</f>
        <v/>
      </c>
      <c r="V352" s="22"/>
      <c r="W352" s="22"/>
      <c r="X352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352" s="13" t="str">
        <f>IF(Tabla2[[#This Row],[RESULTADO TOTAL EN PPRO8]]&lt;&gt;"",Tabla2[[#This Row],[RESULTADO TOTAL EN PPRO8]]-Tabla2[[#This Row],[RESULTADO (TOTAL)]],"")</f>
        <v/>
      </c>
      <c r="AA352" s="6" t="str">
        <f>IF(Tabla2[[#This Row],[RESULTADO (TOTAL)]]&lt;0,1,"")</f>
        <v/>
      </c>
      <c r="AB352" s="6" t="str">
        <f>IF(Tabla2[[#This Row],[TARGET REAL (RESULTADO EN TICKS)]]&lt;&gt;"",IF(Tabla2[[#This Row],[OPERACIONES PERDEDORAS]]=1,AB351+Tabla2[[#This Row],[OPERACIONES PERDEDORAS]],0),"")</f>
        <v/>
      </c>
      <c r="AC352" s="23"/>
      <c r="AD352" s="23"/>
      <c r="AE352" s="6" t="str">
        <f>IF(D352&lt;&gt;"",COUNTIF($D$3:D352,D352),"")</f>
        <v/>
      </c>
      <c r="AF352" s="6" t="str">
        <f>IF(Tabla2[[#This Row],[RESULTADO TOTAL EN PPRO8]]&lt;0,ABS(Tabla2[[#This Row],[RESULTADO TOTAL EN PPRO8]]),"")</f>
        <v/>
      </c>
    </row>
    <row r="353" spans="1:32" x14ac:dyDescent="0.25">
      <c r="A353" s="22"/>
      <c r="B353" s="34">
        <f t="shared" si="30"/>
        <v>351</v>
      </c>
      <c r="C353" s="22"/>
      <c r="D353" s="37"/>
      <c r="E353" s="37"/>
      <c r="F353" s="37"/>
      <c r="G353" s="39"/>
      <c r="H353" s="22"/>
      <c r="I353" s="22"/>
      <c r="J353" s="22"/>
      <c r="K353" s="22"/>
      <c r="L353" s="22"/>
      <c r="M353" s="22"/>
      <c r="N353" s="22"/>
      <c r="O353" s="22"/>
      <c r="P353" s="22"/>
      <c r="Q353" s="22"/>
      <c r="R353" s="22"/>
      <c r="S353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353" s="22"/>
      <c r="U353" s="6" t="str">
        <f>IF(V353&lt;&gt;"",Tabla2[[#This Row],[VALOR DEL PUNTO (EJEMPLO EN ACCIONES UN PUNTO 1€) ]]/Tabla2[[#This Row],[TAMAÑO DEL TICK (ACCIONES = 0,01)]],"")</f>
        <v/>
      </c>
      <c r="V353" s="22"/>
      <c r="W353" s="22"/>
      <c r="X353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353" s="13" t="str">
        <f>IF(Tabla2[[#This Row],[RESULTADO TOTAL EN PPRO8]]&lt;&gt;"",Tabla2[[#This Row],[RESULTADO TOTAL EN PPRO8]]-Tabla2[[#This Row],[RESULTADO (TOTAL)]],"")</f>
        <v/>
      </c>
      <c r="AA353" s="6" t="str">
        <f>IF(Tabla2[[#This Row],[RESULTADO (TOTAL)]]&lt;0,1,"")</f>
        <v/>
      </c>
      <c r="AB353" s="6" t="str">
        <f>IF(Tabla2[[#This Row],[TARGET REAL (RESULTADO EN TICKS)]]&lt;&gt;"",IF(Tabla2[[#This Row],[OPERACIONES PERDEDORAS]]=1,AB352+Tabla2[[#This Row],[OPERACIONES PERDEDORAS]],0),"")</f>
        <v/>
      </c>
      <c r="AC353" s="23"/>
      <c r="AD353" s="23"/>
      <c r="AE353" s="6" t="str">
        <f>IF(D353&lt;&gt;"",COUNTIF($D$3:D353,D353),"")</f>
        <v/>
      </c>
      <c r="AF353" s="6" t="str">
        <f>IF(Tabla2[[#This Row],[RESULTADO TOTAL EN PPRO8]]&lt;0,ABS(Tabla2[[#This Row],[RESULTADO TOTAL EN PPRO8]]),"")</f>
        <v/>
      </c>
    </row>
    <row r="354" spans="1:32" x14ac:dyDescent="0.25">
      <c r="A354" s="22"/>
      <c r="B354" s="34">
        <f t="shared" si="30"/>
        <v>352</v>
      </c>
      <c r="C354" s="22"/>
      <c r="D354" s="37"/>
      <c r="E354" s="37"/>
      <c r="F354" s="37"/>
      <c r="G354" s="39"/>
      <c r="H354" s="22"/>
      <c r="I354" s="22"/>
      <c r="J354" s="22"/>
      <c r="K354" s="22"/>
      <c r="L354" s="22"/>
      <c r="M354" s="22"/>
      <c r="N354" s="22"/>
      <c r="O354" s="22"/>
      <c r="P354" s="22"/>
      <c r="Q354" s="22"/>
      <c r="R354" s="22"/>
      <c r="S354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354" s="22"/>
      <c r="U354" s="6" t="str">
        <f>IF(V354&lt;&gt;"",Tabla2[[#This Row],[VALOR DEL PUNTO (EJEMPLO EN ACCIONES UN PUNTO 1€) ]]/Tabla2[[#This Row],[TAMAÑO DEL TICK (ACCIONES = 0,01)]],"")</f>
        <v/>
      </c>
      <c r="V354" s="22"/>
      <c r="W354" s="22"/>
      <c r="X354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354" s="13" t="str">
        <f>IF(Tabla2[[#This Row],[RESULTADO TOTAL EN PPRO8]]&lt;&gt;"",Tabla2[[#This Row],[RESULTADO TOTAL EN PPRO8]]-Tabla2[[#This Row],[RESULTADO (TOTAL)]],"")</f>
        <v/>
      </c>
      <c r="AA354" s="6" t="str">
        <f>IF(Tabla2[[#This Row],[RESULTADO (TOTAL)]]&lt;0,1,"")</f>
        <v/>
      </c>
      <c r="AB354" s="6" t="str">
        <f>IF(Tabla2[[#This Row],[TARGET REAL (RESULTADO EN TICKS)]]&lt;&gt;"",IF(Tabla2[[#This Row],[OPERACIONES PERDEDORAS]]=1,AB353+Tabla2[[#This Row],[OPERACIONES PERDEDORAS]],0),"")</f>
        <v/>
      </c>
      <c r="AC354" s="23"/>
      <c r="AD354" s="23"/>
      <c r="AE354" s="6" t="str">
        <f>IF(D354&lt;&gt;"",COUNTIF($D$3:D354,D354),"")</f>
        <v/>
      </c>
      <c r="AF354" s="6" t="str">
        <f>IF(Tabla2[[#This Row],[RESULTADO TOTAL EN PPRO8]]&lt;0,ABS(Tabla2[[#This Row],[RESULTADO TOTAL EN PPRO8]]),"")</f>
        <v/>
      </c>
    </row>
    <row r="355" spans="1:32" x14ac:dyDescent="0.25">
      <c r="A355" s="22"/>
      <c r="B355" s="34">
        <f t="shared" si="30"/>
        <v>353</v>
      </c>
      <c r="C355" s="22"/>
      <c r="D355" s="37"/>
      <c r="E355" s="37"/>
      <c r="F355" s="37"/>
      <c r="G355" s="39"/>
      <c r="H355" s="22"/>
      <c r="I355" s="22"/>
      <c r="J355" s="22"/>
      <c r="K355" s="22"/>
      <c r="L355" s="22"/>
      <c r="M355" s="22"/>
      <c r="N355" s="22"/>
      <c r="O355" s="22"/>
      <c r="P355" s="22"/>
      <c r="Q355" s="22"/>
      <c r="R355" s="22"/>
      <c r="S355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355" s="22"/>
      <c r="U355" s="6" t="str">
        <f>IF(V355&lt;&gt;"",Tabla2[[#This Row],[VALOR DEL PUNTO (EJEMPLO EN ACCIONES UN PUNTO 1€) ]]/Tabla2[[#This Row],[TAMAÑO DEL TICK (ACCIONES = 0,01)]],"")</f>
        <v/>
      </c>
      <c r="V355" s="22"/>
      <c r="W355" s="22"/>
      <c r="X355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355" s="13" t="str">
        <f>IF(Tabla2[[#This Row],[RESULTADO TOTAL EN PPRO8]]&lt;&gt;"",Tabla2[[#This Row],[RESULTADO TOTAL EN PPRO8]]-Tabla2[[#This Row],[RESULTADO (TOTAL)]],"")</f>
        <v/>
      </c>
      <c r="AA355" s="6" t="str">
        <f>IF(Tabla2[[#This Row],[RESULTADO (TOTAL)]]&lt;0,1,"")</f>
        <v/>
      </c>
      <c r="AB355" s="6" t="str">
        <f>IF(Tabla2[[#This Row],[TARGET REAL (RESULTADO EN TICKS)]]&lt;&gt;"",IF(Tabla2[[#This Row],[OPERACIONES PERDEDORAS]]=1,AB354+Tabla2[[#This Row],[OPERACIONES PERDEDORAS]],0),"")</f>
        <v/>
      </c>
      <c r="AC355" s="23"/>
      <c r="AD355" s="23"/>
      <c r="AE355" s="6" t="str">
        <f>IF(D355&lt;&gt;"",COUNTIF($D$3:D355,D355),"")</f>
        <v/>
      </c>
      <c r="AF355" s="6" t="str">
        <f>IF(Tabla2[[#This Row],[RESULTADO TOTAL EN PPRO8]]&lt;0,ABS(Tabla2[[#This Row],[RESULTADO TOTAL EN PPRO8]]),"")</f>
        <v/>
      </c>
    </row>
    <row r="356" spans="1:32" x14ac:dyDescent="0.25">
      <c r="A356" s="22"/>
      <c r="B356" s="34">
        <f t="shared" si="30"/>
        <v>354</v>
      </c>
      <c r="C356" s="22"/>
      <c r="D356" s="37"/>
      <c r="E356" s="37"/>
      <c r="F356" s="37"/>
      <c r="G356" s="39"/>
      <c r="H356" s="22"/>
      <c r="I356" s="22"/>
      <c r="J356" s="22"/>
      <c r="K356" s="22"/>
      <c r="L356" s="22"/>
      <c r="M356" s="22"/>
      <c r="N356" s="22"/>
      <c r="O356" s="22"/>
      <c r="P356" s="22"/>
      <c r="Q356" s="22"/>
      <c r="R356" s="22"/>
      <c r="S356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356" s="22"/>
      <c r="U356" s="6" t="str">
        <f>IF(V356&lt;&gt;"",Tabla2[[#This Row],[VALOR DEL PUNTO (EJEMPLO EN ACCIONES UN PUNTO 1€) ]]/Tabla2[[#This Row],[TAMAÑO DEL TICK (ACCIONES = 0,01)]],"")</f>
        <v/>
      </c>
      <c r="V356" s="22"/>
      <c r="W356" s="22"/>
      <c r="X356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356" s="13" t="str">
        <f>IF(Tabla2[[#This Row],[RESULTADO TOTAL EN PPRO8]]&lt;&gt;"",Tabla2[[#This Row],[RESULTADO TOTAL EN PPRO8]]-Tabla2[[#This Row],[RESULTADO (TOTAL)]],"")</f>
        <v/>
      </c>
      <c r="AA356" s="6" t="str">
        <f>IF(Tabla2[[#This Row],[RESULTADO (TOTAL)]]&lt;0,1,"")</f>
        <v/>
      </c>
      <c r="AB356" s="6" t="str">
        <f>IF(Tabla2[[#This Row],[TARGET REAL (RESULTADO EN TICKS)]]&lt;&gt;"",IF(Tabla2[[#This Row],[OPERACIONES PERDEDORAS]]=1,AB355+Tabla2[[#This Row],[OPERACIONES PERDEDORAS]],0),"")</f>
        <v/>
      </c>
      <c r="AC356" s="23"/>
      <c r="AD356" s="23"/>
      <c r="AE356" s="6" t="str">
        <f>IF(D356&lt;&gt;"",COUNTIF($D$3:D356,D356),"")</f>
        <v/>
      </c>
      <c r="AF356" s="6" t="str">
        <f>IF(Tabla2[[#This Row],[RESULTADO TOTAL EN PPRO8]]&lt;0,ABS(Tabla2[[#This Row],[RESULTADO TOTAL EN PPRO8]]),"")</f>
        <v/>
      </c>
    </row>
    <row r="357" spans="1:32" x14ac:dyDescent="0.25">
      <c r="A357" s="22"/>
      <c r="B357" s="34">
        <f t="shared" si="30"/>
        <v>355</v>
      </c>
      <c r="C357" s="22"/>
      <c r="D357" s="37"/>
      <c r="E357" s="37"/>
      <c r="F357" s="37"/>
      <c r="G357" s="39"/>
      <c r="H357" s="22"/>
      <c r="I357" s="22"/>
      <c r="J357" s="22"/>
      <c r="K357" s="22"/>
      <c r="L357" s="22"/>
      <c r="M357" s="22"/>
      <c r="N357" s="22"/>
      <c r="O357" s="22"/>
      <c r="P357" s="22"/>
      <c r="Q357" s="22"/>
      <c r="R357" s="22"/>
      <c r="S357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357" s="22"/>
      <c r="U357" s="6" t="str">
        <f>IF(V357&lt;&gt;"",Tabla2[[#This Row],[VALOR DEL PUNTO (EJEMPLO EN ACCIONES UN PUNTO 1€) ]]/Tabla2[[#This Row],[TAMAÑO DEL TICK (ACCIONES = 0,01)]],"")</f>
        <v/>
      </c>
      <c r="V357" s="22"/>
      <c r="W357" s="22"/>
      <c r="X357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357" s="13" t="str">
        <f>IF(Tabla2[[#This Row],[RESULTADO TOTAL EN PPRO8]]&lt;&gt;"",Tabla2[[#This Row],[RESULTADO TOTAL EN PPRO8]]-Tabla2[[#This Row],[RESULTADO (TOTAL)]],"")</f>
        <v/>
      </c>
      <c r="AA357" s="6" t="str">
        <f>IF(Tabla2[[#This Row],[RESULTADO (TOTAL)]]&lt;0,1,"")</f>
        <v/>
      </c>
      <c r="AB357" s="6" t="str">
        <f>IF(Tabla2[[#This Row],[TARGET REAL (RESULTADO EN TICKS)]]&lt;&gt;"",IF(Tabla2[[#This Row],[OPERACIONES PERDEDORAS]]=1,AB356+Tabla2[[#This Row],[OPERACIONES PERDEDORAS]],0),"")</f>
        <v/>
      </c>
      <c r="AC357" s="23"/>
      <c r="AD357" s="23"/>
      <c r="AE357" s="6" t="str">
        <f>IF(D357&lt;&gt;"",COUNTIF($D$3:D357,D357),"")</f>
        <v/>
      </c>
      <c r="AF357" s="6" t="str">
        <f>IF(Tabla2[[#This Row],[RESULTADO TOTAL EN PPRO8]]&lt;0,ABS(Tabla2[[#This Row],[RESULTADO TOTAL EN PPRO8]]),"")</f>
        <v/>
      </c>
    </row>
    <row r="358" spans="1:32" x14ac:dyDescent="0.25">
      <c r="A358" s="22"/>
      <c r="B358" s="34">
        <f t="shared" si="30"/>
        <v>356</v>
      </c>
      <c r="C358" s="22"/>
      <c r="D358" s="37"/>
      <c r="E358" s="37"/>
      <c r="F358" s="37"/>
      <c r="G358" s="39"/>
      <c r="H358" s="22"/>
      <c r="I358" s="22"/>
      <c r="J358" s="22"/>
      <c r="K358" s="22"/>
      <c r="L358" s="22"/>
      <c r="M358" s="22"/>
      <c r="N358" s="22"/>
      <c r="O358" s="22"/>
      <c r="P358" s="22"/>
      <c r="Q358" s="22"/>
      <c r="R358" s="22"/>
      <c r="S358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358" s="22"/>
      <c r="U358" s="6" t="str">
        <f>IF(V358&lt;&gt;"",Tabla2[[#This Row],[VALOR DEL PUNTO (EJEMPLO EN ACCIONES UN PUNTO 1€) ]]/Tabla2[[#This Row],[TAMAÑO DEL TICK (ACCIONES = 0,01)]],"")</f>
        <v/>
      </c>
      <c r="V358" s="22"/>
      <c r="W358" s="22"/>
      <c r="X358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358" s="13" t="str">
        <f>IF(Tabla2[[#This Row],[RESULTADO TOTAL EN PPRO8]]&lt;&gt;"",Tabla2[[#This Row],[RESULTADO TOTAL EN PPRO8]]-Tabla2[[#This Row],[RESULTADO (TOTAL)]],"")</f>
        <v/>
      </c>
      <c r="AA358" s="6" t="str">
        <f>IF(Tabla2[[#This Row],[RESULTADO (TOTAL)]]&lt;0,1,"")</f>
        <v/>
      </c>
      <c r="AB358" s="6" t="str">
        <f>IF(Tabla2[[#This Row],[TARGET REAL (RESULTADO EN TICKS)]]&lt;&gt;"",IF(Tabla2[[#This Row],[OPERACIONES PERDEDORAS]]=1,AB357+Tabla2[[#This Row],[OPERACIONES PERDEDORAS]],0),"")</f>
        <v/>
      </c>
      <c r="AC358" s="23"/>
      <c r="AD358" s="23"/>
      <c r="AE358" s="6" t="str">
        <f>IF(D358&lt;&gt;"",COUNTIF($D$3:D358,D358),"")</f>
        <v/>
      </c>
      <c r="AF358" s="6" t="str">
        <f>IF(Tabla2[[#This Row],[RESULTADO TOTAL EN PPRO8]]&lt;0,ABS(Tabla2[[#This Row],[RESULTADO TOTAL EN PPRO8]]),"")</f>
        <v/>
      </c>
    </row>
    <row r="359" spans="1:32" x14ac:dyDescent="0.25">
      <c r="A359" s="22"/>
      <c r="B359" s="34">
        <f t="shared" ref="B359:B422" si="31">B358+1</f>
        <v>357</v>
      </c>
      <c r="C359" s="22"/>
      <c r="D359" s="37"/>
      <c r="E359" s="37"/>
      <c r="F359" s="37"/>
      <c r="G359" s="39"/>
      <c r="H359" s="22"/>
      <c r="I359" s="22"/>
      <c r="J359" s="22"/>
      <c r="K359" s="22"/>
      <c r="L359" s="22"/>
      <c r="M359" s="22"/>
      <c r="N359" s="22"/>
      <c r="O359" s="22"/>
      <c r="P359" s="22"/>
      <c r="Q359" s="22"/>
      <c r="R359" s="22"/>
      <c r="S359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359" s="22"/>
      <c r="U359" s="6" t="str">
        <f>IF(V359&lt;&gt;"",Tabla2[[#This Row],[VALOR DEL PUNTO (EJEMPLO EN ACCIONES UN PUNTO 1€) ]]/Tabla2[[#This Row],[TAMAÑO DEL TICK (ACCIONES = 0,01)]],"")</f>
        <v/>
      </c>
      <c r="V359" s="22"/>
      <c r="W359" s="22"/>
      <c r="X359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359" s="13" t="str">
        <f>IF(Tabla2[[#This Row],[RESULTADO TOTAL EN PPRO8]]&lt;&gt;"",Tabla2[[#This Row],[RESULTADO TOTAL EN PPRO8]]-Tabla2[[#This Row],[RESULTADO (TOTAL)]],"")</f>
        <v/>
      </c>
      <c r="AA359" s="6" t="str">
        <f>IF(Tabla2[[#This Row],[RESULTADO (TOTAL)]]&lt;0,1,"")</f>
        <v/>
      </c>
      <c r="AB359" s="6" t="str">
        <f>IF(Tabla2[[#This Row],[TARGET REAL (RESULTADO EN TICKS)]]&lt;&gt;"",IF(Tabla2[[#This Row],[OPERACIONES PERDEDORAS]]=1,AB358+Tabla2[[#This Row],[OPERACIONES PERDEDORAS]],0),"")</f>
        <v/>
      </c>
      <c r="AC359" s="23"/>
      <c r="AD359" s="23"/>
      <c r="AE359" s="6" t="str">
        <f>IF(D359&lt;&gt;"",COUNTIF($D$3:D359,D359),"")</f>
        <v/>
      </c>
      <c r="AF359" s="6" t="str">
        <f>IF(Tabla2[[#This Row],[RESULTADO TOTAL EN PPRO8]]&lt;0,ABS(Tabla2[[#This Row],[RESULTADO TOTAL EN PPRO8]]),"")</f>
        <v/>
      </c>
    </row>
    <row r="360" spans="1:32" x14ac:dyDescent="0.25">
      <c r="A360" s="22"/>
      <c r="B360" s="34">
        <f t="shared" si="31"/>
        <v>358</v>
      </c>
      <c r="C360" s="22"/>
      <c r="D360" s="37"/>
      <c r="E360" s="37"/>
      <c r="F360" s="37"/>
      <c r="G360" s="39"/>
      <c r="H360" s="22"/>
      <c r="I360" s="22"/>
      <c r="J360" s="22"/>
      <c r="K360" s="22"/>
      <c r="L360" s="22"/>
      <c r="M360" s="22"/>
      <c r="N360" s="22"/>
      <c r="O360" s="22"/>
      <c r="P360" s="22"/>
      <c r="Q360" s="22"/>
      <c r="R360" s="22"/>
      <c r="S360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360" s="22"/>
      <c r="U360" s="6" t="str">
        <f>IF(V360&lt;&gt;"",Tabla2[[#This Row],[VALOR DEL PUNTO (EJEMPLO EN ACCIONES UN PUNTO 1€) ]]/Tabla2[[#This Row],[TAMAÑO DEL TICK (ACCIONES = 0,01)]],"")</f>
        <v/>
      </c>
      <c r="V360" s="22"/>
      <c r="W360" s="22"/>
      <c r="X360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360" s="13" t="str">
        <f>IF(Tabla2[[#This Row],[RESULTADO TOTAL EN PPRO8]]&lt;&gt;"",Tabla2[[#This Row],[RESULTADO TOTAL EN PPRO8]]-Tabla2[[#This Row],[RESULTADO (TOTAL)]],"")</f>
        <v/>
      </c>
      <c r="AA360" s="6" t="str">
        <f>IF(Tabla2[[#This Row],[RESULTADO (TOTAL)]]&lt;0,1,"")</f>
        <v/>
      </c>
      <c r="AB360" s="6" t="str">
        <f>IF(Tabla2[[#This Row],[TARGET REAL (RESULTADO EN TICKS)]]&lt;&gt;"",IF(Tabla2[[#This Row],[OPERACIONES PERDEDORAS]]=1,AB359+Tabla2[[#This Row],[OPERACIONES PERDEDORAS]],0),"")</f>
        <v/>
      </c>
      <c r="AC360" s="23"/>
      <c r="AD360" s="23"/>
      <c r="AE360" s="6" t="str">
        <f>IF(D360&lt;&gt;"",COUNTIF($D$3:D360,D360),"")</f>
        <v/>
      </c>
      <c r="AF360" s="6" t="str">
        <f>IF(Tabla2[[#This Row],[RESULTADO TOTAL EN PPRO8]]&lt;0,ABS(Tabla2[[#This Row],[RESULTADO TOTAL EN PPRO8]]),"")</f>
        <v/>
      </c>
    </row>
    <row r="361" spans="1:32" x14ac:dyDescent="0.25">
      <c r="A361" s="22"/>
      <c r="B361" s="34">
        <f t="shared" si="31"/>
        <v>359</v>
      </c>
      <c r="C361" s="22"/>
      <c r="D361" s="37"/>
      <c r="E361" s="37"/>
      <c r="F361" s="37"/>
      <c r="G361" s="39"/>
      <c r="H361" s="22"/>
      <c r="I361" s="22"/>
      <c r="J361" s="22"/>
      <c r="K361" s="22"/>
      <c r="L361" s="22"/>
      <c r="M361" s="22"/>
      <c r="N361" s="22"/>
      <c r="O361" s="22"/>
      <c r="P361" s="22"/>
      <c r="Q361" s="22"/>
      <c r="R361" s="22"/>
      <c r="S361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361" s="22"/>
      <c r="U361" s="6" t="str">
        <f>IF(V361&lt;&gt;"",Tabla2[[#This Row],[VALOR DEL PUNTO (EJEMPLO EN ACCIONES UN PUNTO 1€) ]]/Tabla2[[#This Row],[TAMAÑO DEL TICK (ACCIONES = 0,01)]],"")</f>
        <v/>
      </c>
      <c r="V361" s="22"/>
      <c r="W361" s="22"/>
      <c r="X361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361" s="13" t="str">
        <f>IF(Tabla2[[#This Row],[RESULTADO TOTAL EN PPRO8]]&lt;&gt;"",Tabla2[[#This Row],[RESULTADO TOTAL EN PPRO8]]-Tabla2[[#This Row],[RESULTADO (TOTAL)]],"")</f>
        <v/>
      </c>
      <c r="AA361" s="6" t="str">
        <f>IF(Tabla2[[#This Row],[RESULTADO (TOTAL)]]&lt;0,1,"")</f>
        <v/>
      </c>
      <c r="AB361" s="6" t="str">
        <f>IF(Tabla2[[#This Row],[TARGET REAL (RESULTADO EN TICKS)]]&lt;&gt;"",IF(Tabla2[[#This Row],[OPERACIONES PERDEDORAS]]=1,AB360+Tabla2[[#This Row],[OPERACIONES PERDEDORAS]],0),"")</f>
        <v/>
      </c>
      <c r="AC361" s="23"/>
      <c r="AD361" s="23"/>
      <c r="AE361" s="6" t="str">
        <f>IF(D361&lt;&gt;"",COUNTIF($D$3:D361,D361),"")</f>
        <v/>
      </c>
      <c r="AF361" s="6" t="str">
        <f>IF(Tabla2[[#This Row],[RESULTADO TOTAL EN PPRO8]]&lt;0,ABS(Tabla2[[#This Row],[RESULTADO TOTAL EN PPRO8]]),"")</f>
        <v/>
      </c>
    </row>
    <row r="362" spans="1:32" x14ac:dyDescent="0.25">
      <c r="A362" s="22"/>
      <c r="B362" s="34">
        <f t="shared" si="31"/>
        <v>360</v>
      </c>
      <c r="C362" s="22"/>
      <c r="D362" s="37"/>
      <c r="E362" s="37"/>
      <c r="F362" s="37"/>
      <c r="G362" s="39"/>
      <c r="H362" s="22"/>
      <c r="I362" s="22"/>
      <c r="J362" s="22"/>
      <c r="K362" s="22"/>
      <c r="L362" s="22"/>
      <c r="M362" s="22"/>
      <c r="N362" s="22"/>
      <c r="O362" s="22"/>
      <c r="P362" s="22"/>
      <c r="Q362" s="22"/>
      <c r="R362" s="22"/>
      <c r="S362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362" s="22"/>
      <c r="U362" s="6" t="str">
        <f>IF(V362&lt;&gt;"",Tabla2[[#This Row],[VALOR DEL PUNTO (EJEMPLO EN ACCIONES UN PUNTO 1€) ]]/Tabla2[[#This Row],[TAMAÑO DEL TICK (ACCIONES = 0,01)]],"")</f>
        <v/>
      </c>
      <c r="V362" s="22"/>
      <c r="W362" s="22"/>
      <c r="X362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362" s="13" t="str">
        <f>IF(Tabla2[[#This Row],[RESULTADO TOTAL EN PPRO8]]&lt;&gt;"",Tabla2[[#This Row],[RESULTADO TOTAL EN PPRO8]]-Tabla2[[#This Row],[RESULTADO (TOTAL)]],"")</f>
        <v/>
      </c>
      <c r="AA362" s="6" t="str">
        <f>IF(Tabla2[[#This Row],[RESULTADO (TOTAL)]]&lt;0,1,"")</f>
        <v/>
      </c>
      <c r="AB362" s="6" t="str">
        <f>IF(Tabla2[[#This Row],[TARGET REAL (RESULTADO EN TICKS)]]&lt;&gt;"",IF(Tabla2[[#This Row],[OPERACIONES PERDEDORAS]]=1,AB361+Tabla2[[#This Row],[OPERACIONES PERDEDORAS]],0),"")</f>
        <v/>
      </c>
      <c r="AC362" s="23"/>
      <c r="AD362" s="23"/>
      <c r="AE362" s="6" t="str">
        <f>IF(D362&lt;&gt;"",COUNTIF($D$3:D362,D362),"")</f>
        <v/>
      </c>
      <c r="AF362" s="6" t="str">
        <f>IF(Tabla2[[#This Row],[RESULTADO TOTAL EN PPRO8]]&lt;0,ABS(Tabla2[[#This Row],[RESULTADO TOTAL EN PPRO8]]),"")</f>
        <v/>
      </c>
    </row>
    <row r="363" spans="1:32" x14ac:dyDescent="0.25">
      <c r="A363" s="22"/>
      <c r="B363" s="34">
        <f t="shared" si="31"/>
        <v>361</v>
      </c>
      <c r="C363" s="22"/>
      <c r="D363" s="37"/>
      <c r="E363" s="37"/>
      <c r="F363" s="37"/>
      <c r="G363" s="39"/>
      <c r="H363" s="22"/>
      <c r="I363" s="22"/>
      <c r="J363" s="22"/>
      <c r="K363" s="22"/>
      <c r="L363" s="22"/>
      <c r="M363" s="22"/>
      <c r="N363" s="22"/>
      <c r="O363" s="22"/>
      <c r="P363" s="22"/>
      <c r="Q363" s="22"/>
      <c r="R363" s="22"/>
      <c r="S363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363" s="22"/>
      <c r="U363" s="6" t="str">
        <f>IF(V363&lt;&gt;"",Tabla2[[#This Row],[VALOR DEL PUNTO (EJEMPLO EN ACCIONES UN PUNTO 1€) ]]/Tabla2[[#This Row],[TAMAÑO DEL TICK (ACCIONES = 0,01)]],"")</f>
        <v/>
      </c>
      <c r="V363" s="22"/>
      <c r="W363" s="22"/>
      <c r="X363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363" s="13" t="str">
        <f>IF(Tabla2[[#This Row],[RESULTADO TOTAL EN PPRO8]]&lt;&gt;"",Tabla2[[#This Row],[RESULTADO TOTAL EN PPRO8]]-Tabla2[[#This Row],[RESULTADO (TOTAL)]],"")</f>
        <v/>
      </c>
      <c r="AA363" s="6" t="str">
        <f>IF(Tabla2[[#This Row],[RESULTADO (TOTAL)]]&lt;0,1,"")</f>
        <v/>
      </c>
      <c r="AB363" s="6" t="str">
        <f>IF(Tabla2[[#This Row],[TARGET REAL (RESULTADO EN TICKS)]]&lt;&gt;"",IF(Tabla2[[#This Row],[OPERACIONES PERDEDORAS]]=1,AB362+Tabla2[[#This Row],[OPERACIONES PERDEDORAS]],0),"")</f>
        <v/>
      </c>
      <c r="AC363" s="23"/>
      <c r="AD363" s="23"/>
      <c r="AE363" s="6" t="str">
        <f>IF(D363&lt;&gt;"",COUNTIF($D$3:D363,D363),"")</f>
        <v/>
      </c>
      <c r="AF363" s="6" t="str">
        <f>IF(Tabla2[[#This Row],[RESULTADO TOTAL EN PPRO8]]&lt;0,ABS(Tabla2[[#This Row],[RESULTADO TOTAL EN PPRO8]]),"")</f>
        <v/>
      </c>
    </row>
    <row r="364" spans="1:32" x14ac:dyDescent="0.25">
      <c r="A364" s="22"/>
      <c r="B364" s="34">
        <f t="shared" si="31"/>
        <v>362</v>
      </c>
      <c r="C364" s="22"/>
      <c r="D364" s="37"/>
      <c r="E364" s="37"/>
      <c r="F364" s="37"/>
      <c r="G364" s="39"/>
      <c r="H364" s="22"/>
      <c r="I364" s="22"/>
      <c r="J364" s="22"/>
      <c r="K364" s="22"/>
      <c r="L364" s="22"/>
      <c r="M364" s="22"/>
      <c r="N364" s="22"/>
      <c r="O364" s="22"/>
      <c r="P364" s="22"/>
      <c r="Q364" s="22"/>
      <c r="R364" s="22"/>
      <c r="S364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364" s="22"/>
      <c r="U364" s="6" t="str">
        <f>IF(V364&lt;&gt;"",Tabla2[[#This Row],[VALOR DEL PUNTO (EJEMPLO EN ACCIONES UN PUNTO 1€) ]]/Tabla2[[#This Row],[TAMAÑO DEL TICK (ACCIONES = 0,01)]],"")</f>
        <v/>
      </c>
      <c r="V364" s="22"/>
      <c r="W364" s="22"/>
      <c r="X364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364" s="13" t="str">
        <f>IF(Tabla2[[#This Row],[RESULTADO TOTAL EN PPRO8]]&lt;&gt;"",Tabla2[[#This Row],[RESULTADO TOTAL EN PPRO8]]-Tabla2[[#This Row],[RESULTADO (TOTAL)]],"")</f>
        <v/>
      </c>
      <c r="AA364" s="6" t="str">
        <f>IF(Tabla2[[#This Row],[RESULTADO (TOTAL)]]&lt;0,1,"")</f>
        <v/>
      </c>
      <c r="AB364" s="6" t="str">
        <f>IF(Tabla2[[#This Row],[TARGET REAL (RESULTADO EN TICKS)]]&lt;&gt;"",IF(Tabla2[[#This Row],[OPERACIONES PERDEDORAS]]=1,AB363+Tabla2[[#This Row],[OPERACIONES PERDEDORAS]],0),"")</f>
        <v/>
      </c>
      <c r="AC364" s="23"/>
      <c r="AD364" s="23"/>
      <c r="AE364" s="6" t="str">
        <f>IF(D364&lt;&gt;"",COUNTIF($D$3:D364,D364),"")</f>
        <v/>
      </c>
      <c r="AF364" s="6" t="str">
        <f>IF(Tabla2[[#This Row],[RESULTADO TOTAL EN PPRO8]]&lt;0,ABS(Tabla2[[#This Row],[RESULTADO TOTAL EN PPRO8]]),"")</f>
        <v/>
      </c>
    </row>
    <row r="365" spans="1:32" x14ac:dyDescent="0.25">
      <c r="A365" s="22"/>
      <c r="B365" s="34">
        <f t="shared" si="31"/>
        <v>363</v>
      </c>
      <c r="C365" s="22"/>
      <c r="D365" s="37"/>
      <c r="E365" s="37"/>
      <c r="F365" s="37"/>
      <c r="G365" s="39"/>
      <c r="H365" s="22"/>
      <c r="I365" s="22"/>
      <c r="J365" s="22"/>
      <c r="K365" s="22"/>
      <c r="L365" s="22"/>
      <c r="M365" s="22"/>
      <c r="N365" s="22"/>
      <c r="O365" s="22"/>
      <c r="P365" s="22"/>
      <c r="Q365" s="22"/>
      <c r="R365" s="22"/>
      <c r="S365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365" s="22"/>
      <c r="U365" s="6" t="str">
        <f>IF(V365&lt;&gt;"",Tabla2[[#This Row],[VALOR DEL PUNTO (EJEMPLO EN ACCIONES UN PUNTO 1€) ]]/Tabla2[[#This Row],[TAMAÑO DEL TICK (ACCIONES = 0,01)]],"")</f>
        <v/>
      </c>
      <c r="V365" s="22"/>
      <c r="W365" s="22"/>
      <c r="X365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365" s="13" t="str">
        <f>IF(Tabla2[[#This Row],[RESULTADO TOTAL EN PPRO8]]&lt;&gt;"",Tabla2[[#This Row],[RESULTADO TOTAL EN PPRO8]]-Tabla2[[#This Row],[RESULTADO (TOTAL)]],"")</f>
        <v/>
      </c>
      <c r="AA365" s="6" t="str">
        <f>IF(Tabla2[[#This Row],[RESULTADO (TOTAL)]]&lt;0,1,"")</f>
        <v/>
      </c>
      <c r="AB365" s="6" t="str">
        <f>IF(Tabla2[[#This Row],[TARGET REAL (RESULTADO EN TICKS)]]&lt;&gt;"",IF(Tabla2[[#This Row],[OPERACIONES PERDEDORAS]]=1,AB364+Tabla2[[#This Row],[OPERACIONES PERDEDORAS]],0),"")</f>
        <v/>
      </c>
      <c r="AC365" s="23"/>
      <c r="AD365" s="23"/>
      <c r="AE365" s="6" t="str">
        <f>IF(D365&lt;&gt;"",COUNTIF($D$3:D365,D365),"")</f>
        <v/>
      </c>
      <c r="AF365" s="6" t="str">
        <f>IF(Tabla2[[#This Row],[RESULTADO TOTAL EN PPRO8]]&lt;0,ABS(Tabla2[[#This Row],[RESULTADO TOTAL EN PPRO8]]),"")</f>
        <v/>
      </c>
    </row>
    <row r="366" spans="1:32" x14ac:dyDescent="0.25">
      <c r="A366" s="22"/>
      <c r="B366" s="34">
        <f t="shared" si="31"/>
        <v>364</v>
      </c>
      <c r="C366" s="22"/>
      <c r="D366" s="37"/>
      <c r="E366" s="37"/>
      <c r="F366" s="37"/>
      <c r="G366" s="39"/>
      <c r="H366" s="22"/>
      <c r="I366" s="22"/>
      <c r="J366" s="22"/>
      <c r="K366" s="22"/>
      <c r="L366" s="22"/>
      <c r="M366" s="22"/>
      <c r="N366" s="22"/>
      <c r="O366" s="22"/>
      <c r="P366" s="22"/>
      <c r="Q366" s="22"/>
      <c r="R366" s="22"/>
      <c r="S366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366" s="22"/>
      <c r="U366" s="6" t="str">
        <f>IF(V366&lt;&gt;"",Tabla2[[#This Row],[VALOR DEL PUNTO (EJEMPLO EN ACCIONES UN PUNTO 1€) ]]/Tabla2[[#This Row],[TAMAÑO DEL TICK (ACCIONES = 0,01)]],"")</f>
        <v/>
      </c>
      <c r="V366" s="22"/>
      <c r="W366" s="22"/>
      <c r="X366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366" s="13" t="str">
        <f>IF(Tabla2[[#This Row],[RESULTADO TOTAL EN PPRO8]]&lt;&gt;"",Tabla2[[#This Row],[RESULTADO TOTAL EN PPRO8]]-Tabla2[[#This Row],[RESULTADO (TOTAL)]],"")</f>
        <v/>
      </c>
      <c r="AA366" s="6" t="str">
        <f>IF(Tabla2[[#This Row],[RESULTADO (TOTAL)]]&lt;0,1,"")</f>
        <v/>
      </c>
      <c r="AB366" s="6" t="str">
        <f>IF(Tabla2[[#This Row],[TARGET REAL (RESULTADO EN TICKS)]]&lt;&gt;"",IF(Tabla2[[#This Row],[OPERACIONES PERDEDORAS]]=1,AB365+Tabla2[[#This Row],[OPERACIONES PERDEDORAS]],0),"")</f>
        <v/>
      </c>
      <c r="AC366" s="23"/>
      <c r="AD366" s="23"/>
      <c r="AE366" s="6" t="str">
        <f>IF(D366&lt;&gt;"",COUNTIF($D$3:D366,D366),"")</f>
        <v/>
      </c>
      <c r="AF366" s="6" t="str">
        <f>IF(Tabla2[[#This Row],[RESULTADO TOTAL EN PPRO8]]&lt;0,ABS(Tabla2[[#This Row],[RESULTADO TOTAL EN PPRO8]]),"")</f>
        <v/>
      </c>
    </row>
    <row r="367" spans="1:32" x14ac:dyDescent="0.25">
      <c r="A367" s="22"/>
      <c r="B367" s="34">
        <f t="shared" si="31"/>
        <v>365</v>
      </c>
      <c r="C367" s="22"/>
      <c r="D367" s="37"/>
      <c r="E367" s="37"/>
      <c r="F367" s="37"/>
      <c r="G367" s="39"/>
      <c r="H367" s="22"/>
      <c r="I367" s="22"/>
      <c r="J367" s="22"/>
      <c r="K367" s="22"/>
      <c r="L367" s="22"/>
      <c r="M367" s="22"/>
      <c r="N367" s="22"/>
      <c r="O367" s="22"/>
      <c r="P367" s="22"/>
      <c r="Q367" s="22"/>
      <c r="R367" s="22"/>
      <c r="S367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367" s="22"/>
      <c r="U367" s="6" t="str">
        <f>IF(V367&lt;&gt;"",Tabla2[[#This Row],[VALOR DEL PUNTO (EJEMPLO EN ACCIONES UN PUNTO 1€) ]]/Tabla2[[#This Row],[TAMAÑO DEL TICK (ACCIONES = 0,01)]],"")</f>
        <v/>
      </c>
      <c r="V367" s="22"/>
      <c r="W367" s="22"/>
      <c r="X367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367" s="13" t="str">
        <f>IF(Tabla2[[#This Row],[RESULTADO TOTAL EN PPRO8]]&lt;&gt;"",Tabla2[[#This Row],[RESULTADO TOTAL EN PPRO8]]-Tabla2[[#This Row],[RESULTADO (TOTAL)]],"")</f>
        <v/>
      </c>
      <c r="AA367" s="6" t="str">
        <f>IF(Tabla2[[#This Row],[RESULTADO (TOTAL)]]&lt;0,1,"")</f>
        <v/>
      </c>
      <c r="AB367" s="6" t="str">
        <f>IF(Tabla2[[#This Row],[TARGET REAL (RESULTADO EN TICKS)]]&lt;&gt;"",IF(Tabla2[[#This Row],[OPERACIONES PERDEDORAS]]=1,AB366+Tabla2[[#This Row],[OPERACIONES PERDEDORAS]],0),"")</f>
        <v/>
      </c>
      <c r="AC367" s="23"/>
      <c r="AD367" s="23"/>
      <c r="AE367" s="6" t="str">
        <f>IF(D367&lt;&gt;"",COUNTIF($D$3:D367,D367),"")</f>
        <v/>
      </c>
      <c r="AF367" s="6" t="str">
        <f>IF(Tabla2[[#This Row],[RESULTADO TOTAL EN PPRO8]]&lt;0,ABS(Tabla2[[#This Row],[RESULTADO TOTAL EN PPRO8]]),"")</f>
        <v/>
      </c>
    </row>
    <row r="368" spans="1:32" x14ac:dyDescent="0.25">
      <c r="A368" s="22"/>
      <c r="B368" s="34">
        <f t="shared" si="31"/>
        <v>366</v>
      </c>
      <c r="C368" s="22"/>
      <c r="D368" s="37"/>
      <c r="E368" s="37"/>
      <c r="F368" s="37"/>
      <c r="G368" s="39"/>
      <c r="H368" s="22"/>
      <c r="I368" s="22"/>
      <c r="J368" s="22"/>
      <c r="K368" s="22"/>
      <c r="L368" s="22"/>
      <c r="M368" s="22"/>
      <c r="N368" s="22"/>
      <c r="O368" s="22"/>
      <c r="P368" s="22"/>
      <c r="Q368" s="22"/>
      <c r="R368" s="22"/>
      <c r="S368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368" s="22"/>
      <c r="U368" s="6" t="str">
        <f>IF(V368&lt;&gt;"",Tabla2[[#This Row],[VALOR DEL PUNTO (EJEMPLO EN ACCIONES UN PUNTO 1€) ]]/Tabla2[[#This Row],[TAMAÑO DEL TICK (ACCIONES = 0,01)]],"")</f>
        <v/>
      </c>
      <c r="V368" s="22"/>
      <c r="W368" s="22"/>
      <c r="X368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368" s="13" t="str">
        <f>IF(Tabla2[[#This Row],[RESULTADO TOTAL EN PPRO8]]&lt;&gt;"",Tabla2[[#This Row],[RESULTADO TOTAL EN PPRO8]]-Tabla2[[#This Row],[RESULTADO (TOTAL)]],"")</f>
        <v/>
      </c>
      <c r="AA368" s="6" t="str">
        <f>IF(Tabla2[[#This Row],[RESULTADO (TOTAL)]]&lt;0,1,"")</f>
        <v/>
      </c>
      <c r="AB368" s="6" t="str">
        <f>IF(Tabla2[[#This Row],[TARGET REAL (RESULTADO EN TICKS)]]&lt;&gt;"",IF(Tabla2[[#This Row],[OPERACIONES PERDEDORAS]]=1,AB367+Tabla2[[#This Row],[OPERACIONES PERDEDORAS]],0),"")</f>
        <v/>
      </c>
      <c r="AC368" s="23"/>
      <c r="AD368" s="23"/>
      <c r="AE368" s="6" t="str">
        <f>IF(D368&lt;&gt;"",COUNTIF($D$3:D368,D368),"")</f>
        <v/>
      </c>
      <c r="AF368" s="6" t="str">
        <f>IF(Tabla2[[#This Row],[RESULTADO TOTAL EN PPRO8]]&lt;0,ABS(Tabla2[[#This Row],[RESULTADO TOTAL EN PPRO8]]),"")</f>
        <v/>
      </c>
    </row>
    <row r="369" spans="1:32" x14ac:dyDescent="0.25">
      <c r="A369" s="22"/>
      <c r="B369" s="34">
        <f t="shared" si="31"/>
        <v>367</v>
      </c>
      <c r="C369" s="22"/>
      <c r="D369" s="37"/>
      <c r="E369" s="37"/>
      <c r="F369" s="37"/>
      <c r="G369" s="39"/>
      <c r="H369" s="22"/>
      <c r="I369" s="22"/>
      <c r="J369" s="22"/>
      <c r="K369" s="22"/>
      <c r="L369" s="22"/>
      <c r="M369" s="22"/>
      <c r="N369" s="22"/>
      <c r="O369" s="22"/>
      <c r="P369" s="22"/>
      <c r="Q369" s="22"/>
      <c r="R369" s="22"/>
      <c r="S369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369" s="22"/>
      <c r="U369" s="6" t="str">
        <f>IF(V369&lt;&gt;"",Tabla2[[#This Row],[VALOR DEL PUNTO (EJEMPLO EN ACCIONES UN PUNTO 1€) ]]/Tabla2[[#This Row],[TAMAÑO DEL TICK (ACCIONES = 0,01)]],"")</f>
        <v/>
      </c>
      <c r="V369" s="22"/>
      <c r="W369" s="22"/>
      <c r="X369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369" s="13" t="str">
        <f>IF(Tabla2[[#This Row],[RESULTADO TOTAL EN PPRO8]]&lt;&gt;"",Tabla2[[#This Row],[RESULTADO TOTAL EN PPRO8]]-Tabla2[[#This Row],[RESULTADO (TOTAL)]],"")</f>
        <v/>
      </c>
      <c r="AA369" s="6" t="str">
        <f>IF(Tabla2[[#This Row],[RESULTADO (TOTAL)]]&lt;0,1,"")</f>
        <v/>
      </c>
      <c r="AB369" s="6" t="str">
        <f>IF(Tabla2[[#This Row],[TARGET REAL (RESULTADO EN TICKS)]]&lt;&gt;"",IF(Tabla2[[#This Row],[OPERACIONES PERDEDORAS]]=1,AB368+Tabla2[[#This Row],[OPERACIONES PERDEDORAS]],0),"")</f>
        <v/>
      </c>
      <c r="AC369" s="23"/>
      <c r="AD369" s="23"/>
      <c r="AE369" s="6" t="str">
        <f>IF(D369&lt;&gt;"",COUNTIF($D$3:D369,D369),"")</f>
        <v/>
      </c>
      <c r="AF369" s="6" t="str">
        <f>IF(Tabla2[[#This Row],[RESULTADO TOTAL EN PPRO8]]&lt;0,ABS(Tabla2[[#This Row],[RESULTADO TOTAL EN PPRO8]]),"")</f>
        <v/>
      </c>
    </row>
    <row r="370" spans="1:32" x14ac:dyDescent="0.25">
      <c r="A370" s="22"/>
      <c r="B370" s="34">
        <f t="shared" si="31"/>
        <v>368</v>
      </c>
      <c r="C370" s="22"/>
      <c r="D370" s="37"/>
      <c r="E370" s="37"/>
      <c r="F370" s="37"/>
      <c r="G370" s="39"/>
      <c r="H370" s="22"/>
      <c r="I370" s="22"/>
      <c r="J370" s="22"/>
      <c r="K370" s="22"/>
      <c r="L370" s="22"/>
      <c r="M370" s="22"/>
      <c r="N370" s="22"/>
      <c r="O370" s="22"/>
      <c r="P370" s="22"/>
      <c r="Q370" s="22"/>
      <c r="R370" s="22"/>
      <c r="S370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370" s="22"/>
      <c r="U370" s="6" t="str">
        <f>IF(V370&lt;&gt;"",Tabla2[[#This Row],[VALOR DEL PUNTO (EJEMPLO EN ACCIONES UN PUNTO 1€) ]]/Tabla2[[#This Row],[TAMAÑO DEL TICK (ACCIONES = 0,01)]],"")</f>
        <v/>
      </c>
      <c r="V370" s="22"/>
      <c r="W370" s="22"/>
      <c r="X370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370" s="13" t="str">
        <f>IF(Tabla2[[#This Row],[RESULTADO TOTAL EN PPRO8]]&lt;&gt;"",Tabla2[[#This Row],[RESULTADO TOTAL EN PPRO8]]-Tabla2[[#This Row],[RESULTADO (TOTAL)]],"")</f>
        <v/>
      </c>
      <c r="AA370" s="6" t="str">
        <f>IF(Tabla2[[#This Row],[RESULTADO (TOTAL)]]&lt;0,1,"")</f>
        <v/>
      </c>
      <c r="AB370" s="6" t="str">
        <f>IF(Tabla2[[#This Row],[TARGET REAL (RESULTADO EN TICKS)]]&lt;&gt;"",IF(Tabla2[[#This Row],[OPERACIONES PERDEDORAS]]=1,AB369+Tabla2[[#This Row],[OPERACIONES PERDEDORAS]],0),"")</f>
        <v/>
      </c>
      <c r="AC370" s="23"/>
      <c r="AD370" s="23"/>
      <c r="AE370" s="6" t="str">
        <f>IF(D370&lt;&gt;"",COUNTIF($D$3:D370,D370),"")</f>
        <v/>
      </c>
      <c r="AF370" s="6" t="str">
        <f>IF(Tabla2[[#This Row],[RESULTADO TOTAL EN PPRO8]]&lt;0,ABS(Tabla2[[#This Row],[RESULTADO TOTAL EN PPRO8]]),"")</f>
        <v/>
      </c>
    </row>
    <row r="371" spans="1:32" x14ac:dyDescent="0.25">
      <c r="A371" s="22"/>
      <c r="B371" s="34">
        <f t="shared" si="31"/>
        <v>369</v>
      </c>
      <c r="C371" s="22"/>
      <c r="D371" s="37"/>
      <c r="E371" s="37"/>
      <c r="F371" s="37"/>
      <c r="G371" s="39"/>
      <c r="H371" s="22"/>
      <c r="I371" s="22"/>
      <c r="J371" s="22"/>
      <c r="K371" s="22"/>
      <c r="L371" s="22"/>
      <c r="M371" s="22"/>
      <c r="N371" s="22"/>
      <c r="O371" s="22"/>
      <c r="P371" s="22"/>
      <c r="Q371" s="22"/>
      <c r="R371" s="22"/>
      <c r="S371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371" s="22"/>
      <c r="U371" s="6" t="str">
        <f>IF(V371&lt;&gt;"",Tabla2[[#This Row],[VALOR DEL PUNTO (EJEMPLO EN ACCIONES UN PUNTO 1€) ]]/Tabla2[[#This Row],[TAMAÑO DEL TICK (ACCIONES = 0,01)]],"")</f>
        <v/>
      </c>
      <c r="V371" s="22"/>
      <c r="W371" s="22"/>
      <c r="X371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371" s="13" t="str">
        <f>IF(Tabla2[[#This Row],[RESULTADO TOTAL EN PPRO8]]&lt;&gt;"",Tabla2[[#This Row],[RESULTADO TOTAL EN PPRO8]]-Tabla2[[#This Row],[RESULTADO (TOTAL)]],"")</f>
        <v/>
      </c>
      <c r="AA371" s="6" t="str">
        <f>IF(Tabla2[[#This Row],[RESULTADO (TOTAL)]]&lt;0,1,"")</f>
        <v/>
      </c>
      <c r="AB371" s="6" t="str">
        <f>IF(Tabla2[[#This Row],[TARGET REAL (RESULTADO EN TICKS)]]&lt;&gt;"",IF(Tabla2[[#This Row],[OPERACIONES PERDEDORAS]]=1,AB370+Tabla2[[#This Row],[OPERACIONES PERDEDORAS]],0),"")</f>
        <v/>
      </c>
      <c r="AC371" s="23"/>
      <c r="AD371" s="23"/>
      <c r="AE371" s="6" t="str">
        <f>IF(D371&lt;&gt;"",COUNTIF($D$3:D371,D371),"")</f>
        <v/>
      </c>
      <c r="AF371" s="6" t="str">
        <f>IF(Tabla2[[#This Row],[RESULTADO TOTAL EN PPRO8]]&lt;0,ABS(Tabla2[[#This Row],[RESULTADO TOTAL EN PPRO8]]),"")</f>
        <v/>
      </c>
    </row>
    <row r="372" spans="1:32" x14ac:dyDescent="0.25">
      <c r="A372" s="22"/>
      <c r="B372" s="34">
        <f t="shared" si="31"/>
        <v>370</v>
      </c>
      <c r="C372" s="22"/>
      <c r="D372" s="37"/>
      <c r="E372" s="37"/>
      <c r="F372" s="37"/>
      <c r="G372" s="39"/>
      <c r="H372" s="22"/>
      <c r="I372" s="22"/>
      <c r="J372" s="22"/>
      <c r="K372" s="22"/>
      <c r="L372" s="22"/>
      <c r="M372" s="22"/>
      <c r="N372" s="22"/>
      <c r="O372" s="22"/>
      <c r="P372" s="22"/>
      <c r="Q372" s="22"/>
      <c r="R372" s="22"/>
      <c r="S372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372" s="22"/>
      <c r="U372" s="6" t="str">
        <f>IF(V372&lt;&gt;"",Tabla2[[#This Row],[VALOR DEL PUNTO (EJEMPLO EN ACCIONES UN PUNTO 1€) ]]/Tabla2[[#This Row],[TAMAÑO DEL TICK (ACCIONES = 0,01)]],"")</f>
        <v/>
      </c>
      <c r="V372" s="22"/>
      <c r="W372" s="22"/>
      <c r="X372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372" s="13" t="str">
        <f>IF(Tabla2[[#This Row],[RESULTADO TOTAL EN PPRO8]]&lt;&gt;"",Tabla2[[#This Row],[RESULTADO TOTAL EN PPRO8]]-Tabla2[[#This Row],[RESULTADO (TOTAL)]],"")</f>
        <v/>
      </c>
      <c r="AA372" s="6" t="str">
        <f>IF(Tabla2[[#This Row],[RESULTADO (TOTAL)]]&lt;0,1,"")</f>
        <v/>
      </c>
      <c r="AB372" s="6" t="str">
        <f>IF(Tabla2[[#This Row],[TARGET REAL (RESULTADO EN TICKS)]]&lt;&gt;"",IF(Tabla2[[#This Row],[OPERACIONES PERDEDORAS]]=1,AB371+Tabla2[[#This Row],[OPERACIONES PERDEDORAS]],0),"")</f>
        <v/>
      </c>
      <c r="AC372" s="23"/>
      <c r="AD372" s="23"/>
      <c r="AE372" s="6" t="str">
        <f>IF(D372&lt;&gt;"",COUNTIF($D$3:D372,D372),"")</f>
        <v/>
      </c>
      <c r="AF372" s="6" t="str">
        <f>IF(Tabla2[[#This Row],[RESULTADO TOTAL EN PPRO8]]&lt;0,ABS(Tabla2[[#This Row],[RESULTADO TOTAL EN PPRO8]]),"")</f>
        <v/>
      </c>
    </row>
    <row r="373" spans="1:32" x14ac:dyDescent="0.25">
      <c r="A373" s="22"/>
      <c r="B373" s="34">
        <f t="shared" si="31"/>
        <v>371</v>
      </c>
      <c r="C373" s="22"/>
      <c r="D373" s="37"/>
      <c r="E373" s="37"/>
      <c r="F373" s="37"/>
      <c r="G373" s="39"/>
      <c r="H373" s="22"/>
      <c r="I373" s="22"/>
      <c r="J373" s="22"/>
      <c r="K373" s="22"/>
      <c r="L373" s="22"/>
      <c r="M373" s="22"/>
      <c r="N373" s="22"/>
      <c r="O373" s="22"/>
      <c r="P373" s="22"/>
      <c r="Q373" s="22"/>
      <c r="R373" s="22"/>
      <c r="S373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373" s="22"/>
      <c r="U373" s="6" t="str">
        <f>IF(V373&lt;&gt;"",Tabla2[[#This Row],[VALOR DEL PUNTO (EJEMPLO EN ACCIONES UN PUNTO 1€) ]]/Tabla2[[#This Row],[TAMAÑO DEL TICK (ACCIONES = 0,01)]],"")</f>
        <v/>
      </c>
      <c r="V373" s="22"/>
      <c r="W373" s="22"/>
      <c r="X373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373" s="13" t="str">
        <f>IF(Tabla2[[#This Row],[RESULTADO TOTAL EN PPRO8]]&lt;&gt;"",Tabla2[[#This Row],[RESULTADO TOTAL EN PPRO8]]-Tabla2[[#This Row],[RESULTADO (TOTAL)]],"")</f>
        <v/>
      </c>
      <c r="AA373" s="6" t="str">
        <f>IF(Tabla2[[#This Row],[RESULTADO (TOTAL)]]&lt;0,1,"")</f>
        <v/>
      </c>
      <c r="AB373" s="6" t="str">
        <f>IF(Tabla2[[#This Row],[TARGET REAL (RESULTADO EN TICKS)]]&lt;&gt;"",IF(Tabla2[[#This Row],[OPERACIONES PERDEDORAS]]=1,AB372+Tabla2[[#This Row],[OPERACIONES PERDEDORAS]],0),"")</f>
        <v/>
      </c>
      <c r="AC373" s="23"/>
      <c r="AD373" s="23"/>
      <c r="AE373" s="6" t="str">
        <f>IF(D373&lt;&gt;"",COUNTIF($D$3:D373,D373),"")</f>
        <v/>
      </c>
      <c r="AF373" s="6" t="str">
        <f>IF(Tabla2[[#This Row],[RESULTADO TOTAL EN PPRO8]]&lt;0,ABS(Tabla2[[#This Row],[RESULTADO TOTAL EN PPRO8]]),"")</f>
        <v/>
      </c>
    </row>
    <row r="374" spans="1:32" x14ac:dyDescent="0.25">
      <c r="A374" s="22"/>
      <c r="B374" s="34">
        <f t="shared" si="31"/>
        <v>372</v>
      </c>
      <c r="C374" s="22"/>
      <c r="D374" s="37"/>
      <c r="E374" s="37"/>
      <c r="F374" s="37"/>
      <c r="G374" s="39"/>
      <c r="H374" s="22"/>
      <c r="I374" s="22"/>
      <c r="J374" s="22"/>
      <c r="K374" s="22"/>
      <c r="L374" s="22"/>
      <c r="M374" s="22"/>
      <c r="N374" s="22"/>
      <c r="O374" s="22"/>
      <c r="P374" s="22"/>
      <c r="Q374" s="22"/>
      <c r="R374" s="22"/>
      <c r="S374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374" s="22"/>
      <c r="U374" s="6" t="str">
        <f>IF(V374&lt;&gt;"",Tabla2[[#This Row],[VALOR DEL PUNTO (EJEMPLO EN ACCIONES UN PUNTO 1€) ]]/Tabla2[[#This Row],[TAMAÑO DEL TICK (ACCIONES = 0,01)]],"")</f>
        <v/>
      </c>
      <c r="V374" s="22"/>
      <c r="W374" s="22"/>
      <c r="X374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374" s="13" t="str">
        <f>IF(Tabla2[[#This Row],[RESULTADO TOTAL EN PPRO8]]&lt;&gt;"",Tabla2[[#This Row],[RESULTADO TOTAL EN PPRO8]]-Tabla2[[#This Row],[RESULTADO (TOTAL)]],"")</f>
        <v/>
      </c>
      <c r="AA374" s="6" t="str">
        <f>IF(Tabla2[[#This Row],[RESULTADO (TOTAL)]]&lt;0,1,"")</f>
        <v/>
      </c>
      <c r="AB374" s="6" t="str">
        <f>IF(Tabla2[[#This Row],[TARGET REAL (RESULTADO EN TICKS)]]&lt;&gt;"",IF(Tabla2[[#This Row],[OPERACIONES PERDEDORAS]]=1,AB373+Tabla2[[#This Row],[OPERACIONES PERDEDORAS]],0),"")</f>
        <v/>
      </c>
      <c r="AC374" s="23"/>
      <c r="AD374" s="23"/>
      <c r="AE374" s="6" t="str">
        <f>IF(D374&lt;&gt;"",COUNTIF($D$3:D374,D374),"")</f>
        <v/>
      </c>
      <c r="AF374" s="6" t="str">
        <f>IF(Tabla2[[#This Row],[RESULTADO TOTAL EN PPRO8]]&lt;0,ABS(Tabla2[[#This Row],[RESULTADO TOTAL EN PPRO8]]),"")</f>
        <v/>
      </c>
    </row>
    <row r="375" spans="1:32" x14ac:dyDescent="0.25">
      <c r="A375" s="22"/>
      <c r="B375" s="34">
        <f t="shared" si="31"/>
        <v>373</v>
      </c>
      <c r="C375" s="22"/>
      <c r="D375" s="37"/>
      <c r="E375" s="37"/>
      <c r="F375" s="37"/>
      <c r="G375" s="39"/>
      <c r="H375" s="22"/>
      <c r="I375" s="22"/>
      <c r="J375" s="22"/>
      <c r="K375" s="22"/>
      <c r="L375" s="22"/>
      <c r="M375" s="22"/>
      <c r="N375" s="22"/>
      <c r="O375" s="22"/>
      <c r="P375" s="22"/>
      <c r="Q375" s="22"/>
      <c r="R375" s="22"/>
      <c r="S375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375" s="22"/>
      <c r="U375" s="6" t="str">
        <f>IF(V375&lt;&gt;"",Tabla2[[#This Row],[VALOR DEL PUNTO (EJEMPLO EN ACCIONES UN PUNTO 1€) ]]/Tabla2[[#This Row],[TAMAÑO DEL TICK (ACCIONES = 0,01)]],"")</f>
        <v/>
      </c>
      <c r="V375" s="22"/>
      <c r="W375" s="22"/>
      <c r="X375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375" s="13" t="str">
        <f>IF(Tabla2[[#This Row],[RESULTADO TOTAL EN PPRO8]]&lt;&gt;"",Tabla2[[#This Row],[RESULTADO TOTAL EN PPRO8]]-Tabla2[[#This Row],[RESULTADO (TOTAL)]],"")</f>
        <v/>
      </c>
      <c r="AA375" s="6" t="str">
        <f>IF(Tabla2[[#This Row],[RESULTADO (TOTAL)]]&lt;0,1,"")</f>
        <v/>
      </c>
      <c r="AB375" s="6" t="str">
        <f>IF(Tabla2[[#This Row],[TARGET REAL (RESULTADO EN TICKS)]]&lt;&gt;"",IF(Tabla2[[#This Row],[OPERACIONES PERDEDORAS]]=1,AB374+Tabla2[[#This Row],[OPERACIONES PERDEDORAS]],0),"")</f>
        <v/>
      </c>
      <c r="AC375" s="23"/>
      <c r="AD375" s="23"/>
      <c r="AE375" s="6" t="str">
        <f>IF(D375&lt;&gt;"",COUNTIF($D$3:D375,D375),"")</f>
        <v/>
      </c>
      <c r="AF375" s="6" t="str">
        <f>IF(Tabla2[[#This Row],[RESULTADO TOTAL EN PPRO8]]&lt;0,ABS(Tabla2[[#This Row],[RESULTADO TOTAL EN PPRO8]]),"")</f>
        <v/>
      </c>
    </row>
    <row r="376" spans="1:32" x14ac:dyDescent="0.25">
      <c r="A376" s="22"/>
      <c r="B376" s="34">
        <f t="shared" si="31"/>
        <v>374</v>
      </c>
      <c r="C376" s="22"/>
      <c r="D376" s="37"/>
      <c r="E376" s="37"/>
      <c r="F376" s="37"/>
      <c r="G376" s="39"/>
      <c r="H376" s="22"/>
      <c r="I376" s="22"/>
      <c r="J376" s="22"/>
      <c r="K376" s="22"/>
      <c r="L376" s="22"/>
      <c r="M376" s="22"/>
      <c r="N376" s="22"/>
      <c r="O376" s="22"/>
      <c r="P376" s="22"/>
      <c r="Q376" s="22"/>
      <c r="R376" s="22"/>
      <c r="S376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376" s="22"/>
      <c r="U376" s="6" t="str">
        <f>IF(V376&lt;&gt;"",Tabla2[[#This Row],[VALOR DEL PUNTO (EJEMPLO EN ACCIONES UN PUNTO 1€) ]]/Tabla2[[#This Row],[TAMAÑO DEL TICK (ACCIONES = 0,01)]],"")</f>
        <v/>
      </c>
      <c r="V376" s="22"/>
      <c r="W376" s="22"/>
      <c r="X376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376" s="13" t="str">
        <f>IF(Tabla2[[#This Row],[RESULTADO TOTAL EN PPRO8]]&lt;&gt;"",Tabla2[[#This Row],[RESULTADO TOTAL EN PPRO8]]-Tabla2[[#This Row],[RESULTADO (TOTAL)]],"")</f>
        <v/>
      </c>
      <c r="AA376" s="6" t="str">
        <f>IF(Tabla2[[#This Row],[RESULTADO (TOTAL)]]&lt;0,1,"")</f>
        <v/>
      </c>
      <c r="AB376" s="6" t="str">
        <f>IF(Tabla2[[#This Row],[TARGET REAL (RESULTADO EN TICKS)]]&lt;&gt;"",IF(Tabla2[[#This Row],[OPERACIONES PERDEDORAS]]=1,AB375+Tabla2[[#This Row],[OPERACIONES PERDEDORAS]],0),"")</f>
        <v/>
      </c>
      <c r="AC376" s="23"/>
      <c r="AD376" s="23"/>
      <c r="AE376" s="6" t="str">
        <f>IF(D376&lt;&gt;"",COUNTIF($D$3:D376,D376),"")</f>
        <v/>
      </c>
      <c r="AF376" s="6" t="str">
        <f>IF(Tabla2[[#This Row],[RESULTADO TOTAL EN PPRO8]]&lt;0,ABS(Tabla2[[#This Row],[RESULTADO TOTAL EN PPRO8]]),"")</f>
        <v/>
      </c>
    </row>
    <row r="377" spans="1:32" x14ac:dyDescent="0.25">
      <c r="A377" s="22"/>
      <c r="B377" s="34">
        <f t="shared" si="31"/>
        <v>375</v>
      </c>
      <c r="C377" s="22"/>
      <c r="D377" s="37"/>
      <c r="E377" s="37"/>
      <c r="F377" s="37"/>
      <c r="G377" s="39"/>
      <c r="H377" s="22"/>
      <c r="I377" s="22"/>
      <c r="J377" s="22"/>
      <c r="K377" s="22"/>
      <c r="L377" s="22"/>
      <c r="M377" s="22"/>
      <c r="N377" s="22"/>
      <c r="O377" s="22"/>
      <c r="P377" s="22"/>
      <c r="Q377" s="22"/>
      <c r="R377" s="22"/>
      <c r="S377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377" s="22"/>
      <c r="U377" s="6" t="str">
        <f>IF(V377&lt;&gt;"",Tabla2[[#This Row],[VALOR DEL PUNTO (EJEMPLO EN ACCIONES UN PUNTO 1€) ]]/Tabla2[[#This Row],[TAMAÑO DEL TICK (ACCIONES = 0,01)]],"")</f>
        <v/>
      </c>
      <c r="V377" s="22"/>
      <c r="W377" s="22"/>
      <c r="X377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377" s="13" t="str">
        <f>IF(Tabla2[[#This Row],[RESULTADO TOTAL EN PPRO8]]&lt;&gt;"",Tabla2[[#This Row],[RESULTADO TOTAL EN PPRO8]]-Tabla2[[#This Row],[RESULTADO (TOTAL)]],"")</f>
        <v/>
      </c>
      <c r="AA377" s="6" t="str">
        <f>IF(Tabla2[[#This Row],[RESULTADO (TOTAL)]]&lt;0,1,"")</f>
        <v/>
      </c>
      <c r="AB377" s="6" t="str">
        <f>IF(Tabla2[[#This Row],[TARGET REAL (RESULTADO EN TICKS)]]&lt;&gt;"",IF(Tabla2[[#This Row],[OPERACIONES PERDEDORAS]]=1,AB376+Tabla2[[#This Row],[OPERACIONES PERDEDORAS]],0),"")</f>
        <v/>
      </c>
      <c r="AC377" s="23"/>
      <c r="AD377" s="23"/>
      <c r="AE377" s="6" t="str">
        <f>IF(D377&lt;&gt;"",COUNTIF($D$3:D377,D377),"")</f>
        <v/>
      </c>
      <c r="AF377" s="6" t="str">
        <f>IF(Tabla2[[#This Row],[RESULTADO TOTAL EN PPRO8]]&lt;0,ABS(Tabla2[[#This Row],[RESULTADO TOTAL EN PPRO8]]),"")</f>
        <v/>
      </c>
    </row>
    <row r="378" spans="1:32" x14ac:dyDescent="0.25">
      <c r="A378" s="22"/>
      <c r="B378" s="34">
        <f t="shared" si="31"/>
        <v>376</v>
      </c>
      <c r="C378" s="22"/>
      <c r="D378" s="37"/>
      <c r="E378" s="37"/>
      <c r="F378" s="37"/>
      <c r="G378" s="39"/>
      <c r="H378" s="22"/>
      <c r="I378" s="22"/>
      <c r="J378" s="22"/>
      <c r="K378" s="22"/>
      <c r="L378" s="22"/>
      <c r="M378" s="22"/>
      <c r="N378" s="22"/>
      <c r="O378" s="22"/>
      <c r="P378" s="22"/>
      <c r="Q378" s="22"/>
      <c r="R378" s="22"/>
      <c r="S378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378" s="22"/>
      <c r="U378" s="6" t="str">
        <f>IF(V378&lt;&gt;"",Tabla2[[#This Row],[VALOR DEL PUNTO (EJEMPLO EN ACCIONES UN PUNTO 1€) ]]/Tabla2[[#This Row],[TAMAÑO DEL TICK (ACCIONES = 0,01)]],"")</f>
        <v/>
      </c>
      <c r="V378" s="22"/>
      <c r="W378" s="22"/>
      <c r="X378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378" s="13" t="str">
        <f>IF(Tabla2[[#This Row],[RESULTADO TOTAL EN PPRO8]]&lt;&gt;"",Tabla2[[#This Row],[RESULTADO TOTAL EN PPRO8]]-Tabla2[[#This Row],[RESULTADO (TOTAL)]],"")</f>
        <v/>
      </c>
      <c r="AA378" s="6" t="str">
        <f>IF(Tabla2[[#This Row],[RESULTADO (TOTAL)]]&lt;0,1,"")</f>
        <v/>
      </c>
      <c r="AB378" s="6" t="str">
        <f>IF(Tabla2[[#This Row],[TARGET REAL (RESULTADO EN TICKS)]]&lt;&gt;"",IF(Tabla2[[#This Row],[OPERACIONES PERDEDORAS]]=1,AB377+Tabla2[[#This Row],[OPERACIONES PERDEDORAS]],0),"")</f>
        <v/>
      </c>
      <c r="AC378" s="23"/>
      <c r="AD378" s="23"/>
      <c r="AE378" s="6" t="str">
        <f>IF(D378&lt;&gt;"",COUNTIF($D$3:D378,D378),"")</f>
        <v/>
      </c>
      <c r="AF378" s="6" t="str">
        <f>IF(Tabla2[[#This Row],[RESULTADO TOTAL EN PPRO8]]&lt;0,ABS(Tabla2[[#This Row],[RESULTADO TOTAL EN PPRO8]]),"")</f>
        <v/>
      </c>
    </row>
    <row r="379" spans="1:32" x14ac:dyDescent="0.25">
      <c r="A379" s="22"/>
      <c r="B379" s="34">
        <f t="shared" si="31"/>
        <v>377</v>
      </c>
      <c r="C379" s="22"/>
      <c r="D379" s="37"/>
      <c r="E379" s="37"/>
      <c r="F379" s="37"/>
      <c r="G379" s="39"/>
      <c r="H379" s="22"/>
      <c r="I379" s="22"/>
      <c r="J379" s="22"/>
      <c r="K379" s="22"/>
      <c r="L379" s="22"/>
      <c r="M379" s="22"/>
      <c r="N379" s="22"/>
      <c r="O379" s="22"/>
      <c r="P379" s="22"/>
      <c r="Q379" s="22"/>
      <c r="R379" s="22"/>
      <c r="S379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379" s="22"/>
      <c r="U379" s="6" t="str">
        <f>IF(V379&lt;&gt;"",Tabla2[[#This Row],[VALOR DEL PUNTO (EJEMPLO EN ACCIONES UN PUNTO 1€) ]]/Tabla2[[#This Row],[TAMAÑO DEL TICK (ACCIONES = 0,01)]],"")</f>
        <v/>
      </c>
      <c r="V379" s="22"/>
      <c r="W379" s="22"/>
      <c r="X379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379" s="13" t="str">
        <f>IF(Tabla2[[#This Row],[RESULTADO TOTAL EN PPRO8]]&lt;&gt;"",Tabla2[[#This Row],[RESULTADO TOTAL EN PPRO8]]-Tabla2[[#This Row],[RESULTADO (TOTAL)]],"")</f>
        <v/>
      </c>
      <c r="AA379" s="6" t="str">
        <f>IF(Tabla2[[#This Row],[RESULTADO (TOTAL)]]&lt;0,1,"")</f>
        <v/>
      </c>
      <c r="AB379" s="6" t="str">
        <f>IF(Tabla2[[#This Row],[TARGET REAL (RESULTADO EN TICKS)]]&lt;&gt;"",IF(Tabla2[[#This Row],[OPERACIONES PERDEDORAS]]=1,AB378+Tabla2[[#This Row],[OPERACIONES PERDEDORAS]],0),"")</f>
        <v/>
      </c>
      <c r="AC379" s="23"/>
      <c r="AD379" s="23"/>
      <c r="AE379" s="6" t="str">
        <f>IF(D379&lt;&gt;"",COUNTIF($D$3:D379,D379),"")</f>
        <v/>
      </c>
      <c r="AF379" s="6" t="str">
        <f>IF(Tabla2[[#This Row],[RESULTADO TOTAL EN PPRO8]]&lt;0,ABS(Tabla2[[#This Row],[RESULTADO TOTAL EN PPRO8]]),"")</f>
        <v/>
      </c>
    </row>
    <row r="380" spans="1:32" x14ac:dyDescent="0.25">
      <c r="A380" s="22"/>
      <c r="B380" s="34">
        <f t="shared" si="31"/>
        <v>378</v>
      </c>
      <c r="C380" s="22"/>
      <c r="D380" s="37"/>
      <c r="E380" s="37"/>
      <c r="F380" s="37"/>
      <c r="G380" s="39"/>
      <c r="H380" s="22"/>
      <c r="I380" s="22"/>
      <c r="J380" s="22"/>
      <c r="K380" s="22"/>
      <c r="L380" s="22"/>
      <c r="M380" s="22"/>
      <c r="N380" s="22"/>
      <c r="O380" s="22"/>
      <c r="P380" s="22"/>
      <c r="Q380" s="22"/>
      <c r="R380" s="22"/>
      <c r="S380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380" s="22"/>
      <c r="U380" s="6" t="str">
        <f>IF(V380&lt;&gt;"",Tabla2[[#This Row],[VALOR DEL PUNTO (EJEMPLO EN ACCIONES UN PUNTO 1€) ]]/Tabla2[[#This Row],[TAMAÑO DEL TICK (ACCIONES = 0,01)]],"")</f>
        <v/>
      </c>
      <c r="V380" s="22"/>
      <c r="W380" s="22"/>
      <c r="X380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380" s="13" t="str">
        <f>IF(Tabla2[[#This Row],[RESULTADO TOTAL EN PPRO8]]&lt;&gt;"",Tabla2[[#This Row],[RESULTADO TOTAL EN PPRO8]]-Tabla2[[#This Row],[RESULTADO (TOTAL)]],"")</f>
        <v/>
      </c>
      <c r="AA380" s="6" t="str">
        <f>IF(Tabla2[[#This Row],[RESULTADO (TOTAL)]]&lt;0,1,"")</f>
        <v/>
      </c>
      <c r="AB380" s="6" t="str">
        <f>IF(Tabla2[[#This Row],[TARGET REAL (RESULTADO EN TICKS)]]&lt;&gt;"",IF(Tabla2[[#This Row],[OPERACIONES PERDEDORAS]]=1,AB379+Tabla2[[#This Row],[OPERACIONES PERDEDORAS]],0),"")</f>
        <v/>
      </c>
      <c r="AC380" s="23"/>
      <c r="AD380" s="23"/>
      <c r="AE380" s="6" t="str">
        <f>IF(D380&lt;&gt;"",COUNTIF($D$3:D380,D380),"")</f>
        <v/>
      </c>
      <c r="AF380" s="6" t="str">
        <f>IF(Tabla2[[#This Row],[RESULTADO TOTAL EN PPRO8]]&lt;0,ABS(Tabla2[[#This Row],[RESULTADO TOTAL EN PPRO8]]),"")</f>
        <v/>
      </c>
    </row>
    <row r="381" spans="1:32" x14ac:dyDescent="0.25">
      <c r="A381" s="22"/>
      <c r="B381" s="34">
        <f t="shared" si="31"/>
        <v>379</v>
      </c>
      <c r="C381" s="22"/>
      <c r="D381" s="37"/>
      <c r="E381" s="37"/>
      <c r="F381" s="37"/>
      <c r="G381" s="39"/>
      <c r="H381" s="22"/>
      <c r="I381" s="22"/>
      <c r="J381" s="22"/>
      <c r="K381" s="22"/>
      <c r="L381" s="22"/>
      <c r="M381" s="22"/>
      <c r="N381" s="22"/>
      <c r="O381" s="22"/>
      <c r="P381" s="22"/>
      <c r="Q381" s="22"/>
      <c r="R381" s="22"/>
      <c r="S381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381" s="22"/>
      <c r="U381" s="6" t="str">
        <f>IF(V381&lt;&gt;"",Tabla2[[#This Row],[VALOR DEL PUNTO (EJEMPLO EN ACCIONES UN PUNTO 1€) ]]/Tabla2[[#This Row],[TAMAÑO DEL TICK (ACCIONES = 0,01)]],"")</f>
        <v/>
      </c>
      <c r="V381" s="22"/>
      <c r="W381" s="22"/>
      <c r="X381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381" s="13" t="str">
        <f>IF(Tabla2[[#This Row],[RESULTADO TOTAL EN PPRO8]]&lt;&gt;"",Tabla2[[#This Row],[RESULTADO TOTAL EN PPRO8]]-Tabla2[[#This Row],[RESULTADO (TOTAL)]],"")</f>
        <v/>
      </c>
      <c r="AA381" s="6" t="str">
        <f>IF(Tabla2[[#This Row],[RESULTADO (TOTAL)]]&lt;0,1,"")</f>
        <v/>
      </c>
      <c r="AB381" s="6" t="str">
        <f>IF(Tabla2[[#This Row],[TARGET REAL (RESULTADO EN TICKS)]]&lt;&gt;"",IF(Tabla2[[#This Row],[OPERACIONES PERDEDORAS]]=1,AB380+Tabla2[[#This Row],[OPERACIONES PERDEDORAS]],0),"")</f>
        <v/>
      </c>
      <c r="AC381" s="23"/>
      <c r="AD381" s="23"/>
      <c r="AE381" s="6" t="str">
        <f>IF(D381&lt;&gt;"",COUNTIF($D$3:D381,D381),"")</f>
        <v/>
      </c>
      <c r="AF381" s="6" t="str">
        <f>IF(Tabla2[[#This Row],[RESULTADO TOTAL EN PPRO8]]&lt;0,ABS(Tabla2[[#This Row],[RESULTADO TOTAL EN PPRO8]]),"")</f>
        <v/>
      </c>
    </row>
    <row r="382" spans="1:32" x14ac:dyDescent="0.25">
      <c r="A382" s="22"/>
      <c r="B382" s="34">
        <f t="shared" si="31"/>
        <v>380</v>
      </c>
      <c r="C382" s="22"/>
      <c r="D382" s="37"/>
      <c r="E382" s="37"/>
      <c r="F382" s="37"/>
      <c r="G382" s="39"/>
      <c r="H382" s="22"/>
      <c r="I382" s="22"/>
      <c r="J382" s="22"/>
      <c r="K382" s="22"/>
      <c r="L382" s="22"/>
      <c r="M382" s="22"/>
      <c r="N382" s="22"/>
      <c r="O382" s="22"/>
      <c r="P382" s="22"/>
      <c r="Q382" s="22"/>
      <c r="R382" s="22"/>
      <c r="S382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382" s="22"/>
      <c r="U382" s="6" t="str">
        <f>IF(V382&lt;&gt;"",Tabla2[[#This Row],[VALOR DEL PUNTO (EJEMPLO EN ACCIONES UN PUNTO 1€) ]]/Tabla2[[#This Row],[TAMAÑO DEL TICK (ACCIONES = 0,01)]],"")</f>
        <v/>
      </c>
      <c r="V382" s="22"/>
      <c r="W382" s="22"/>
      <c r="X382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382" s="13" t="str">
        <f>IF(Tabla2[[#This Row],[RESULTADO TOTAL EN PPRO8]]&lt;&gt;"",Tabla2[[#This Row],[RESULTADO TOTAL EN PPRO8]]-Tabla2[[#This Row],[RESULTADO (TOTAL)]],"")</f>
        <v/>
      </c>
      <c r="AA382" s="6" t="str">
        <f>IF(Tabla2[[#This Row],[RESULTADO (TOTAL)]]&lt;0,1,"")</f>
        <v/>
      </c>
      <c r="AB382" s="6" t="str">
        <f>IF(Tabla2[[#This Row],[TARGET REAL (RESULTADO EN TICKS)]]&lt;&gt;"",IF(Tabla2[[#This Row],[OPERACIONES PERDEDORAS]]=1,AB381+Tabla2[[#This Row],[OPERACIONES PERDEDORAS]],0),"")</f>
        <v/>
      </c>
      <c r="AC382" s="23"/>
      <c r="AD382" s="23"/>
      <c r="AE382" s="6" t="str">
        <f>IF(D382&lt;&gt;"",COUNTIF($D$3:D382,D382),"")</f>
        <v/>
      </c>
      <c r="AF382" s="6" t="str">
        <f>IF(Tabla2[[#This Row],[RESULTADO TOTAL EN PPRO8]]&lt;0,ABS(Tabla2[[#This Row],[RESULTADO TOTAL EN PPRO8]]),"")</f>
        <v/>
      </c>
    </row>
    <row r="383" spans="1:32" x14ac:dyDescent="0.25">
      <c r="A383" s="22"/>
      <c r="B383" s="34">
        <f t="shared" si="31"/>
        <v>381</v>
      </c>
      <c r="C383" s="22"/>
      <c r="D383" s="37"/>
      <c r="E383" s="37"/>
      <c r="F383" s="37"/>
      <c r="G383" s="39"/>
      <c r="H383" s="22"/>
      <c r="I383" s="22"/>
      <c r="J383" s="22"/>
      <c r="K383" s="22"/>
      <c r="L383" s="22"/>
      <c r="M383" s="22"/>
      <c r="N383" s="22"/>
      <c r="O383" s="22"/>
      <c r="P383" s="22"/>
      <c r="Q383" s="22"/>
      <c r="R383" s="22"/>
      <c r="S383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383" s="22"/>
      <c r="U383" s="6" t="str">
        <f>IF(V383&lt;&gt;"",Tabla2[[#This Row],[VALOR DEL PUNTO (EJEMPLO EN ACCIONES UN PUNTO 1€) ]]/Tabla2[[#This Row],[TAMAÑO DEL TICK (ACCIONES = 0,01)]],"")</f>
        <v/>
      </c>
      <c r="V383" s="22"/>
      <c r="W383" s="22"/>
      <c r="X383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383" s="13" t="str">
        <f>IF(Tabla2[[#This Row],[RESULTADO TOTAL EN PPRO8]]&lt;&gt;"",Tabla2[[#This Row],[RESULTADO TOTAL EN PPRO8]]-Tabla2[[#This Row],[RESULTADO (TOTAL)]],"")</f>
        <v/>
      </c>
      <c r="AA383" s="6" t="str">
        <f>IF(Tabla2[[#This Row],[RESULTADO (TOTAL)]]&lt;0,1,"")</f>
        <v/>
      </c>
      <c r="AB383" s="6" t="str">
        <f>IF(Tabla2[[#This Row],[TARGET REAL (RESULTADO EN TICKS)]]&lt;&gt;"",IF(Tabla2[[#This Row],[OPERACIONES PERDEDORAS]]=1,AB382+Tabla2[[#This Row],[OPERACIONES PERDEDORAS]],0),"")</f>
        <v/>
      </c>
      <c r="AC383" s="23"/>
      <c r="AD383" s="23"/>
      <c r="AE383" s="6" t="str">
        <f>IF(D383&lt;&gt;"",COUNTIF($D$3:D383,D383),"")</f>
        <v/>
      </c>
      <c r="AF383" s="6" t="str">
        <f>IF(Tabla2[[#This Row],[RESULTADO TOTAL EN PPRO8]]&lt;0,ABS(Tabla2[[#This Row],[RESULTADO TOTAL EN PPRO8]]),"")</f>
        <v/>
      </c>
    </row>
    <row r="384" spans="1:32" x14ac:dyDescent="0.25">
      <c r="A384" s="22"/>
      <c r="B384" s="34">
        <f t="shared" si="31"/>
        <v>382</v>
      </c>
      <c r="C384" s="22"/>
      <c r="D384" s="37"/>
      <c r="E384" s="37"/>
      <c r="F384" s="37"/>
      <c r="G384" s="39"/>
      <c r="H384" s="22"/>
      <c r="I384" s="22"/>
      <c r="J384" s="22"/>
      <c r="K384" s="22"/>
      <c r="L384" s="22"/>
      <c r="M384" s="22"/>
      <c r="N384" s="22"/>
      <c r="O384" s="22"/>
      <c r="P384" s="22"/>
      <c r="Q384" s="22"/>
      <c r="R384" s="22"/>
      <c r="S384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384" s="22"/>
      <c r="U384" s="6" t="str">
        <f>IF(V384&lt;&gt;"",Tabla2[[#This Row],[VALOR DEL PUNTO (EJEMPLO EN ACCIONES UN PUNTO 1€) ]]/Tabla2[[#This Row],[TAMAÑO DEL TICK (ACCIONES = 0,01)]],"")</f>
        <v/>
      </c>
      <c r="V384" s="22"/>
      <c r="W384" s="22"/>
      <c r="X384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384" s="13" t="str">
        <f>IF(Tabla2[[#This Row],[RESULTADO TOTAL EN PPRO8]]&lt;&gt;"",Tabla2[[#This Row],[RESULTADO TOTAL EN PPRO8]]-Tabla2[[#This Row],[RESULTADO (TOTAL)]],"")</f>
        <v/>
      </c>
      <c r="AA384" s="6" t="str">
        <f>IF(Tabla2[[#This Row],[RESULTADO (TOTAL)]]&lt;0,1,"")</f>
        <v/>
      </c>
      <c r="AB384" s="6" t="str">
        <f>IF(Tabla2[[#This Row],[TARGET REAL (RESULTADO EN TICKS)]]&lt;&gt;"",IF(Tabla2[[#This Row],[OPERACIONES PERDEDORAS]]=1,AB383+Tabla2[[#This Row],[OPERACIONES PERDEDORAS]],0),"")</f>
        <v/>
      </c>
      <c r="AC384" s="23"/>
      <c r="AD384" s="23"/>
      <c r="AE384" s="6" t="str">
        <f>IF(D384&lt;&gt;"",COUNTIF($D$3:D384,D384),"")</f>
        <v/>
      </c>
      <c r="AF384" s="6" t="str">
        <f>IF(Tabla2[[#This Row],[RESULTADO TOTAL EN PPRO8]]&lt;0,ABS(Tabla2[[#This Row],[RESULTADO TOTAL EN PPRO8]]),"")</f>
        <v/>
      </c>
    </row>
    <row r="385" spans="1:32" x14ac:dyDescent="0.25">
      <c r="A385" s="22"/>
      <c r="B385" s="34">
        <f t="shared" si="31"/>
        <v>383</v>
      </c>
      <c r="C385" s="22"/>
      <c r="D385" s="37"/>
      <c r="E385" s="37"/>
      <c r="F385" s="37"/>
      <c r="G385" s="39"/>
      <c r="H385" s="22"/>
      <c r="I385" s="22"/>
      <c r="J385" s="22"/>
      <c r="K385" s="22"/>
      <c r="L385" s="22"/>
      <c r="M385" s="22"/>
      <c r="N385" s="22"/>
      <c r="O385" s="22"/>
      <c r="P385" s="22"/>
      <c r="Q385" s="22"/>
      <c r="R385" s="22"/>
      <c r="S385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385" s="22"/>
      <c r="U385" s="6" t="str">
        <f>IF(V385&lt;&gt;"",Tabla2[[#This Row],[VALOR DEL PUNTO (EJEMPLO EN ACCIONES UN PUNTO 1€) ]]/Tabla2[[#This Row],[TAMAÑO DEL TICK (ACCIONES = 0,01)]],"")</f>
        <v/>
      </c>
      <c r="V385" s="22"/>
      <c r="W385" s="22"/>
      <c r="X385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385" s="13" t="str">
        <f>IF(Tabla2[[#This Row],[RESULTADO TOTAL EN PPRO8]]&lt;&gt;"",Tabla2[[#This Row],[RESULTADO TOTAL EN PPRO8]]-Tabla2[[#This Row],[RESULTADO (TOTAL)]],"")</f>
        <v/>
      </c>
      <c r="AA385" s="6" t="str">
        <f>IF(Tabla2[[#This Row],[RESULTADO (TOTAL)]]&lt;0,1,"")</f>
        <v/>
      </c>
      <c r="AB385" s="6" t="str">
        <f>IF(Tabla2[[#This Row],[TARGET REAL (RESULTADO EN TICKS)]]&lt;&gt;"",IF(Tabla2[[#This Row],[OPERACIONES PERDEDORAS]]=1,AB384+Tabla2[[#This Row],[OPERACIONES PERDEDORAS]],0),"")</f>
        <v/>
      </c>
      <c r="AC385" s="23"/>
      <c r="AD385" s="23"/>
      <c r="AE385" s="6" t="str">
        <f>IF(D385&lt;&gt;"",COUNTIF($D$3:D385,D385),"")</f>
        <v/>
      </c>
      <c r="AF385" s="6" t="str">
        <f>IF(Tabla2[[#This Row],[RESULTADO TOTAL EN PPRO8]]&lt;0,ABS(Tabla2[[#This Row],[RESULTADO TOTAL EN PPRO8]]),"")</f>
        <v/>
      </c>
    </row>
    <row r="386" spans="1:32" x14ac:dyDescent="0.25">
      <c r="A386" s="22"/>
      <c r="B386" s="34">
        <f t="shared" si="31"/>
        <v>384</v>
      </c>
      <c r="C386" s="22"/>
      <c r="D386" s="37"/>
      <c r="E386" s="37"/>
      <c r="F386" s="37"/>
      <c r="G386" s="39"/>
      <c r="H386" s="22"/>
      <c r="I386" s="22"/>
      <c r="J386" s="22"/>
      <c r="K386" s="22"/>
      <c r="L386" s="22"/>
      <c r="M386" s="22"/>
      <c r="N386" s="22"/>
      <c r="O386" s="22"/>
      <c r="P386" s="22"/>
      <c r="Q386" s="22"/>
      <c r="R386" s="22"/>
      <c r="S386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386" s="22"/>
      <c r="U386" s="6" t="str">
        <f>IF(V386&lt;&gt;"",Tabla2[[#This Row],[VALOR DEL PUNTO (EJEMPLO EN ACCIONES UN PUNTO 1€) ]]/Tabla2[[#This Row],[TAMAÑO DEL TICK (ACCIONES = 0,01)]],"")</f>
        <v/>
      </c>
      <c r="V386" s="22"/>
      <c r="W386" s="22"/>
      <c r="X386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386" s="13" t="str">
        <f>IF(Tabla2[[#This Row],[RESULTADO TOTAL EN PPRO8]]&lt;&gt;"",Tabla2[[#This Row],[RESULTADO TOTAL EN PPRO8]]-Tabla2[[#This Row],[RESULTADO (TOTAL)]],"")</f>
        <v/>
      </c>
      <c r="AA386" s="6" t="str">
        <f>IF(Tabla2[[#This Row],[RESULTADO (TOTAL)]]&lt;0,1,"")</f>
        <v/>
      </c>
      <c r="AB386" s="6" t="str">
        <f>IF(Tabla2[[#This Row],[TARGET REAL (RESULTADO EN TICKS)]]&lt;&gt;"",IF(Tabla2[[#This Row],[OPERACIONES PERDEDORAS]]=1,AB385+Tabla2[[#This Row],[OPERACIONES PERDEDORAS]],0),"")</f>
        <v/>
      </c>
      <c r="AC386" s="23"/>
      <c r="AD386" s="23"/>
      <c r="AE386" s="6" t="str">
        <f>IF(D386&lt;&gt;"",COUNTIF($D$3:D386,D386),"")</f>
        <v/>
      </c>
      <c r="AF386" s="6" t="str">
        <f>IF(Tabla2[[#This Row],[RESULTADO TOTAL EN PPRO8]]&lt;0,ABS(Tabla2[[#This Row],[RESULTADO TOTAL EN PPRO8]]),"")</f>
        <v/>
      </c>
    </row>
    <row r="387" spans="1:32" x14ac:dyDescent="0.25">
      <c r="A387" s="22"/>
      <c r="B387" s="34">
        <f t="shared" si="31"/>
        <v>385</v>
      </c>
      <c r="C387" s="22"/>
      <c r="D387" s="37"/>
      <c r="E387" s="37"/>
      <c r="F387" s="37"/>
      <c r="G387" s="39"/>
      <c r="H387" s="22"/>
      <c r="I387" s="22"/>
      <c r="J387" s="22"/>
      <c r="K387" s="22"/>
      <c r="L387" s="22"/>
      <c r="M387" s="22"/>
      <c r="N387" s="22"/>
      <c r="O387" s="22"/>
      <c r="P387" s="22"/>
      <c r="Q387" s="22"/>
      <c r="R387" s="22"/>
      <c r="S387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387" s="22"/>
      <c r="U387" s="6" t="str">
        <f>IF(V387&lt;&gt;"",Tabla2[[#This Row],[VALOR DEL PUNTO (EJEMPLO EN ACCIONES UN PUNTO 1€) ]]/Tabla2[[#This Row],[TAMAÑO DEL TICK (ACCIONES = 0,01)]],"")</f>
        <v/>
      </c>
      <c r="V387" s="22"/>
      <c r="W387" s="22"/>
      <c r="X387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387" s="13" t="str">
        <f>IF(Tabla2[[#This Row],[RESULTADO TOTAL EN PPRO8]]&lt;&gt;"",Tabla2[[#This Row],[RESULTADO TOTAL EN PPRO8]]-Tabla2[[#This Row],[RESULTADO (TOTAL)]],"")</f>
        <v/>
      </c>
      <c r="AA387" s="6" t="str">
        <f>IF(Tabla2[[#This Row],[RESULTADO (TOTAL)]]&lt;0,1,"")</f>
        <v/>
      </c>
      <c r="AB387" s="6" t="str">
        <f>IF(Tabla2[[#This Row],[TARGET REAL (RESULTADO EN TICKS)]]&lt;&gt;"",IF(Tabla2[[#This Row],[OPERACIONES PERDEDORAS]]=1,AB386+Tabla2[[#This Row],[OPERACIONES PERDEDORAS]],0),"")</f>
        <v/>
      </c>
      <c r="AC387" s="23"/>
      <c r="AD387" s="23"/>
      <c r="AE387" s="6" t="str">
        <f>IF(D387&lt;&gt;"",COUNTIF($D$3:D387,D387),"")</f>
        <v/>
      </c>
      <c r="AF387" s="6" t="str">
        <f>IF(Tabla2[[#This Row],[RESULTADO TOTAL EN PPRO8]]&lt;0,ABS(Tabla2[[#This Row],[RESULTADO TOTAL EN PPRO8]]),"")</f>
        <v/>
      </c>
    </row>
    <row r="388" spans="1:32" x14ac:dyDescent="0.25">
      <c r="A388" s="22"/>
      <c r="B388" s="34">
        <f t="shared" si="31"/>
        <v>386</v>
      </c>
      <c r="C388" s="22"/>
      <c r="D388" s="37"/>
      <c r="E388" s="37"/>
      <c r="F388" s="37"/>
      <c r="G388" s="39"/>
      <c r="H388" s="22"/>
      <c r="I388" s="22"/>
      <c r="J388" s="22"/>
      <c r="K388" s="22"/>
      <c r="L388" s="22"/>
      <c r="M388" s="22"/>
      <c r="N388" s="22"/>
      <c r="O388" s="22"/>
      <c r="P388" s="22"/>
      <c r="Q388" s="22"/>
      <c r="R388" s="22"/>
      <c r="S388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388" s="22"/>
      <c r="U388" s="6" t="str">
        <f>IF(V388&lt;&gt;"",Tabla2[[#This Row],[VALOR DEL PUNTO (EJEMPLO EN ACCIONES UN PUNTO 1€) ]]/Tabla2[[#This Row],[TAMAÑO DEL TICK (ACCIONES = 0,01)]],"")</f>
        <v/>
      </c>
      <c r="V388" s="22"/>
      <c r="W388" s="22"/>
      <c r="X388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388" s="13" t="str">
        <f>IF(Tabla2[[#This Row],[RESULTADO TOTAL EN PPRO8]]&lt;&gt;"",Tabla2[[#This Row],[RESULTADO TOTAL EN PPRO8]]-Tabla2[[#This Row],[RESULTADO (TOTAL)]],"")</f>
        <v/>
      </c>
      <c r="AA388" s="6" t="str">
        <f>IF(Tabla2[[#This Row],[RESULTADO (TOTAL)]]&lt;0,1,"")</f>
        <v/>
      </c>
      <c r="AB388" s="6" t="str">
        <f>IF(Tabla2[[#This Row],[TARGET REAL (RESULTADO EN TICKS)]]&lt;&gt;"",IF(Tabla2[[#This Row],[OPERACIONES PERDEDORAS]]=1,AB387+Tabla2[[#This Row],[OPERACIONES PERDEDORAS]],0),"")</f>
        <v/>
      </c>
      <c r="AC388" s="23"/>
      <c r="AD388" s="23"/>
      <c r="AE388" s="6" t="str">
        <f>IF(D388&lt;&gt;"",COUNTIF($D$3:D388,D388),"")</f>
        <v/>
      </c>
      <c r="AF388" s="6" t="str">
        <f>IF(Tabla2[[#This Row],[RESULTADO TOTAL EN PPRO8]]&lt;0,ABS(Tabla2[[#This Row],[RESULTADO TOTAL EN PPRO8]]),"")</f>
        <v/>
      </c>
    </row>
    <row r="389" spans="1:32" x14ac:dyDescent="0.25">
      <c r="A389" s="22"/>
      <c r="B389" s="34">
        <f t="shared" si="31"/>
        <v>387</v>
      </c>
      <c r="C389" s="22"/>
      <c r="D389" s="37"/>
      <c r="E389" s="37"/>
      <c r="F389" s="37"/>
      <c r="G389" s="39"/>
      <c r="H389" s="22"/>
      <c r="I389" s="22"/>
      <c r="J389" s="22"/>
      <c r="K389" s="22"/>
      <c r="L389" s="22"/>
      <c r="M389" s="22"/>
      <c r="N389" s="22"/>
      <c r="O389" s="22"/>
      <c r="P389" s="22"/>
      <c r="Q389" s="22"/>
      <c r="R389" s="22"/>
      <c r="S389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389" s="22"/>
      <c r="U389" s="6" t="str">
        <f>IF(V389&lt;&gt;"",Tabla2[[#This Row],[VALOR DEL PUNTO (EJEMPLO EN ACCIONES UN PUNTO 1€) ]]/Tabla2[[#This Row],[TAMAÑO DEL TICK (ACCIONES = 0,01)]],"")</f>
        <v/>
      </c>
      <c r="V389" s="22"/>
      <c r="W389" s="22"/>
      <c r="X389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389" s="13" t="str">
        <f>IF(Tabla2[[#This Row],[RESULTADO TOTAL EN PPRO8]]&lt;&gt;"",Tabla2[[#This Row],[RESULTADO TOTAL EN PPRO8]]-Tabla2[[#This Row],[RESULTADO (TOTAL)]],"")</f>
        <v/>
      </c>
      <c r="AA389" s="6" t="str">
        <f>IF(Tabla2[[#This Row],[RESULTADO (TOTAL)]]&lt;0,1,"")</f>
        <v/>
      </c>
      <c r="AB389" s="6" t="str">
        <f>IF(Tabla2[[#This Row],[TARGET REAL (RESULTADO EN TICKS)]]&lt;&gt;"",IF(Tabla2[[#This Row],[OPERACIONES PERDEDORAS]]=1,AB388+Tabla2[[#This Row],[OPERACIONES PERDEDORAS]],0),"")</f>
        <v/>
      </c>
      <c r="AC389" s="23"/>
      <c r="AD389" s="23"/>
      <c r="AE389" s="6" t="str">
        <f>IF(D389&lt;&gt;"",COUNTIF($D$3:D389,D389),"")</f>
        <v/>
      </c>
      <c r="AF389" s="6" t="str">
        <f>IF(Tabla2[[#This Row],[RESULTADO TOTAL EN PPRO8]]&lt;0,ABS(Tabla2[[#This Row],[RESULTADO TOTAL EN PPRO8]]),"")</f>
        <v/>
      </c>
    </row>
    <row r="390" spans="1:32" x14ac:dyDescent="0.25">
      <c r="A390" s="22"/>
      <c r="B390" s="34">
        <f t="shared" si="31"/>
        <v>388</v>
      </c>
      <c r="C390" s="22"/>
      <c r="D390" s="37"/>
      <c r="E390" s="37"/>
      <c r="F390" s="37"/>
      <c r="G390" s="39"/>
      <c r="H390" s="22"/>
      <c r="I390" s="22"/>
      <c r="J390" s="22"/>
      <c r="K390" s="22"/>
      <c r="L390" s="22"/>
      <c r="M390" s="22"/>
      <c r="N390" s="22"/>
      <c r="O390" s="22"/>
      <c r="P390" s="22"/>
      <c r="Q390" s="22"/>
      <c r="R390" s="22"/>
      <c r="S390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390" s="22"/>
      <c r="U390" s="6" t="str">
        <f>IF(V390&lt;&gt;"",Tabla2[[#This Row],[VALOR DEL PUNTO (EJEMPLO EN ACCIONES UN PUNTO 1€) ]]/Tabla2[[#This Row],[TAMAÑO DEL TICK (ACCIONES = 0,01)]],"")</f>
        <v/>
      </c>
      <c r="V390" s="22"/>
      <c r="W390" s="22"/>
      <c r="X390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390" s="13" t="str">
        <f>IF(Tabla2[[#This Row],[RESULTADO TOTAL EN PPRO8]]&lt;&gt;"",Tabla2[[#This Row],[RESULTADO TOTAL EN PPRO8]]-Tabla2[[#This Row],[RESULTADO (TOTAL)]],"")</f>
        <v/>
      </c>
      <c r="AA390" s="6" t="str">
        <f>IF(Tabla2[[#This Row],[RESULTADO (TOTAL)]]&lt;0,1,"")</f>
        <v/>
      </c>
      <c r="AB390" s="6" t="str">
        <f>IF(Tabla2[[#This Row],[TARGET REAL (RESULTADO EN TICKS)]]&lt;&gt;"",IF(Tabla2[[#This Row],[OPERACIONES PERDEDORAS]]=1,AB389+Tabla2[[#This Row],[OPERACIONES PERDEDORAS]],0),"")</f>
        <v/>
      </c>
      <c r="AC390" s="23"/>
      <c r="AD390" s="23"/>
      <c r="AE390" s="6" t="str">
        <f>IF(D390&lt;&gt;"",COUNTIF($D$3:D390,D390),"")</f>
        <v/>
      </c>
      <c r="AF390" s="6" t="str">
        <f>IF(Tabla2[[#This Row],[RESULTADO TOTAL EN PPRO8]]&lt;0,ABS(Tabla2[[#This Row],[RESULTADO TOTAL EN PPRO8]]),"")</f>
        <v/>
      </c>
    </row>
    <row r="391" spans="1:32" x14ac:dyDescent="0.25">
      <c r="A391" s="22"/>
      <c r="B391" s="34">
        <f t="shared" si="31"/>
        <v>389</v>
      </c>
      <c r="C391" s="22"/>
      <c r="D391" s="37"/>
      <c r="E391" s="37"/>
      <c r="F391" s="37"/>
      <c r="G391" s="39"/>
      <c r="H391" s="22"/>
      <c r="I391" s="22"/>
      <c r="J391" s="22"/>
      <c r="K391" s="22"/>
      <c r="L391" s="22"/>
      <c r="M391" s="22"/>
      <c r="N391" s="22"/>
      <c r="O391" s="22"/>
      <c r="P391" s="22"/>
      <c r="Q391" s="22"/>
      <c r="R391" s="22"/>
      <c r="S391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391" s="22"/>
      <c r="U391" s="6" t="str">
        <f>IF(V391&lt;&gt;"",Tabla2[[#This Row],[VALOR DEL PUNTO (EJEMPLO EN ACCIONES UN PUNTO 1€) ]]/Tabla2[[#This Row],[TAMAÑO DEL TICK (ACCIONES = 0,01)]],"")</f>
        <v/>
      </c>
      <c r="V391" s="22"/>
      <c r="W391" s="22"/>
      <c r="X391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391" s="13" t="str">
        <f>IF(Tabla2[[#This Row],[RESULTADO TOTAL EN PPRO8]]&lt;&gt;"",Tabla2[[#This Row],[RESULTADO TOTAL EN PPRO8]]-Tabla2[[#This Row],[RESULTADO (TOTAL)]],"")</f>
        <v/>
      </c>
      <c r="AA391" s="6" t="str">
        <f>IF(Tabla2[[#This Row],[RESULTADO (TOTAL)]]&lt;0,1,"")</f>
        <v/>
      </c>
      <c r="AB391" s="6" t="str">
        <f>IF(Tabla2[[#This Row],[TARGET REAL (RESULTADO EN TICKS)]]&lt;&gt;"",IF(Tabla2[[#This Row],[OPERACIONES PERDEDORAS]]=1,AB390+Tabla2[[#This Row],[OPERACIONES PERDEDORAS]],0),"")</f>
        <v/>
      </c>
      <c r="AC391" s="23"/>
      <c r="AD391" s="23"/>
      <c r="AE391" s="6" t="str">
        <f>IF(D391&lt;&gt;"",COUNTIF($D$3:D391,D391),"")</f>
        <v/>
      </c>
      <c r="AF391" s="6" t="str">
        <f>IF(Tabla2[[#This Row],[RESULTADO TOTAL EN PPRO8]]&lt;0,ABS(Tabla2[[#This Row],[RESULTADO TOTAL EN PPRO8]]),"")</f>
        <v/>
      </c>
    </row>
    <row r="392" spans="1:32" x14ac:dyDescent="0.25">
      <c r="A392" s="22"/>
      <c r="B392" s="34">
        <f t="shared" si="31"/>
        <v>390</v>
      </c>
      <c r="C392" s="22"/>
      <c r="D392" s="37"/>
      <c r="E392" s="37"/>
      <c r="F392" s="37"/>
      <c r="G392" s="39"/>
      <c r="H392" s="22"/>
      <c r="I392" s="22"/>
      <c r="J392" s="22"/>
      <c r="K392" s="22"/>
      <c r="L392" s="22"/>
      <c r="M392" s="22"/>
      <c r="N392" s="22"/>
      <c r="O392" s="22"/>
      <c r="P392" s="22"/>
      <c r="Q392" s="22"/>
      <c r="R392" s="22"/>
      <c r="S392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392" s="22"/>
      <c r="U392" s="6" t="str">
        <f>IF(V392&lt;&gt;"",Tabla2[[#This Row],[VALOR DEL PUNTO (EJEMPLO EN ACCIONES UN PUNTO 1€) ]]/Tabla2[[#This Row],[TAMAÑO DEL TICK (ACCIONES = 0,01)]],"")</f>
        <v/>
      </c>
      <c r="V392" s="22"/>
      <c r="W392" s="22"/>
      <c r="X392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392" s="13" t="str">
        <f>IF(Tabla2[[#This Row],[RESULTADO TOTAL EN PPRO8]]&lt;&gt;"",Tabla2[[#This Row],[RESULTADO TOTAL EN PPRO8]]-Tabla2[[#This Row],[RESULTADO (TOTAL)]],"")</f>
        <v/>
      </c>
      <c r="AA392" s="6" t="str">
        <f>IF(Tabla2[[#This Row],[RESULTADO (TOTAL)]]&lt;0,1,"")</f>
        <v/>
      </c>
      <c r="AB392" s="6" t="str">
        <f>IF(Tabla2[[#This Row],[TARGET REAL (RESULTADO EN TICKS)]]&lt;&gt;"",IF(Tabla2[[#This Row],[OPERACIONES PERDEDORAS]]=1,AB391+Tabla2[[#This Row],[OPERACIONES PERDEDORAS]],0),"")</f>
        <v/>
      </c>
      <c r="AC392" s="23"/>
      <c r="AD392" s="23"/>
      <c r="AE392" s="6" t="str">
        <f>IF(D392&lt;&gt;"",COUNTIF($D$3:D392,D392),"")</f>
        <v/>
      </c>
      <c r="AF392" s="6" t="str">
        <f>IF(Tabla2[[#This Row],[RESULTADO TOTAL EN PPRO8]]&lt;0,ABS(Tabla2[[#This Row],[RESULTADO TOTAL EN PPRO8]]),"")</f>
        <v/>
      </c>
    </row>
    <row r="393" spans="1:32" x14ac:dyDescent="0.25">
      <c r="A393" s="22"/>
      <c r="B393" s="34">
        <f t="shared" si="31"/>
        <v>391</v>
      </c>
      <c r="C393" s="22"/>
      <c r="D393" s="37"/>
      <c r="E393" s="37"/>
      <c r="F393" s="37"/>
      <c r="G393" s="39"/>
      <c r="H393" s="22"/>
      <c r="I393" s="22"/>
      <c r="J393" s="22"/>
      <c r="K393" s="22"/>
      <c r="L393" s="22"/>
      <c r="M393" s="22"/>
      <c r="N393" s="22"/>
      <c r="O393" s="22"/>
      <c r="P393" s="22"/>
      <c r="Q393" s="22"/>
      <c r="R393" s="22"/>
      <c r="S393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393" s="22"/>
      <c r="U393" s="6" t="str">
        <f>IF(V393&lt;&gt;"",Tabla2[[#This Row],[VALOR DEL PUNTO (EJEMPLO EN ACCIONES UN PUNTO 1€) ]]/Tabla2[[#This Row],[TAMAÑO DEL TICK (ACCIONES = 0,01)]],"")</f>
        <v/>
      </c>
      <c r="V393" s="22"/>
      <c r="W393" s="22"/>
      <c r="X393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393" s="13" t="str">
        <f>IF(Tabla2[[#This Row],[RESULTADO TOTAL EN PPRO8]]&lt;&gt;"",Tabla2[[#This Row],[RESULTADO TOTAL EN PPRO8]]-Tabla2[[#This Row],[RESULTADO (TOTAL)]],"")</f>
        <v/>
      </c>
      <c r="AA393" s="6" t="str">
        <f>IF(Tabla2[[#This Row],[RESULTADO (TOTAL)]]&lt;0,1,"")</f>
        <v/>
      </c>
      <c r="AB393" s="6" t="str">
        <f>IF(Tabla2[[#This Row],[TARGET REAL (RESULTADO EN TICKS)]]&lt;&gt;"",IF(Tabla2[[#This Row],[OPERACIONES PERDEDORAS]]=1,AB392+Tabla2[[#This Row],[OPERACIONES PERDEDORAS]],0),"")</f>
        <v/>
      </c>
      <c r="AC393" s="23"/>
      <c r="AD393" s="23"/>
      <c r="AE393" s="6" t="str">
        <f>IF(D393&lt;&gt;"",COUNTIF($D$3:D393,D393),"")</f>
        <v/>
      </c>
      <c r="AF393" s="6" t="str">
        <f>IF(Tabla2[[#This Row],[RESULTADO TOTAL EN PPRO8]]&lt;0,ABS(Tabla2[[#This Row],[RESULTADO TOTAL EN PPRO8]]),"")</f>
        <v/>
      </c>
    </row>
    <row r="394" spans="1:32" x14ac:dyDescent="0.25">
      <c r="A394" s="22"/>
      <c r="B394" s="34">
        <f t="shared" si="31"/>
        <v>392</v>
      </c>
      <c r="C394" s="22"/>
      <c r="D394" s="37"/>
      <c r="E394" s="37"/>
      <c r="F394" s="37"/>
      <c r="G394" s="39"/>
      <c r="H394" s="22"/>
      <c r="I394" s="22"/>
      <c r="J394" s="22"/>
      <c r="K394" s="22"/>
      <c r="L394" s="22"/>
      <c r="M394" s="22"/>
      <c r="N394" s="22"/>
      <c r="O394" s="22"/>
      <c r="P394" s="22"/>
      <c r="Q394" s="22"/>
      <c r="R394" s="22"/>
      <c r="S394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394" s="22"/>
      <c r="U394" s="6" t="str">
        <f>IF(V394&lt;&gt;"",Tabla2[[#This Row],[VALOR DEL PUNTO (EJEMPLO EN ACCIONES UN PUNTO 1€) ]]/Tabla2[[#This Row],[TAMAÑO DEL TICK (ACCIONES = 0,01)]],"")</f>
        <v/>
      </c>
      <c r="V394" s="22"/>
      <c r="W394" s="22"/>
      <c r="X394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394" s="13" t="str">
        <f>IF(Tabla2[[#This Row],[RESULTADO TOTAL EN PPRO8]]&lt;&gt;"",Tabla2[[#This Row],[RESULTADO TOTAL EN PPRO8]]-Tabla2[[#This Row],[RESULTADO (TOTAL)]],"")</f>
        <v/>
      </c>
      <c r="AA394" s="6" t="str">
        <f>IF(Tabla2[[#This Row],[RESULTADO (TOTAL)]]&lt;0,1,"")</f>
        <v/>
      </c>
      <c r="AB394" s="6" t="str">
        <f>IF(Tabla2[[#This Row],[TARGET REAL (RESULTADO EN TICKS)]]&lt;&gt;"",IF(Tabla2[[#This Row],[OPERACIONES PERDEDORAS]]=1,AB393+Tabla2[[#This Row],[OPERACIONES PERDEDORAS]],0),"")</f>
        <v/>
      </c>
      <c r="AC394" s="23"/>
      <c r="AD394" s="23"/>
      <c r="AE394" s="6" t="str">
        <f>IF(D394&lt;&gt;"",COUNTIF($D$3:D394,D394),"")</f>
        <v/>
      </c>
      <c r="AF394" s="6" t="str">
        <f>IF(Tabla2[[#This Row],[RESULTADO TOTAL EN PPRO8]]&lt;0,ABS(Tabla2[[#This Row],[RESULTADO TOTAL EN PPRO8]]),"")</f>
        <v/>
      </c>
    </row>
    <row r="395" spans="1:32" x14ac:dyDescent="0.25">
      <c r="A395" s="22"/>
      <c r="B395" s="34">
        <f t="shared" si="31"/>
        <v>393</v>
      </c>
      <c r="C395" s="22"/>
      <c r="D395" s="37"/>
      <c r="E395" s="37"/>
      <c r="F395" s="37"/>
      <c r="G395" s="39"/>
      <c r="H395" s="22"/>
      <c r="I395" s="22"/>
      <c r="J395" s="22"/>
      <c r="K395" s="22"/>
      <c r="L395" s="22"/>
      <c r="M395" s="22"/>
      <c r="N395" s="22"/>
      <c r="O395" s="22"/>
      <c r="P395" s="22"/>
      <c r="Q395" s="22"/>
      <c r="R395" s="22"/>
      <c r="S395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395" s="22"/>
      <c r="U395" s="6" t="str">
        <f>IF(V395&lt;&gt;"",Tabla2[[#This Row],[VALOR DEL PUNTO (EJEMPLO EN ACCIONES UN PUNTO 1€) ]]/Tabla2[[#This Row],[TAMAÑO DEL TICK (ACCIONES = 0,01)]],"")</f>
        <v/>
      </c>
      <c r="V395" s="22"/>
      <c r="W395" s="22"/>
      <c r="X395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395" s="13" t="str">
        <f>IF(Tabla2[[#This Row],[RESULTADO TOTAL EN PPRO8]]&lt;&gt;"",Tabla2[[#This Row],[RESULTADO TOTAL EN PPRO8]]-Tabla2[[#This Row],[RESULTADO (TOTAL)]],"")</f>
        <v/>
      </c>
      <c r="AA395" s="6" t="str">
        <f>IF(Tabla2[[#This Row],[RESULTADO (TOTAL)]]&lt;0,1,"")</f>
        <v/>
      </c>
      <c r="AB395" s="6" t="str">
        <f>IF(Tabla2[[#This Row],[TARGET REAL (RESULTADO EN TICKS)]]&lt;&gt;"",IF(Tabla2[[#This Row],[OPERACIONES PERDEDORAS]]=1,AB394+Tabla2[[#This Row],[OPERACIONES PERDEDORAS]],0),"")</f>
        <v/>
      </c>
      <c r="AC395" s="23"/>
      <c r="AD395" s="23"/>
      <c r="AE395" s="6" t="str">
        <f>IF(D395&lt;&gt;"",COUNTIF($D$3:D395,D395),"")</f>
        <v/>
      </c>
      <c r="AF395" s="6" t="str">
        <f>IF(Tabla2[[#This Row],[RESULTADO TOTAL EN PPRO8]]&lt;0,ABS(Tabla2[[#This Row],[RESULTADO TOTAL EN PPRO8]]),"")</f>
        <v/>
      </c>
    </row>
    <row r="396" spans="1:32" x14ac:dyDescent="0.25">
      <c r="A396" s="22"/>
      <c r="B396" s="34">
        <f t="shared" si="31"/>
        <v>394</v>
      </c>
      <c r="C396" s="22"/>
      <c r="D396" s="37"/>
      <c r="E396" s="37"/>
      <c r="F396" s="37"/>
      <c r="G396" s="39"/>
      <c r="H396" s="22"/>
      <c r="I396" s="22"/>
      <c r="J396" s="22"/>
      <c r="K396" s="22"/>
      <c r="L396" s="22"/>
      <c r="M396" s="22"/>
      <c r="N396" s="22"/>
      <c r="O396" s="22"/>
      <c r="P396" s="22"/>
      <c r="Q396" s="22"/>
      <c r="R396" s="22"/>
      <c r="S396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396" s="22"/>
      <c r="U396" s="6" t="str">
        <f>IF(V396&lt;&gt;"",Tabla2[[#This Row],[VALOR DEL PUNTO (EJEMPLO EN ACCIONES UN PUNTO 1€) ]]/Tabla2[[#This Row],[TAMAÑO DEL TICK (ACCIONES = 0,01)]],"")</f>
        <v/>
      </c>
      <c r="V396" s="22"/>
      <c r="W396" s="22"/>
      <c r="X396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396" s="13" t="str">
        <f>IF(Tabla2[[#This Row],[RESULTADO TOTAL EN PPRO8]]&lt;&gt;"",Tabla2[[#This Row],[RESULTADO TOTAL EN PPRO8]]-Tabla2[[#This Row],[RESULTADO (TOTAL)]],"")</f>
        <v/>
      </c>
      <c r="AA396" s="6" t="str">
        <f>IF(Tabla2[[#This Row],[RESULTADO (TOTAL)]]&lt;0,1,"")</f>
        <v/>
      </c>
      <c r="AB396" s="6" t="str">
        <f>IF(Tabla2[[#This Row],[TARGET REAL (RESULTADO EN TICKS)]]&lt;&gt;"",IF(Tabla2[[#This Row],[OPERACIONES PERDEDORAS]]=1,AB395+Tabla2[[#This Row],[OPERACIONES PERDEDORAS]],0),"")</f>
        <v/>
      </c>
      <c r="AC396" s="23"/>
      <c r="AD396" s="23"/>
      <c r="AE396" s="6" t="str">
        <f>IF(D396&lt;&gt;"",COUNTIF($D$3:D396,D396),"")</f>
        <v/>
      </c>
      <c r="AF396" s="6" t="str">
        <f>IF(Tabla2[[#This Row],[RESULTADO TOTAL EN PPRO8]]&lt;0,ABS(Tabla2[[#This Row],[RESULTADO TOTAL EN PPRO8]]),"")</f>
        <v/>
      </c>
    </row>
    <row r="397" spans="1:32" x14ac:dyDescent="0.25">
      <c r="A397" s="22"/>
      <c r="B397" s="34">
        <f t="shared" si="31"/>
        <v>395</v>
      </c>
      <c r="C397" s="22"/>
      <c r="D397" s="37"/>
      <c r="E397" s="37"/>
      <c r="F397" s="37"/>
      <c r="G397" s="39"/>
      <c r="H397" s="22"/>
      <c r="I397" s="22"/>
      <c r="J397" s="22"/>
      <c r="K397" s="22"/>
      <c r="L397" s="22"/>
      <c r="M397" s="22"/>
      <c r="N397" s="22"/>
      <c r="O397" s="22"/>
      <c r="P397" s="22"/>
      <c r="Q397" s="22"/>
      <c r="R397" s="22"/>
      <c r="S397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397" s="22"/>
      <c r="U397" s="6" t="str">
        <f>IF(V397&lt;&gt;"",Tabla2[[#This Row],[VALOR DEL PUNTO (EJEMPLO EN ACCIONES UN PUNTO 1€) ]]/Tabla2[[#This Row],[TAMAÑO DEL TICK (ACCIONES = 0,01)]],"")</f>
        <v/>
      </c>
      <c r="V397" s="22"/>
      <c r="W397" s="22"/>
      <c r="X397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397" s="13" t="str">
        <f>IF(Tabla2[[#This Row],[RESULTADO TOTAL EN PPRO8]]&lt;&gt;"",Tabla2[[#This Row],[RESULTADO TOTAL EN PPRO8]]-Tabla2[[#This Row],[RESULTADO (TOTAL)]],"")</f>
        <v/>
      </c>
      <c r="AA397" s="6" t="str">
        <f>IF(Tabla2[[#This Row],[RESULTADO (TOTAL)]]&lt;0,1,"")</f>
        <v/>
      </c>
      <c r="AB397" s="6" t="str">
        <f>IF(Tabla2[[#This Row],[TARGET REAL (RESULTADO EN TICKS)]]&lt;&gt;"",IF(Tabla2[[#This Row],[OPERACIONES PERDEDORAS]]=1,AB396+Tabla2[[#This Row],[OPERACIONES PERDEDORAS]],0),"")</f>
        <v/>
      </c>
      <c r="AC397" s="23"/>
      <c r="AD397" s="23"/>
      <c r="AE397" s="6" t="str">
        <f>IF(D397&lt;&gt;"",COUNTIF($D$3:D397,D397),"")</f>
        <v/>
      </c>
      <c r="AF397" s="6" t="str">
        <f>IF(Tabla2[[#This Row],[RESULTADO TOTAL EN PPRO8]]&lt;0,ABS(Tabla2[[#This Row],[RESULTADO TOTAL EN PPRO8]]),"")</f>
        <v/>
      </c>
    </row>
    <row r="398" spans="1:32" x14ac:dyDescent="0.25">
      <c r="A398" s="22"/>
      <c r="B398" s="34">
        <f t="shared" si="31"/>
        <v>396</v>
      </c>
      <c r="C398" s="22"/>
      <c r="D398" s="37"/>
      <c r="E398" s="37"/>
      <c r="F398" s="37"/>
      <c r="G398" s="39"/>
      <c r="H398" s="22"/>
      <c r="I398" s="22"/>
      <c r="J398" s="22"/>
      <c r="K398" s="22"/>
      <c r="L398" s="22"/>
      <c r="M398" s="22"/>
      <c r="N398" s="22"/>
      <c r="O398" s="22"/>
      <c r="P398" s="22"/>
      <c r="Q398" s="22"/>
      <c r="R398" s="22"/>
      <c r="S398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398" s="22"/>
      <c r="U398" s="6" t="str">
        <f>IF(V398&lt;&gt;"",Tabla2[[#This Row],[VALOR DEL PUNTO (EJEMPLO EN ACCIONES UN PUNTO 1€) ]]/Tabla2[[#This Row],[TAMAÑO DEL TICK (ACCIONES = 0,01)]],"")</f>
        <v/>
      </c>
      <c r="V398" s="22"/>
      <c r="W398" s="22"/>
      <c r="X398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398" s="13" t="str">
        <f>IF(Tabla2[[#This Row],[RESULTADO TOTAL EN PPRO8]]&lt;&gt;"",Tabla2[[#This Row],[RESULTADO TOTAL EN PPRO8]]-Tabla2[[#This Row],[RESULTADO (TOTAL)]],"")</f>
        <v/>
      </c>
      <c r="AA398" s="6" t="str">
        <f>IF(Tabla2[[#This Row],[RESULTADO (TOTAL)]]&lt;0,1,"")</f>
        <v/>
      </c>
      <c r="AB398" s="6" t="str">
        <f>IF(Tabla2[[#This Row],[TARGET REAL (RESULTADO EN TICKS)]]&lt;&gt;"",IF(Tabla2[[#This Row],[OPERACIONES PERDEDORAS]]=1,AB397+Tabla2[[#This Row],[OPERACIONES PERDEDORAS]],0),"")</f>
        <v/>
      </c>
      <c r="AC398" s="23"/>
      <c r="AD398" s="23"/>
      <c r="AE398" s="6" t="str">
        <f>IF(D398&lt;&gt;"",COUNTIF($D$3:D398,D398),"")</f>
        <v/>
      </c>
      <c r="AF398" s="6" t="str">
        <f>IF(Tabla2[[#This Row],[RESULTADO TOTAL EN PPRO8]]&lt;0,ABS(Tabla2[[#This Row],[RESULTADO TOTAL EN PPRO8]]),"")</f>
        <v/>
      </c>
    </row>
    <row r="399" spans="1:32" x14ac:dyDescent="0.25">
      <c r="A399" s="22"/>
      <c r="B399" s="34">
        <f t="shared" si="31"/>
        <v>397</v>
      </c>
      <c r="C399" s="22"/>
      <c r="D399" s="37"/>
      <c r="E399" s="37"/>
      <c r="F399" s="37"/>
      <c r="G399" s="39"/>
      <c r="H399" s="22"/>
      <c r="I399" s="22"/>
      <c r="J399" s="22"/>
      <c r="K399" s="22"/>
      <c r="L399" s="22"/>
      <c r="M399" s="22"/>
      <c r="N399" s="22"/>
      <c r="O399" s="22"/>
      <c r="P399" s="22"/>
      <c r="Q399" s="22"/>
      <c r="R399" s="22"/>
      <c r="S399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399" s="22"/>
      <c r="U399" s="6" t="str">
        <f>IF(V399&lt;&gt;"",Tabla2[[#This Row],[VALOR DEL PUNTO (EJEMPLO EN ACCIONES UN PUNTO 1€) ]]/Tabla2[[#This Row],[TAMAÑO DEL TICK (ACCIONES = 0,01)]],"")</f>
        <v/>
      </c>
      <c r="V399" s="22"/>
      <c r="W399" s="22"/>
      <c r="X399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399" s="13" t="str">
        <f>IF(Tabla2[[#This Row],[RESULTADO TOTAL EN PPRO8]]&lt;&gt;"",Tabla2[[#This Row],[RESULTADO TOTAL EN PPRO8]]-Tabla2[[#This Row],[RESULTADO (TOTAL)]],"")</f>
        <v/>
      </c>
      <c r="AA399" s="6" t="str">
        <f>IF(Tabla2[[#This Row],[RESULTADO (TOTAL)]]&lt;0,1,"")</f>
        <v/>
      </c>
      <c r="AB399" s="6" t="str">
        <f>IF(Tabla2[[#This Row],[TARGET REAL (RESULTADO EN TICKS)]]&lt;&gt;"",IF(Tabla2[[#This Row],[OPERACIONES PERDEDORAS]]=1,AB398+Tabla2[[#This Row],[OPERACIONES PERDEDORAS]],0),"")</f>
        <v/>
      </c>
      <c r="AC399" s="23"/>
      <c r="AD399" s="23"/>
      <c r="AE399" s="6" t="str">
        <f>IF(D399&lt;&gt;"",COUNTIF($D$3:D399,D399),"")</f>
        <v/>
      </c>
      <c r="AF399" s="6" t="str">
        <f>IF(Tabla2[[#This Row],[RESULTADO TOTAL EN PPRO8]]&lt;0,ABS(Tabla2[[#This Row],[RESULTADO TOTAL EN PPRO8]]),"")</f>
        <v/>
      </c>
    </row>
    <row r="400" spans="1:32" x14ac:dyDescent="0.25">
      <c r="A400" s="22"/>
      <c r="B400" s="34">
        <f t="shared" si="31"/>
        <v>398</v>
      </c>
      <c r="C400" s="22"/>
      <c r="D400" s="37"/>
      <c r="E400" s="37"/>
      <c r="F400" s="37"/>
      <c r="G400" s="39"/>
      <c r="H400" s="22"/>
      <c r="I400" s="22"/>
      <c r="J400" s="22"/>
      <c r="K400" s="22"/>
      <c r="L400" s="22"/>
      <c r="M400" s="22"/>
      <c r="N400" s="22"/>
      <c r="O400" s="22"/>
      <c r="P400" s="22"/>
      <c r="Q400" s="22"/>
      <c r="R400" s="22"/>
      <c r="S400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400" s="22"/>
      <c r="U400" s="6" t="str">
        <f>IF(V400&lt;&gt;"",Tabla2[[#This Row],[VALOR DEL PUNTO (EJEMPLO EN ACCIONES UN PUNTO 1€) ]]/Tabla2[[#This Row],[TAMAÑO DEL TICK (ACCIONES = 0,01)]],"")</f>
        <v/>
      </c>
      <c r="V400" s="22"/>
      <c r="W400" s="22"/>
      <c r="X400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400" s="13" t="str">
        <f>IF(Tabla2[[#This Row],[RESULTADO TOTAL EN PPRO8]]&lt;&gt;"",Tabla2[[#This Row],[RESULTADO TOTAL EN PPRO8]]-Tabla2[[#This Row],[RESULTADO (TOTAL)]],"")</f>
        <v/>
      </c>
      <c r="AA400" s="6" t="str">
        <f>IF(Tabla2[[#This Row],[RESULTADO (TOTAL)]]&lt;0,1,"")</f>
        <v/>
      </c>
      <c r="AB400" s="6" t="str">
        <f>IF(Tabla2[[#This Row],[TARGET REAL (RESULTADO EN TICKS)]]&lt;&gt;"",IF(Tabla2[[#This Row],[OPERACIONES PERDEDORAS]]=1,AB399+Tabla2[[#This Row],[OPERACIONES PERDEDORAS]],0),"")</f>
        <v/>
      </c>
      <c r="AC400" s="23"/>
      <c r="AD400" s="23"/>
      <c r="AE400" s="6" t="str">
        <f>IF(D400&lt;&gt;"",COUNTIF($D$3:D400,D400),"")</f>
        <v/>
      </c>
      <c r="AF400" s="6" t="str">
        <f>IF(Tabla2[[#This Row],[RESULTADO TOTAL EN PPRO8]]&lt;0,ABS(Tabla2[[#This Row],[RESULTADO TOTAL EN PPRO8]]),"")</f>
        <v/>
      </c>
    </row>
    <row r="401" spans="1:32" x14ac:dyDescent="0.25">
      <c r="A401" s="22"/>
      <c r="B401" s="34">
        <f t="shared" si="31"/>
        <v>399</v>
      </c>
      <c r="C401" s="22"/>
      <c r="D401" s="37"/>
      <c r="E401" s="37"/>
      <c r="F401" s="37"/>
      <c r="G401" s="39"/>
      <c r="H401" s="22"/>
      <c r="I401" s="22"/>
      <c r="J401" s="22"/>
      <c r="K401" s="22"/>
      <c r="L401" s="22"/>
      <c r="M401" s="22"/>
      <c r="N401" s="22"/>
      <c r="O401" s="22"/>
      <c r="P401" s="22"/>
      <c r="Q401" s="22"/>
      <c r="R401" s="22"/>
      <c r="S401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401" s="22"/>
      <c r="U401" s="6" t="str">
        <f>IF(V401&lt;&gt;"",Tabla2[[#This Row],[VALOR DEL PUNTO (EJEMPLO EN ACCIONES UN PUNTO 1€) ]]/Tabla2[[#This Row],[TAMAÑO DEL TICK (ACCIONES = 0,01)]],"")</f>
        <v/>
      </c>
      <c r="V401" s="22"/>
      <c r="W401" s="22"/>
      <c r="X401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401" s="13" t="str">
        <f>IF(Tabla2[[#This Row],[RESULTADO TOTAL EN PPRO8]]&lt;&gt;"",Tabla2[[#This Row],[RESULTADO TOTAL EN PPRO8]]-Tabla2[[#This Row],[RESULTADO (TOTAL)]],"")</f>
        <v/>
      </c>
      <c r="AA401" s="6" t="str">
        <f>IF(Tabla2[[#This Row],[RESULTADO (TOTAL)]]&lt;0,1,"")</f>
        <v/>
      </c>
      <c r="AB401" s="6" t="str">
        <f>IF(Tabla2[[#This Row],[TARGET REAL (RESULTADO EN TICKS)]]&lt;&gt;"",IF(Tabla2[[#This Row],[OPERACIONES PERDEDORAS]]=1,AB400+Tabla2[[#This Row],[OPERACIONES PERDEDORAS]],0),"")</f>
        <v/>
      </c>
      <c r="AC401" s="23"/>
      <c r="AD401" s="23"/>
      <c r="AE401" s="6" t="str">
        <f>IF(D401&lt;&gt;"",COUNTIF($D$3:D401,D401),"")</f>
        <v/>
      </c>
      <c r="AF401" s="6" t="str">
        <f>IF(Tabla2[[#This Row],[RESULTADO TOTAL EN PPRO8]]&lt;0,ABS(Tabla2[[#This Row],[RESULTADO TOTAL EN PPRO8]]),"")</f>
        <v/>
      </c>
    </row>
    <row r="402" spans="1:32" x14ac:dyDescent="0.25">
      <c r="A402" s="22"/>
      <c r="B402" s="34">
        <f t="shared" si="31"/>
        <v>400</v>
      </c>
      <c r="C402" s="22"/>
      <c r="D402" s="37"/>
      <c r="E402" s="37"/>
      <c r="F402" s="37"/>
      <c r="G402" s="39"/>
      <c r="H402" s="22"/>
      <c r="I402" s="22"/>
      <c r="J402" s="22"/>
      <c r="K402" s="22"/>
      <c r="L402" s="22"/>
      <c r="M402" s="22"/>
      <c r="N402" s="22"/>
      <c r="O402" s="22"/>
      <c r="P402" s="22"/>
      <c r="Q402" s="22"/>
      <c r="R402" s="22"/>
      <c r="S402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402" s="22"/>
      <c r="U402" s="6" t="str">
        <f>IF(V402&lt;&gt;"",Tabla2[[#This Row],[VALOR DEL PUNTO (EJEMPLO EN ACCIONES UN PUNTO 1€) ]]/Tabla2[[#This Row],[TAMAÑO DEL TICK (ACCIONES = 0,01)]],"")</f>
        <v/>
      </c>
      <c r="V402" s="22"/>
      <c r="W402" s="22"/>
      <c r="X402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402" s="13" t="str">
        <f>IF(Tabla2[[#This Row],[RESULTADO TOTAL EN PPRO8]]&lt;&gt;"",Tabla2[[#This Row],[RESULTADO TOTAL EN PPRO8]]-Tabla2[[#This Row],[RESULTADO (TOTAL)]],"")</f>
        <v/>
      </c>
      <c r="AA402" s="6" t="str">
        <f>IF(Tabla2[[#This Row],[RESULTADO (TOTAL)]]&lt;0,1,"")</f>
        <v/>
      </c>
      <c r="AB402" s="6" t="str">
        <f>IF(Tabla2[[#This Row],[TARGET REAL (RESULTADO EN TICKS)]]&lt;&gt;"",IF(Tabla2[[#This Row],[OPERACIONES PERDEDORAS]]=1,AB401+Tabla2[[#This Row],[OPERACIONES PERDEDORAS]],0),"")</f>
        <v/>
      </c>
      <c r="AC402" s="23"/>
      <c r="AD402" s="23"/>
      <c r="AE402" s="6" t="str">
        <f>IF(D402&lt;&gt;"",COUNTIF($D$3:D402,D402),"")</f>
        <v/>
      </c>
      <c r="AF402" s="6" t="str">
        <f>IF(Tabla2[[#This Row],[RESULTADO TOTAL EN PPRO8]]&lt;0,ABS(Tabla2[[#This Row],[RESULTADO TOTAL EN PPRO8]]),"")</f>
        <v/>
      </c>
    </row>
    <row r="403" spans="1:32" x14ac:dyDescent="0.25">
      <c r="A403" s="22"/>
      <c r="B403" s="34">
        <f t="shared" si="31"/>
        <v>401</v>
      </c>
      <c r="C403" s="22"/>
      <c r="D403" s="37"/>
      <c r="E403" s="37"/>
      <c r="F403" s="37"/>
      <c r="G403" s="39"/>
      <c r="H403" s="22"/>
      <c r="I403" s="22"/>
      <c r="J403" s="22"/>
      <c r="K403" s="22"/>
      <c r="L403" s="22"/>
      <c r="M403" s="22"/>
      <c r="N403" s="22"/>
      <c r="O403" s="22"/>
      <c r="P403" s="22"/>
      <c r="Q403" s="22"/>
      <c r="R403" s="22"/>
      <c r="S403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403" s="22"/>
      <c r="U403" s="6" t="str">
        <f>IF(V403&lt;&gt;"",Tabla2[[#This Row],[VALOR DEL PUNTO (EJEMPLO EN ACCIONES UN PUNTO 1€) ]]/Tabla2[[#This Row],[TAMAÑO DEL TICK (ACCIONES = 0,01)]],"")</f>
        <v/>
      </c>
      <c r="V403" s="22"/>
      <c r="W403" s="22"/>
      <c r="X403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403" s="13" t="str">
        <f>IF(Tabla2[[#This Row],[RESULTADO TOTAL EN PPRO8]]&lt;&gt;"",Tabla2[[#This Row],[RESULTADO TOTAL EN PPRO8]]-Tabla2[[#This Row],[RESULTADO (TOTAL)]],"")</f>
        <v/>
      </c>
      <c r="AA403" s="6" t="str">
        <f>IF(Tabla2[[#This Row],[RESULTADO (TOTAL)]]&lt;0,1,"")</f>
        <v/>
      </c>
      <c r="AB403" s="6" t="str">
        <f>IF(Tabla2[[#This Row],[TARGET REAL (RESULTADO EN TICKS)]]&lt;&gt;"",IF(Tabla2[[#This Row],[OPERACIONES PERDEDORAS]]=1,AB402+Tabla2[[#This Row],[OPERACIONES PERDEDORAS]],0),"")</f>
        <v/>
      </c>
      <c r="AC403" s="23"/>
      <c r="AD403" s="23"/>
      <c r="AE403" s="6" t="str">
        <f>IF(D403&lt;&gt;"",COUNTIF($D$3:D403,D403),"")</f>
        <v/>
      </c>
      <c r="AF403" s="6" t="str">
        <f>IF(Tabla2[[#This Row],[RESULTADO TOTAL EN PPRO8]]&lt;0,ABS(Tabla2[[#This Row],[RESULTADO TOTAL EN PPRO8]]),"")</f>
        <v/>
      </c>
    </row>
    <row r="404" spans="1:32" x14ac:dyDescent="0.25">
      <c r="A404" s="22"/>
      <c r="B404" s="34">
        <f t="shared" si="31"/>
        <v>402</v>
      </c>
      <c r="C404" s="22"/>
      <c r="D404" s="37"/>
      <c r="E404" s="37"/>
      <c r="F404" s="37"/>
      <c r="G404" s="39"/>
      <c r="H404" s="22"/>
      <c r="I404" s="22"/>
      <c r="J404" s="22"/>
      <c r="K404" s="22"/>
      <c r="L404" s="22"/>
      <c r="M404" s="22"/>
      <c r="N404" s="22"/>
      <c r="O404" s="22"/>
      <c r="P404" s="22"/>
      <c r="Q404" s="22"/>
      <c r="R404" s="22"/>
      <c r="S404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404" s="22"/>
      <c r="U404" s="6" t="str">
        <f>IF(V404&lt;&gt;"",Tabla2[[#This Row],[VALOR DEL PUNTO (EJEMPLO EN ACCIONES UN PUNTO 1€) ]]/Tabla2[[#This Row],[TAMAÑO DEL TICK (ACCIONES = 0,01)]],"")</f>
        <v/>
      </c>
      <c r="V404" s="22"/>
      <c r="W404" s="22"/>
      <c r="X404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404" s="13" t="str">
        <f>IF(Tabla2[[#This Row],[RESULTADO TOTAL EN PPRO8]]&lt;&gt;"",Tabla2[[#This Row],[RESULTADO TOTAL EN PPRO8]]-Tabla2[[#This Row],[RESULTADO (TOTAL)]],"")</f>
        <v/>
      </c>
      <c r="AA404" s="6" t="str">
        <f>IF(Tabla2[[#This Row],[RESULTADO (TOTAL)]]&lt;0,1,"")</f>
        <v/>
      </c>
      <c r="AB404" s="6" t="str">
        <f>IF(Tabla2[[#This Row],[TARGET REAL (RESULTADO EN TICKS)]]&lt;&gt;"",IF(Tabla2[[#This Row],[OPERACIONES PERDEDORAS]]=1,AB403+Tabla2[[#This Row],[OPERACIONES PERDEDORAS]],0),"")</f>
        <v/>
      </c>
      <c r="AC404" s="23"/>
      <c r="AD404" s="23"/>
      <c r="AE404" s="6" t="str">
        <f>IF(D404&lt;&gt;"",COUNTIF($D$3:D404,D404),"")</f>
        <v/>
      </c>
      <c r="AF404" s="6" t="str">
        <f>IF(Tabla2[[#This Row],[RESULTADO TOTAL EN PPRO8]]&lt;0,ABS(Tabla2[[#This Row],[RESULTADO TOTAL EN PPRO8]]),"")</f>
        <v/>
      </c>
    </row>
    <row r="405" spans="1:32" x14ac:dyDescent="0.25">
      <c r="A405" s="22"/>
      <c r="B405" s="34">
        <f t="shared" si="31"/>
        <v>403</v>
      </c>
      <c r="C405" s="22"/>
      <c r="D405" s="37"/>
      <c r="E405" s="37"/>
      <c r="F405" s="37"/>
      <c r="G405" s="39"/>
      <c r="H405" s="22"/>
      <c r="I405" s="22"/>
      <c r="J405" s="22"/>
      <c r="K405" s="22"/>
      <c r="L405" s="22"/>
      <c r="M405" s="22"/>
      <c r="N405" s="22"/>
      <c r="O405" s="22"/>
      <c r="P405" s="22"/>
      <c r="Q405" s="22"/>
      <c r="R405" s="22"/>
      <c r="S405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405" s="22"/>
      <c r="U405" s="6" t="str">
        <f>IF(V405&lt;&gt;"",Tabla2[[#This Row],[VALOR DEL PUNTO (EJEMPLO EN ACCIONES UN PUNTO 1€) ]]/Tabla2[[#This Row],[TAMAÑO DEL TICK (ACCIONES = 0,01)]],"")</f>
        <v/>
      </c>
      <c r="V405" s="22"/>
      <c r="W405" s="22"/>
      <c r="X405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405" s="13" t="str">
        <f>IF(Tabla2[[#This Row],[RESULTADO TOTAL EN PPRO8]]&lt;&gt;"",Tabla2[[#This Row],[RESULTADO TOTAL EN PPRO8]]-Tabla2[[#This Row],[RESULTADO (TOTAL)]],"")</f>
        <v/>
      </c>
      <c r="AA405" s="6" t="str">
        <f>IF(Tabla2[[#This Row],[RESULTADO (TOTAL)]]&lt;0,1,"")</f>
        <v/>
      </c>
      <c r="AB405" s="6" t="str">
        <f>IF(Tabla2[[#This Row],[TARGET REAL (RESULTADO EN TICKS)]]&lt;&gt;"",IF(Tabla2[[#This Row],[OPERACIONES PERDEDORAS]]=1,AB404+Tabla2[[#This Row],[OPERACIONES PERDEDORAS]],0),"")</f>
        <v/>
      </c>
      <c r="AC405" s="23"/>
      <c r="AD405" s="23"/>
      <c r="AE405" s="6" t="str">
        <f>IF(D405&lt;&gt;"",COUNTIF($D$3:D405,D405),"")</f>
        <v/>
      </c>
      <c r="AF405" s="6" t="str">
        <f>IF(Tabla2[[#This Row],[RESULTADO TOTAL EN PPRO8]]&lt;0,ABS(Tabla2[[#This Row],[RESULTADO TOTAL EN PPRO8]]),"")</f>
        <v/>
      </c>
    </row>
    <row r="406" spans="1:32" x14ac:dyDescent="0.25">
      <c r="A406" s="22"/>
      <c r="B406" s="34">
        <f t="shared" si="31"/>
        <v>404</v>
      </c>
      <c r="C406" s="22"/>
      <c r="D406" s="37"/>
      <c r="E406" s="37"/>
      <c r="F406" s="37"/>
      <c r="G406" s="39"/>
      <c r="H406" s="22"/>
      <c r="I406" s="22"/>
      <c r="J406" s="22"/>
      <c r="K406" s="22"/>
      <c r="L406" s="22"/>
      <c r="M406" s="22"/>
      <c r="N406" s="22"/>
      <c r="O406" s="22"/>
      <c r="P406" s="22"/>
      <c r="Q406" s="22"/>
      <c r="R406" s="22"/>
      <c r="S406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406" s="22"/>
      <c r="U406" s="6" t="str">
        <f>IF(V406&lt;&gt;"",Tabla2[[#This Row],[VALOR DEL PUNTO (EJEMPLO EN ACCIONES UN PUNTO 1€) ]]/Tabla2[[#This Row],[TAMAÑO DEL TICK (ACCIONES = 0,01)]],"")</f>
        <v/>
      </c>
      <c r="V406" s="22"/>
      <c r="W406" s="22"/>
      <c r="X406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406" s="13" t="str">
        <f>IF(Tabla2[[#This Row],[RESULTADO TOTAL EN PPRO8]]&lt;&gt;"",Tabla2[[#This Row],[RESULTADO TOTAL EN PPRO8]]-Tabla2[[#This Row],[RESULTADO (TOTAL)]],"")</f>
        <v/>
      </c>
      <c r="AA406" s="6" t="str">
        <f>IF(Tabla2[[#This Row],[RESULTADO (TOTAL)]]&lt;0,1,"")</f>
        <v/>
      </c>
      <c r="AB406" s="6" t="str">
        <f>IF(Tabla2[[#This Row],[TARGET REAL (RESULTADO EN TICKS)]]&lt;&gt;"",IF(Tabla2[[#This Row],[OPERACIONES PERDEDORAS]]=1,AB405+Tabla2[[#This Row],[OPERACIONES PERDEDORAS]],0),"")</f>
        <v/>
      </c>
      <c r="AC406" s="23"/>
      <c r="AD406" s="23"/>
      <c r="AE406" s="6" t="str">
        <f>IF(D406&lt;&gt;"",COUNTIF($D$3:D406,D406),"")</f>
        <v/>
      </c>
      <c r="AF406" s="6" t="str">
        <f>IF(Tabla2[[#This Row],[RESULTADO TOTAL EN PPRO8]]&lt;0,ABS(Tabla2[[#This Row],[RESULTADO TOTAL EN PPRO8]]),"")</f>
        <v/>
      </c>
    </row>
    <row r="407" spans="1:32" x14ac:dyDescent="0.25">
      <c r="A407" s="22"/>
      <c r="B407" s="34">
        <f t="shared" si="31"/>
        <v>405</v>
      </c>
      <c r="C407" s="22"/>
      <c r="D407" s="37"/>
      <c r="E407" s="37"/>
      <c r="F407" s="37"/>
      <c r="G407" s="39"/>
      <c r="H407" s="22"/>
      <c r="I407" s="22"/>
      <c r="J407" s="22"/>
      <c r="K407" s="22"/>
      <c r="L407" s="22"/>
      <c r="M407" s="22"/>
      <c r="N407" s="22"/>
      <c r="O407" s="22"/>
      <c r="P407" s="22"/>
      <c r="Q407" s="22"/>
      <c r="R407" s="22"/>
      <c r="S407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407" s="22"/>
      <c r="U407" s="6" t="str">
        <f>IF(V407&lt;&gt;"",Tabla2[[#This Row],[VALOR DEL PUNTO (EJEMPLO EN ACCIONES UN PUNTO 1€) ]]/Tabla2[[#This Row],[TAMAÑO DEL TICK (ACCIONES = 0,01)]],"")</f>
        <v/>
      </c>
      <c r="V407" s="22"/>
      <c r="W407" s="22"/>
      <c r="X407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407" s="13" t="str">
        <f>IF(Tabla2[[#This Row],[RESULTADO TOTAL EN PPRO8]]&lt;&gt;"",Tabla2[[#This Row],[RESULTADO TOTAL EN PPRO8]]-Tabla2[[#This Row],[RESULTADO (TOTAL)]],"")</f>
        <v/>
      </c>
      <c r="AA407" s="6" t="str">
        <f>IF(Tabla2[[#This Row],[RESULTADO (TOTAL)]]&lt;0,1,"")</f>
        <v/>
      </c>
      <c r="AB407" s="6" t="str">
        <f>IF(Tabla2[[#This Row],[TARGET REAL (RESULTADO EN TICKS)]]&lt;&gt;"",IF(Tabla2[[#This Row],[OPERACIONES PERDEDORAS]]=1,AB406+Tabla2[[#This Row],[OPERACIONES PERDEDORAS]],0),"")</f>
        <v/>
      </c>
      <c r="AC407" s="23"/>
      <c r="AD407" s="23"/>
      <c r="AE407" s="6" t="str">
        <f>IF(D407&lt;&gt;"",COUNTIF($D$3:D407,D407),"")</f>
        <v/>
      </c>
      <c r="AF407" s="6" t="str">
        <f>IF(Tabla2[[#This Row],[RESULTADO TOTAL EN PPRO8]]&lt;0,ABS(Tabla2[[#This Row],[RESULTADO TOTAL EN PPRO8]]),"")</f>
        <v/>
      </c>
    </row>
    <row r="408" spans="1:32" x14ac:dyDescent="0.25">
      <c r="A408" s="22"/>
      <c r="B408" s="34">
        <f t="shared" si="31"/>
        <v>406</v>
      </c>
      <c r="C408" s="22"/>
      <c r="D408" s="37"/>
      <c r="E408" s="37"/>
      <c r="F408" s="37"/>
      <c r="G408" s="39"/>
      <c r="H408" s="22"/>
      <c r="I408" s="22"/>
      <c r="J408" s="22"/>
      <c r="K408" s="22"/>
      <c r="L408" s="22"/>
      <c r="M408" s="22"/>
      <c r="N408" s="22"/>
      <c r="O408" s="22"/>
      <c r="P408" s="22"/>
      <c r="Q408" s="22"/>
      <c r="R408" s="22"/>
      <c r="S408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408" s="22"/>
      <c r="U408" s="6" t="str">
        <f>IF(V408&lt;&gt;"",Tabla2[[#This Row],[VALOR DEL PUNTO (EJEMPLO EN ACCIONES UN PUNTO 1€) ]]/Tabla2[[#This Row],[TAMAÑO DEL TICK (ACCIONES = 0,01)]],"")</f>
        <v/>
      </c>
      <c r="V408" s="22"/>
      <c r="W408" s="22"/>
      <c r="X408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408" s="13" t="str">
        <f>IF(Tabla2[[#This Row],[RESULTADO TOTAL EN PPRO8]]&lt;&gt;"",Tabla2[[#This Row],[RESULTADO TOTAL EN PPRO8]]-Tabla2[[#This Row],[RESULTADO (TOTAL)]],"")</f>
        <v/>
      </c>
      <c r="AA408" s="6" t="str">
        <f>IF(Tabla2[[#This Row],[RESULTADO (TOTAL)]]&lt;0,1,"")</f>
        <v/>
      </c>
      <c r="AB408" s="6" t="str">
        <f>IF(Tabla2[[#This Row],[TARGET REAL (RESULTADO EN TICKS)]]&lt;&gt;"",IF(Tabla2[[#This Row],[OPERACIONES PERDEDORAS]]=1,AB407+Tabla2[[#This Row],[OPERACIONES PERDEDORAS]],0),"")</f>
        <v/>
      </c>
      <c r="AC408" s="23"/>
      <c r="AD408" s="23"/>
      <c r="AE408" s="6" t="str">
        <f>IF(D408&lt;&gt;"",COUNTIF($D$3:D408,D408),"")</f>
        <v/>
      </c>
      <c r="AF408" s="6" t="str">
        <f>IF(Tabla2[[#This Row],[RESULTADO TOTAL EN PPRO8]]&lt;0,ABS(Tabla2[[#This Row],[RESULTADO TOTAL EN PPRO8]]),"")</f>
        <v/>
      </c>
    </row>
    <row r="409" spans="1:32" x14ac:dyDescent="0.25">
      <c r="A409" s="22"/>
      <c r="B409" s="34">
        <f t="shared" si="31"/>
        <v>407</v>
      </c>
      <c r="C409" s="22"/>
      <c r="D409" s="37"/>
      <c r="E409" s="37"/>
      <c r="F409" s="37"/>
      <c r="G409" s="39"/>
      <c r="H409" s="22"/>
      <c r="I409" s="22"/>
      <c r="J409" s="22"/>
      <c r="K409" s="22"/>
      <c r="L409" s="22"/>
      <c r="M409" s="22"/>
      <c r="N409" s="22"/>
      <c r="O409" s="22"/>
      <c r="P409" s="22"/>
      <c r="Q409" s="22"/>
      <c r="R409" s="22"/>
      <c r="S409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409" s="22"/>
      <c r="U409" s="6" t="str">
        <f>IF(V409&lt;&gt;"",Tabla2[[#This Row],[VALOR DEL PUNTO (EJEMPLO EN ACCIONES UN PUNTO 1€) ]]/Tabla2[[#This Row],[TAMAÑO DEL TICK (ACCIONES = 0,01)]],"")</f>
        <v/>
      </c>
      <c r="V409" s="22"/>
      <c r="W409" s="22"/>
      <c r="X409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409" s="13" t="str">
        <f>IF(Tabla2[[#This Row],[RESULTADO TOTAL EN PPRO8]]&lt;&gt;"",Tabla2[[#This Row],[RESULTADO TOTAL EN PPRO8]]-Tabla2[[#This Row],[RESULTADO (TOTAL)]],"")</f>
        <v/>
      </c>
      <c r="AA409" s="6" t="str">
        <f>IF(Tabla2[[#This Row],[RESULTADO (TOTAL)]]&lt;0,1,"")</f>
        <v/>
      </c>
      <c r="AB409" s="6" t="str">
        <f>IF(Tabla2[[#This Row],[TARGET REAL (RESULTADO EN TICKS)]]&lt;&gt;"",IF(Tabla2[[#This Row],[OPERACIONES PERDEDORAS]]=1,AB408+Tabla2[[#This Row],[OPERACIONES PERDEDORAS]],0),"")</f>
        <v/>
      </c>
      <c r="AC409" s="23"/>
      <c r="AD409" s="23"/>
      <c r="AE409" s="6" t="str">
        <f>IF(D409&lt;&gt;"",COUNTIF($D$3:D409,D409),"")</f>
        <v/>
      </c>
      <c r="AF409" s="6" t="str">
        <f>IF(Tabla2[[#This Row],[RESULTADO TOTAL EN PPRO8]]&lt;0,ABS(Tabla2[[#This Row],[RESULTADO TOTAL EN PPRO8]]),"")</f>
        <v/>
      </c>
    </row>
    <row r="410" spans="1:32" x14ac:dyDescent="0.25">
      <c r="A410" s="22"/>
      <c r="B410" s="34">
        <f t="shared" si="31"/>
        <v>408</v>
      </c>
      <c r="C410" s="22"/>
      <c r="D410" s="37"/>
      <c r="E410" s="37"/>
      <c r="F410" s="37"/>
      <c r="G410" s="39"/>
      <c r="H410" s="22"/>
      <c r="I410" s="22"/>
      <c r="J410" s="22"/>
      <c r="K410" s="22"/>
      <c r="L410" s="22"/>
      <c r="M410" s="22"/>
      <c r="N410" s="22"/>
      <c r="O410" s="22"/>
      <c r="P410" s="22"/>
      <c r="Q410" s="22"/>
      <c r="R410" s="22"/>
      <c r="S410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410" s="22"/>
      <c r="U410" s="6" t="str">
        <f>IF(V410&lt;&gt;"",Tabla2[[#This Row],[VALOR DEL PUNTO (EJEMPLO EN ACCIONES UN PUNTO 1€) ]]/Tabla2[[#This Row],[TAMAÑO DEL TICK (ACCIONES = 0,01)]],"")</f>
        <v/>
      </c>
      <c r="V410" s="22"/>
      <c r="W410" s="22"/>
      <c r="X410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410" s="13" t="str">
        <f>IF(Tabla2[[#This Row],[RESULTADO TOTAL EN PPRO8]]&lt;&gt;"",Tabla2[[#This Row],[RESULTADO TOTAL EN PPRO8]]-Tabla2[[#This Row],[RESULTADO (TOTAL)]],"")</f>
        <v/>
      </c>
      <c r="AA410" s="6" t="str">
        <f>IF(Tabla2[[#This Row],[RESULTADO (TOTAL)]]&lt;0,1,"")</f>
        <v/>
      </c>
      <c r="AB410" s="6" t="str">
        <f>IF(Tabla2[[#This Row],[TARGET REAL (RESULTADO EN TICKS)]]&lt;&gt;"",IF(Tabla2[[#This Row],[OPERACIONES PERDEDORAS]]=1,AB409+Tabla2[[#This Row],[OPERACIONES PERDEDORAS]],0),"")</f>
        <v/>
      </c>
      <c r="AC410" s="23"/>
      <c r="AD410" s="23"/>
      <c r="AE410" s="6" t="str">
        <f>IF(D410&lt;&gt;"",COUNTIF($D$3:D410,D410),"")</f>
        <v/>
      </c>
      <c r="AF410" s="6" t="str">
        <f>IF(Tabla2[[#This Row],[RESULTADO TOTAL EN PPRO8]]&lt;0,ABS(Tabla2[[#This Row],[RESULTADO TOTAL EN PPRO8]]),"")</f>
        <v/>
      </c>
    </row>
    <row r="411" spans="1:32" x14ac:dyDescent="0.25">
      <c r="A411" s="22"/>
      <c r="B411" s="34">
        <f t="shared" si="31"/>
        <v>409</v>
      </c>
      <c r="C411" s="22"/>
      <c r="D411" s="37"/>
      <c r="E411" s="37"/>
      <c r="F411" s="37"/>
      <c r="G411" s="39"/>
      <c r="H411" s="22"/>
      <c r="I411" s="22"/>
      <c r="J411" s="22"/>
      <c r="K411" s="22"/>
      <c r="L411" s="22"/>
      <c r="M411" s="22"/>
      <c r="N411" s="22"/>
      <c r="O411" s="22"/>
      <c r="P411" s="22"/>
      <c r="Q411" s="22"/>
      <c r="R411" s="22"/>
      <c r="S411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411" s="22"/>
      <c r="U411" s="6" t="str">
        <f>IF(V411&lt;&gt;"",Tabla2[[#This Row],[VALOR DEL PUNTO (EJEMPLO EN ACCIONES UN PUNTO 1€) ]]/Tabla2[[#This Row],[TAMAÑO DEL TICK (ACCIONES = 0,01)]],"")</f>
        <v/>
      </c>
      <c r="V411" s="22"/>
      <c r="W411" s="22"/>
      <c r="X411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411" s="13" t="str">
        <f>IF(Tabla2[[#This Row],[RESULTADO TOTAL EN PPRO8]]&lt;&gt;"",Tabla2[[#This Row],[RESULTADO TOTAL EN PPRO8]]-Tabla2[[#This Row],[RESULTADO (TOTAL)]],"")</f>
        <v/>
      </c>
      <c r="AA411" s="6" t="str">
        <f>IF(Tabla2[[#This Row],[RESULTADO (TOTAL)]]&lt;0,1,"")</f>
        <v/>
      </c>
      <c r="AB411" s="6" t="str">
        <f>IF(Tabla2[[#This Row],[TARGET REAL (RESULTADO EN TICKS)]]&lt;&gt;"",IF(Tabla2[[#This Row],[OPERACIONES PERDEDORAS]]=1,AB410+Tabla2[[#This Row],[OPERACIONES PERDEDORAS]],0),"")</f>
        <v/>
      </c>
      <c r="AC411" s="23"/>
      <c r="AD411" s="23"/>
      <c r="AE411" s="6" t="str">
        <f>IF(D411&lt;&gt;"",COUNTIF($D$3:D411,D411),"")</f>
        <v/>
      </c>
      <c r="AF411" s="6" t="str">
        <f>IF(Tabla2[[#This Row],[RESULTADO TOTAL EN PPRO8]]&lt;0,ABS(Tabla2[[#This Row],[RESULTADO TOTAL EN PPRO8]]),"")</f>
        <v/>
      </c>
    </row>
    <row r="412" spans="1:32" x14ac:dyDescent="0.25">
      <c r="A412" s="22"/>
      <c r="B412" s="34">
        <f t="shared" si="31"/>
        <v>410</v>
      </c>
      <c r="C412" s="22"/>
      <c r="D412" s="37"/>
      <c r="E412" s="37"/>
      <c r="F412" s="37"/>
      <c r="G412" s="39"/>
      <c r="H412" s="22"/>
      <c r="I412" s="22"/>
      <c r="J412" s="22"/>
      <c r="K412" s="22"/>
      <c r="L412" s="22"/>
      <c r="M412" s="22"/>
      <c r="N412" s="22"/>
      <c r="O412" s="22"/>
      <c r="P412" s="22"/>
      <c r="Q412" s="22"/>
      <c r="R412" s="22"/>
      <c r="S412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412" s="22"/>
      <c r="U412" s="6" t="str">
        <f>IF(V412&lt;&gt;"",Tabla2[[#This Row],[VALOR DEL PUNTO (EJEMPLO EN ACCIONES UN PUNTO 1€) ]]/Tabla2[[#This Row],[TAMAÑO DEL TICK (ACCIONES = 0,01)]],"")</f>
        <v/>
      </c>
      <c r="V412" s="22"/>
      <c r="W412" s="22"/>
      <c r="X412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412" s="13" t="str">
        <f>IF(Tabla2[[#This Row],[RESULTADO TOTAL EN PPRO8]]&lt;&gt;"",Tabla2[[#This Row],[RESULTADO TOTAL EN PPRO8]]-Tabla2[[#This Row],[RESULTADO (TOTAL)]],"")</f>
        <v/>
      </c>
      <c r="AA412" s="6" t="str">
        <f>IF(Tabla2[[#This Row],[RESULTADO (TOTAL)]]&lt;0,1,"")</f>
        <v/>
      </c>
      <c r="AB412" s="6" t="str">
        <f>IF(Tabla2[[#This Row],[TARGET REAL (RESULTADO EN TICKS)]]&lt;&gt;"",IF(Tabla2[[#This Row],[OPERACIONES PERDEDORAS]]=1,AB411+Tabla2[[#This Row],[OPERACIONES PERDEDORAS]],0),"")</f>
        <v/>
      </c>
      <c r="AC412" s="23"/>
      <c r="AD412" s="23"/>
      <c r="AE412" s="6" t="str">
        <f>IF(D412&lt;&gt;"",COUNTIF($D$3:D412,D412),"")</f>
        <v/>
      </c>
      <c r="AF412" s="6" t="str">
        <f>IF(Tabla2[[#This Row],[RESULTADO TOTAL EN PPRO8]]&lt;0,ABS(Tabla2[[#This Row],[RESULTADO TOTAL EN PPRO8]]),"")</f>
        <v/>
      </c>
    </row>
    <row r="413" spans="1:32" x14ac:dyDescent="0.25">
      <c r="A413" s="22"/>
      <c r="B413" s="34">
        <f t="shared" si="31"/>
        <v>411</v>
      </c>
      <c r="C413" s="22"/>
      <c r="D413" s="37"/>
      <c r="E413" s="37"/>
      <c r="F413" s="37"/>
      <c r="G413" s="39"/>
      <c r="H413" s="22"/>
      <c r="I413" s="22"/>
      <c r="J413" s="22"/>
      <c r="K413" s="22"/>
      <c r="L413" s="22"/>
      <c r="M413" s="22"/>
      <c r="N413" s="22"/>
      <c r="O413" s="22"/>
      <c r="P413" s="22"/>
      <c r="Q413" s="22"/>
      <c r="R413" s="22"/>
      <c r="S413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413" s="22"/>
      <c r="U413" s="6" t="str">
        <f>IF(V413&lt;&gt;"",Tabla2[[#This Row],[VALOR DEL PUNTO (EJEMPLO EN ACCIONES UN PUNTO 1€) ]]/Tabla2[[#This Row],[TAMAÑO DEL TICK (ACCIONES = 0,01)]],"")</f>
        <v/>
      </c>
      <c r="V413" s="22"/>
      <c r="W413" s="22"/>
      <c r="X413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413" s="13" t="str">
        <f>IF(Tabla2[[#This Row],[RESULTADO TOTAL EN PPRO8]]&lt;&gt;"",Tabla2[[#This Row],[RESULTADO TOTAL EN PPRO8]]-Tabla2[[#This Row],[RESULTADO (TOTAL)]],"")</f>
        <v/>
      </c>
      <c r="AA413" s="6" t="str">
        <f>IF(Tabla2[[#This Row],[RESULTADO (TOTAL)]]&lt;0,1,"")</f>
        <v/>
      </c>
      <c r="AB413" s="6" t="str">
        <f>IF(Tabla2[[#This Row],[TARGET REAL (RESULTADO EN TICKS)]]&lt;&gt;"",IF(Tabla2[[#This Row],[OPERACIONES PERDEDORAS]]=1,AB412+Tabla2[[#This Row],[OPERACIONES PERDEDORAS]],0),"")</f>
        <v/>
      </c>
      <c r="AC413" s="23"/>
      <c r="AD413" s="23"/>
      <c r="AE413" s="6" t="str">
        <f>IF(D413&lt;&gt;"",COUNTIF($D$3:D413,D413),"")</f>
        <v/>
      </c>
      <c r="AF413" s="6" t="str">
        <f>IF(Tabla2[[#This Row],[RESULTADO TOTAL EN PPRO8]]&lt;0,ABS(Tabla2[[#This Row],[RESULTADO TOTAL EN PPRO8]]),"")</f>
        <v/>
      </c>
    </row>
    <row r="414" spans="1:32" x14ac:dyDescent="0.25">
      <c r="A414" s="22"/>
      <c r="B414" s="34">
        <f t="shared" si="31"/>
        <v>412</v>
      </c>
      <c r="C414" s="22"/>
      <c r="D414" s="37"/>
      <c r="E414" s="37"/>
      <c r="F414" s="37"/>
      <c r="G414" s="39"/>
      <c r="H414" s="22"/>
      <c r="I414" s="22"/>
      <c r="J414" s="22"/>
      <c r="K414" s="22"/>
      <c r="L414" s="22"/>
      <c r="M414" s="22"/>
      <c r="N414" s="22"/>
      <c r="O414" s="22"/>
      <c r="P414" s="22"/>
      <c r="Q414" s="22"/>
      <c r="R414" s="22"/>
      <c r="S414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414" s="22"/>
      <c r="U414" s="6" t="str">
        <f>IF(V414&lt;&gt;"",Tabla2[[#This Row],[VALOR DEL PUNTO (EJEMPLO EN ACCIONES UN PUNTO 1€) ]]/Tabla2[[#This Row],[TAMAÑO DEL TICK (ACCIONES = 0,01)]],"")</f>
        <v/>
      </c>
      <c r="V414" s="22"/>
      <c r="W414" s="22"/>
      <c r="X414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414" s="13" t="str">
        <f>IF(Tabla2[[#This Row],[RESULTADO TOTAL EN PPRO8]]&lt;&gt;"",Tabla2[[#This Row],[RESULTADO TOTAL EN PPRO8]]-Tabla2[[#This Row],[RESULTADO (TOTAL)]],"")</f>
        <v/>
      </c>
      <c r="AA414" s="6" t="str">
        <f>IF(Tabla2[[#This Row],[RESULTADO (TOTAL)]]&lt;0,1,"")</f>
        <v/>
      </c>
      <c r="AB414" s="6" t="str">
        <f>IF(Tabla2[[#This Row],[TARGET REAL (RESULTADO EN TICKS)]]&lt;&gt;"",IF(Tabla2[[#This Row],[OPERACIONES PERDEDORAS]]=1,AB413+Tabla2[[#This Row],[OPERACIONES PERDEDORAS]],0),"")</f>
        <v/>
      </c>
      <c r="AC414" s="23"/>
      <c r="AD414" s="23"/>
      <c r="AE414" s="6" t="str">
        <f>IF(D414&lt;&gt;"",COUNTIF($D$3:D414,D414),"")</f>
        <v/>
      </c>
      <c r="AF414" s="6" t="str">
        <f>IF(Tabla2[[#This Row],[RESULTADO TOTAL EN PPRO8]]&lt;0,ABS(Tabla2[[#This Row],[RESULTADO TOTAL EN PPRO8]]),"")</f>
        <v/>
      </c>
    </row>
    <row r="415" spans="1:32" x14ac:dyDescent="0.25">
      <c r="A415" s="22"/>
      <c r="B415" s="34">
        <f t="shared" si="31"/>
        <v>413</v>
      </c>
      <c r="C415" s="22"/>
      <c r="D415" s="37"/>
      <c r="E415" s="37"/>
      <c r="F415" s="37"/>
      <c r="G415" s="39"/>
      <c r="H415" s="22"/>
      <c r="I415" s="22"/>
      <c r="J415" s="22"/>
      <c r="K415" s="22"/>
      <c r="L415" s="22"/>
      <c r="M415" s="22"/>
      <c r="N415" s="22"/>
      <c r="O415" s="22"/>
      <c r="P415" s="22"/>
      <c r="Q415" s="22"/>
      <c r="R415" s="22"/>
      <c r="S415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415" s="22"/>
      <c r="U415" s="6" t="str">
        <f>IF(V415&lt;&gt;"",Tabla2[[#This Row],[VALOR DEL PUNTO (EJEMPLO EN ACCIONES UN PUNTO 1€) ]]/Tabla2[[#This Row],[TAMAÑO DEL TICK (ACCIONES = 0,01)]],"")</f>
        <v/>
      </c>
      <c r="V415" s="22"/>
      <c r="W415" s="22"/>
      <c r="X415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415" s="13" t="str">
        <f>IF(Tabla2[[#This Row],[RESULTADO TOTAL EN PPRO8]]&lt;&gt;"",Tabla2[[#This Row],[RESULTADO TOTAL EN PPRO8]]-Tabla2[[#This Row],[RESULTADO (TOTAL)]],"")</f>
        <v/>
      </c>
      <c r="AA415" s="6" t="str">
        <f>IF(Tabla2[[#This Row],[RESULTADO (TOTAL)]]&lt;0,1,"")</f>
        <v/>
      </c>
      <c r="AB415" s="6" t="str">
        <f>IF(Tabla2[[#This Row],[TARGET REAL (RESULTADO EN TICKS)]]&lt;&gt;"",IF(Tabla2[[#This Row],[OPERACIONES PERDEDORAS]]=1,AB414+Tabla2[[#This Row],[OPERACIONES PERDEDORAS]],0),"")</f>
        <v/>
      </c>
      <c r="AC415" s="23"/>
      <c r="AD415" s="23"/>
      <c r="AE415" s="6" t="str">
        <f>IF(D415&lt;&gt;"",COUNTIF($D$3:D415,D415),"")</f>
        <v/>
      </c>
      <c r="AF415" s="6" t="str">
        <f>IF(Tabla2[[#This Row],[RESULTADO TOTAL EN PPRO8]]&lt;0,ABS(Tabla2[[#This Row],[RESULTADO TOTAL EN PPRO8]]),"")</f>
        <v/>
      </c>
    </row>
    <row r="416" spans="1:32" x14ac:dyDescent="0.25">
      <c r="A416" s="22"/>
      <c r="B416" s="34">
        <f t="shared" si="31"/>
        <v>414</v>
      </c>
      <c r="C416" s="22"/>
      <c r="D416" s="37"/>
      <c r="E416" s="37"/>
      <c r="F416" s="37"/>
      <c r="G416" s="39"/>
      <c r="H416" s="22"/>
      <c r="I416" s="22"/>
      <c r="J416" s="22"/>
      <c r="K416" s="22"/>
      <c r="L416" s="22"/>
      <c r="M416" s="22"/>
      <c r="N416" s="22"/>
      <c r="O416" s="22"/>
      <c r="P416" s="22"/>
      <c r="Q416" s="22"/>
      <c r="R416" s="22"/>
      <c r="S416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416" s="22"/>
      <c r="U416" s="6" t="str">
        <f>IF(V416&lt;&gt;"",Tabla2[[#This Row],[VALOR DEL PUNTO (EJEMPLO EN ACCIONES UN PUNTO 1€) ]]/Tabla2[[#This Row],[TAMAÑO DEL TICK (ACCIONES = 0,01)]],"")</f>
        <v/>
      </c>
      <c r="V416" s="22"/>
      <c r="W416" s="22"/>
      <c r="X416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416" s="13" t="str">
        <f>IF(Tabla2[[#This Row],[RESULTADO TOTAL EN PPRO8]]&lt;&gt;"",Tabla2[[#This Row],[RESULTADO TOTAL EN PPRO8]]-Tabla2[[#This Row],[RESULTADO (TOTAL)]],"")</f>
        <v/>
      </c>
      <c r="AA416" s="6" t="str">
        <f>IF(Tabla2[[#This Row],[RESULTADO (TOTAL)]]&lt;0,1,"")</f>
        <v/>
      </c>
      <c r="AB416" s="6" t="str">
        <f>IF(Tabla2[[#This Row],[TARGET REAL (RESULTADO EN TICKS)]]&lt;&gt;"",IF(Tabla2[[#This Row],[OPERACIONES PERDEDORAS]]=1,AB415+Tabla2[[#This Row],[OPERACIONES PERDEDORAS]],0),"")</f>
        <v/>
      </c>
      <c r="AC416" s="23"/>
      <c r="AD416" s="23"/>
      <c r="AE416" s="6" t="str">
        <f>IF(D416&lt;&gt;"",COUNTIF($D$3:D416,D416),"")</f>
        <v/>
      </c>
      <c r="AF416" s="6" t="str">
        <f>IF(Tabla2[[#This Row],[RESULTADO TOTAL EN PPRO8]]&lt;0,ABS(Tabla2[[#This Row],[RESULTADO TOTAL EN PPRO8]]),"")</f>
        <v/>
      </c>
    </row>
    <row r="417" spans="1:32" x14ac:dyDescent="0.25">
      <c r="A417" s="22"/>
      <c r="B417" s="34">
        <f t="shared" si="31"/>
        <v>415</v>
      </c>
      <c r="C417" s="22"/>
      <c r="D417" s="37"/>
      <c r="E417" s="37"/>
      <c r="F417" s="37"/>
      <c r="G417" s="39"/>
      <c r="H417" s="22"/>
      <c r="I417" s="22"/>
      <c r="J417" s="22"/>
      <c r="K417" s="22"/>
      <c r="L417" s="22"/>
      <c r="M417" s="22"/>
      <c r="N417" s="22"/>
      <c r="O417" s="22"/>
      <c r="P417" s="22"/>
      <c r="Q417" s="22"/>
      <c r="R417" s="22"/>
      <c r="S417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417" s="22"/>
      <c r="U417" s="6" t="str">
        <f>IF(V417&lt;&gt;"",Tabla2[[#This Row],[VALOR DEL PUNTO (EJEMPLO EN ACCIONES UN PUNTO 1€) ]]/Tabla2[[#This Row],[TAMAÑO DEL TICK (ACCIONES = 0,01)]],"")</f>
        <v/>
      </c>
      <c r="V417" s="22"/>
      <c r="W417" s="22"/>
      <c r="X417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417" s="13" t="str">
        <f>IF(Tabla2[[#This Row],[RESULTADO TOTAL EN PPRO8]]&lt;&gt;"",Tabla2[[#This Row],[RESULTADO TOTAL EN PPRO8]]-Tabla2[[#This Row],[RESULTADO (TOTAL)]],"")</f>
        <v/>
      </c>
      <c r="AA417" s="6" t="str">
        <f>IF(Tabla2[[#This Row],[RESULTADO (TOTAL)]]&lt;0,1,"")</f>
        <v/>
      </c>
      <c r="AB417" s="6" t="str">
        <f>IF(Tabla2[[#This Row],[TARGET REAL (RESULTADO EN TICKS)]]&lt;&gt;"",IF(Tabla2[[#This Row],[OPERACIONES PERDEDORAS]]=1,AB416+Tabla2[[#This Row],[OPERACIONES PERDEDORAS]],0),"")</f>
        <v/>
      </c>
      <c r="AC417" s="23"/>
      <c r="AD417" s="23"/>
      <c r="AE417" s="6" t="str">
        <f>IF(D417&lt;&gt;"",COUNTIF($D$3:D417,D417),"")</f>
        <v/>
      </c>
      <c r="AF417" s="6" t="str">
        <f>IF(Tabla2[[#This Row],[RESULTADO TOTAL EN PPRO8]]&lt;0,ABS(Tabla2[[#This Row],[RESULTADO TOTAL EN PPRO8]]),"")</f>
        <v/>
      </c>
    </row>
    <row r="418" spans="1:32" x14ac:dyDescent="0.25">
      <c r="A418" s="22"/>
      <c r="B418" s="34">
        <f t="shared" si="31"/>
        <v>416</v>
      </c>
      <c r="C418" s="22"/>
      <c r="D418" s="37"/>
      <c r="E418" s="37"/>
      <c r="F418" s="37"/>
      <c r="G418" s="39"/>
      <c r="H418" s="22"/>
      <c r="I418" s="22"/>
      <c r="J418" s="22"/>
      <c r="K418" s="22"/>
      <c r="L418" s="22"/>
      <c r="M418" s="22"/>
      <c r="N418" s="22"/>
      <c r="O418" s="22"/>
      <c r="P418" s="22"/>
      <c r="Q418" s="22"/>
      <c r="R418" s="22"/>
      <c r="S418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418" s="22"/>
      <c r="U418" s="6" t="str">
        <f>IF(V418&lt;&gt;"",Tabla2[[#This Row],[VALOR DEL PUNTO (EJEMPLO EN ACCIONES UN PUNTO 1€) ]]/Tabla2[[#This Row],[TAMAÑO DEL TICK (ACCIONES = 0,01)]],"")</f>
        <v/>
      </c>
      <c r="V418" s="22"/>
      <c r="W418" s="22"/>
      <c r="X418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418" s="13" t="str">
        <f>IF(Tabla2[[#This Row],[RESULTADO TOTAL EN PPRO8]]&lt;&gt;"",Tabla2[[#This Row],[RESULTADO TOTAL EN PPRO8]]-Tabla2[[#This Row],[RESULTADO (TOTAL)]],"")</f>
        <v/>
      </c>
      <c r="AA418" s="6" t="str">
        <f>IF(Tabla2[[#This Row],[RESULTADO (TOTAL)]]&lt;0,1,"")</f>
        <v/>
      </c>
      <c r="AB418" s="6" t="str">
        <f>IF(Tabla2[[#This Row],[TARGET REAL (RESULTADO EN TICKS)]]&lt;&gt;"",IF(Tabla2[[#This Row],[OPERACIONES PERDEDORAS]]=1,AB417+Tabla2[[#This Row],[OPERACIONES PERDEDORAS]],0),"")</f>
        <v/>
      </c>
      <c r="AC418" s="23"/>
      <c r="AD418" s="23"/>
      <c r="AE418" s="6" t="str">
        <f>IF(D418&lt;&gt;"",COUNTIF($D$3:D418,D418),"")</f>
        <v/>
      </c>
      <c r="AF418" s="6" t="str">
        <f>IF(Tabla2[[#This Row],[RESULTADO TOTAL EN PPRO8]]&lt;0,ABS(Tabla2[[#This Row],[RESULTADO TOTAL EN PPRO8]]),"")</f>
        <v/>
      </c>
    </row>
    <row r="419" spans="1:32" x14ac:dyDescent="0.25">
      <c r="A419" s="22"/>
      <c r="B419" s="34">
        <f t="shared" si="31"/>
        <v>417</v>
      </c>
      <c r="C419" s="22"/>
      <c r="D419" s="37"/>
      <c r="E419" s="37"/>
      <c r="F419" s="37"/>
      <c r="G419" s="39"/>
      <c r="H419" s="22"/>
      <c r="I419" s="22"/>
      <c r="J419" s="22"/>
      <c r="K419" s="22"/>
      <c r="L419" s="22"/>
      <c r="M419" s="22"/>
      <c r="N419" s="22"/>
      <c r="O419" s="22"/>
      <c r="P419" s="22"/>
      <c r="Q419" s="22"/>
      <c r="R419" s="22"/>
      <c r="S419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419" s="22"/>
      <c r="U419" s="6" t="str">
        <f>IF(V419&lt;&gt;"",Tabla2[[#This Row],[VALOR DEL PUNTO (EJEMPLO EN ACCIONES UN PUNTO 1€) ]]/Tabla2[[#This Row],[TAMAÑO DEL TICK (ACCIONES = 0,01)]],"")</f>
        <v/>
      </c>
      <c r="V419" s="22"/>
      <c r="W419" s="22"/>
      <c r="X419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419" s="13" t="str">
        <f>IF(Tabla2[[#This Row],[RESULTADO TOTAL EN PPRO8]]&lt;&gt;"",Tabla2[[#This Row],[RESULTADO TOTAL EN PPRO8]]-Tabla2[[#This Row],[RESULTADO (TOTAL)]],"")</f>
        <v/>
      </c>
      <c r="AA419" s="6" t="str">
        <f>IF(Tabla2[[#This Row],[RESULTADO (TOTAL)]]&lt;0,1,"")</f>
        <v/>
      </c>
      <c r="AB419" s="6" t="str">
        <f>IF(Tabla2[[#This Row],[TARGET REAL (RESULTADO EN TICKS)]]&lt;&gt;"",IF(Tabla2[[#This Row],[OPERACIONES PERDEDORAS]]=1,AB418+Tabla2[[#This Row],[OPERACIONES PERDEDORAS]],0),"")</f>
        <v/>
      </c>
      <c r="AC419" s="23"/>
      <c r="AD419" s="23"/>
      <c r="AE419" s="6" t="str">
        <f>IF(D419&lt;&gt;"",COUNTIF($D$3:D419,D419),"")</f>
        <v/>
      </c>
      <c r="AF419" s="6" t="str">
        <f>IF(Tabla2[[#This Row],[RESULTADO TOTAL EN PPRO8]]&lt;0,ABS(Tabla2[[#This Row],[RESULTADO TOTAL EN PPRO8]]),"")</f>
        <v/>
      </c>
    </row>
    <row r="420" spans="1:32" x14ac:dyDescent="0.25">
      <c r="A420" s="22"/>
      <c r="B420" s="34">
        <f t="shared" si="31"/>
        <v>418</v>
      </c>
      <c r="C420" s="22"/>
      <c r="D420" s="37"/>
      <c r="E420" s="37"/>
      <c r="F420" s="37"/>
      <c r="G420" s="39"/>
      <c r="H420" s="22"/>
      <c r="I420" s="22"/>
      <c r="J420" s="22"/>
      <c r="K420" s="22"/>
      <c r="L420" s="22"/>
      <c r="M420" s="22"/>
      <c r="N420" s="22"/>
      <c r="O420" s="22"/>
      <c r="P420" s="22"/>
      <c r="Q420" s="22"/>
      <c r="R420" s="22"/>
      <c r="S420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420" s="22"/>
      <c r="U420" s="6" t="str">
        <f>IF(V420&lt;&gt;"",Tabla2[[#This Row],[VALOR DEL PUNTO (EJEMPLO EN ACCIONES UN PUNTO 1€) ]]/Tabla2[[#This Row],[TAMAÑO DEL TICK (ACCIONES = 0,01)]],"")</f>
        <v/>
      </c>
      <c r="V420" s="22"/>
      <c r="W420" s="22"/>
      <c r="X420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420" s="13" t="str">
        <f>IF(Tabla2[[#This Row],[RESULTADO TOTAL EN PPRO8]]&lt;&gt;"",Tabla2[[#This Row],[RESULTADO TOTAL EN PPRO8]]-Tabla2[[#This Row],[RESULTADO (TOTAL)]],"")</f>
        <v/>
      </c>
      <c r="AA420" s="6" t="str">
        <f>IF(Tabla2[[#This Row],[RESULTADO (TOTAL)]]&lt;0,1,"")</f>
        <v/>
      </c>
      <c r="AB420" s="6" t="str">
        <f>IF(Tabla2[[#This Row],[TARGET REAL (RESULTADO EN TICKS)]]&lt;&gt;"",IF(Tabla2[[#This Row],[OPERACIONES PERDEDORAS]]=1,AB419+Tabla2[[#This Row],[OPERACIONES PERDEDORAS]],0),"")</f>
        <v/>
      </c>
      <c r="AC420" s="23"/>
      <c r="AD420" s="23"/>
      <c r="AE420" s="6" t="str">
        <f>IF(D420&lt;&gt;"",COUNTIF($D$3:D420,D420),"")</f>
        <v/>
      </c>
      <c r="AF420" s="6" t="str">
        <f>IF(Tabla2[[#This Row],[RESULTADO TOTAL EN PPRO8]]&lt;0,ABS(Tabla2[[#This Row],[RESULTADO TOTAL EN PPRO8]]),"")</f>
        <v/>
      </c>
    </row>
    <row r="421" spans="1:32" x14ac:dyDescent="0.25">
      <c r="A421" s="22"/>
      <c r="B421" s="34">
        <f t="shared" si="31"/>
        <v>419</v>
      </c>
      <c r="C421" s="22"/>
      <c r="D421" s="37"/>
      <c r="E421" s="37"/>
      <c r="F421" s="37"/>
      <c r="G421" s="39"/>
      <c r="H421" s="22"/>
      <c r="I421" s="22"/>
      <c r="J421" s="22"/>
      <c r="K421" s="22"/>
      <c r="L421" s="22"/>
      <c r="M421" s="22"/>
      <c r="N421" s="22"/>
      <c r="O421" s="22"/>
      <c r="P421" s="22"/>
      <c r="Q421" s="22"/>
      <c r="R421" s="22"/>
      <c r="S421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421" s="22"/>
      <c r="U421" s="6" t="str">
        <f>IF(V421&lt;&gt;"",Tabla2[[#This Row],[VALOR DEL PUNTO (EJEMPLO EN ACCIONES UN PUNTO 1€) ]]/Tabla2[[#This Row],[TAMAÑO DEL TICK (ACCIONES = 0,01)]],"")</f>
        <v/>
      </c>
      <c r="V421" s="22"/>
      <c r="W421" s="22"/>
      <c r="X421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421" s="13" t="str">
        <f>IF(Tabla2[[#This Row],[RESULTADO TOTAL EN PPRO8]]&lt;&gt;"",Tabla2[[#This Row],[RESULTADO TOTAL EN PPRO8]]-Tabla2[[#This Row],[RESULTADO (TOTAL)]],"")</f>
        <v/>
      </c>
      <c r="AA421" s="6" t="str">
        <f>IF(Tabla2[[#This Row],[RESULTADO (TOTAL)]]&lt;0,1,"")</f>
        <v/>
      </c>
      <c r="AB421" s="6" t="str">
        <f>IF(Tabla2[[#This Row],[TARGET REAL (RESULTADO EN TICKS)]]&lt;&gt;"",IF(Tabla2[[#This Row],[OPERACIONES PERDEDORAS]]=1,AB420+Tabla2[[#This Row],[OPERACIONES PERDEDORAS]],0),"")</f>
        <v/>
      </c>
      <c r="AC421" s="23"/>
      <c r="AD421" s="23"/>
      <c r="AE421" s="6" t="str">
        <f>IF(D421&lt;&gt;"",COUNTIF($D$3:D421,D421),"")</f>
        <v/>
      </c>
      <c r="AF421" s="6" t="str">
        <f>IF(Tabla2[[#This Row],[RESULTADO TOTAL EN PPRO8]]&lt;0,ABS(Tabla2[[#This Row],[RESULTADO TOTAL EN PPRO8]]),"")</f>
        <v/>
      </c>
    </row>
    <row r="422" spans="1:32" x14ac:dyDescent="0.25">
      <c r="A422" s="22"/>
      <c r="B422" s="34">
        <f t="shared" si="31"/>
        <v>420</v>
      </c>
      <c r="C422" s="22"/>
      <c r="D422" s="37"/>
      <c r="E422" s="37"/>
      <c r="F422" s="37"/>
      <c r="G422" s="39"/>
      <c r="H422" s="22"/>
      <c r="I422" s="22"/>
      <c r="J422" s="22"/>
      <c r="K422" s="22"/>
      <c r="L422" s="22"/>
      <c r="M422" s="22"/>
      <c r="N422" s="22"/>
      <c r="O422" s="22"/>
      <c r="P422" s="22"/>
      <c r="Q422" s="22"/>
      <c r="R422" s="22"/>
      <c r="S422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422" s="22"/>
      <c r="U422" s="6" t="str">
        <f>IF(V422&lt;&gt;"",Tabla2[[#This Row],[VALOR DEL PUNTO (EJEMPLO EN ACCIONES UN PUNTO 1€) ]]/Tabla2[[#This Row],[TAMAÑO DEL TICK (ACCIONES = 0,01)]],"")</f>
        <v/>
      </c>
      <c r="V422" s="22"/>
      <c r="W422" s="22"/>
      <c r="X422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422" s="13" t="str">
        <f>IF(Tabla2[[#This Row],[RESULTADO TOTAL EN PPRO8]]&lt;&gt;"",Tabla2[[#This Row],[RESULTADO TOTAL EN PPRO8]]-Tabla2[[#This Row],[RESULTADO (TOTAL)]],"")</f>
        <v/>
      </c>
      <c r="AA422" s="6" t="str">
        <f>IF(Tabla2[[#This Row],[RESULTADO (TOTAL)]]&lt;0,1,"")</f>
        <v/>
      </c>
      <c r="AB422" s="6" t="str">
        <f>IF(Tabla2[[#This Row],[TARGET REAL (RESULTADO EN TICKS)]]&lt;&gt;"",IF(Tabla2[[#This Row],[OPERACIONES PERDEDORAS]]=1,AB421+Tabla2[[#This Row],[OPERACIONES PERDEDORAS]],0),"")</f>
        <v/>
      </c>
      <c r="AC422" s="23"/>
      <c r="AD422" s="23"/>
      <c r="AE422" s="6" t="str">
        <f>IF(D422&lt;&gt;"",COUNTIF($D$3:D422,D422),"")</f>
        <v/>
      </c>
      <c r="AF422" s="6" t="str">
        <f>IF(Tabla2[[#This Row],[RESULTADO TOTAL EN PPRO8]]&lt;0,ABS(Tabla2[[#This Row],[RESULTADO TOTAL EN PPRO8]]),"")</f>
        <v/>
      </c>
    </row>
    <row r="423" spans="1:32" x14ac:dyDescent="0.25">
      <c r="A423" s="22"/>
      <c r="B423" s="34">
        <f t="shared" ref="B423:B486" si="32">B422+1</f>
        <v>421</v>
      </c>
      <c r="C423" s="22"/>
      <c r="D423" s="37"/>
      <c r="E423" s="37"/>
      <c r="F423" s="37"/>
      <c r="G423" s="39"/>
      <c r="H423" s="22"/>
      <c r="I423" s="22"/>
      <c r="J423" s="22"/>
      <c r="K423" s="22"/>
      <c r="L423" s="22"/>
      <c r="M423" s="22"/>
      <c r="N423" s="22"/>
      <c r="O423" s="22"/>
      <c r="P423" s="22"/>
      <c r="Q423" s="22"/>
      <c r="R423" s="22"/>
      <c r="S423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423" s="22"/>
      <c r="U423" s="6" t="str">
        <f>IF(V423&lt;&gt;"",Tabla2[[#This Row],[VALOR DEL PUNTO (EJEMPLO EN ACCIONES UN PUNTO 1€) ]]/Tabla2[[#This Row],[TAMAÑO DEL TICK (ACCIONES = 0,01)]],"")</f>
        <v/>
      </c>
      <c r="V423" s="22"/>
      <c r="W423" s="22"/>
      <c r="X423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423" s="13" t="str">
        <f>IF(Tabla2[[#This Row],[RESULTADO TOTAL EN PPRO8]]&lt;&gt;"",Tabla2[[#This Row],[RESULTADO TOTAL EN PPRO8]]-Tabla2[[#This Row],[RESULTADO (TOTAL)]],"")</f>
        <v/>
      </c>
      <c r="AA423" s="6" t="str">
        <f>IF(Tabla2[[#This Row],[RESULTADO (TOTAL)]]&lt;0,1,"")</f>
        <v/>
      </c>
      <c r="AB423" s="6" t="str">
        <f>IF(Tabla2[[#This Row],[TARGET REAL (RESULTADO EN TICKS)]]&lt;&gt;"",IF(Tabla2[[#This Row],[OPERACIONES PERDEDORAS]]=1,AB422+Tabla2[[#This Row],[OPERACIONES PERDEDORAS]],0),"")</f>
        <v/>
      </c>
      <c r="AC423" s="23"/>
      <c r="AD423" s="23"/>
      <c r="AE423" s="6" t="str">
        <f>IF(D423&lt;&gt;"",COUNTIF($D$3:D423,D423),"")</f>
        <v/>
      </c>
      <c r="AF423" s="6" t="str">
        <f>IF(Tabla2[[#This Row],[RESULTADO TOTAL EN PPRO8]]&lt;0,ABS(Tabla2[[#This Row],[RESULTADO TOTAL EN PPRO8]]),"")</f>
        <v/>
      </c>
    </row>
    <row r="424" spans="1:32" x14ac:dyDescent="0.25">
      <c r="A424" s="22"/>
      <c r="B424" s="34">
        <f t="shared" si="32"/>
        <v>422</v>
      </c>
      <c r="C424" s="22"/>
      <c r="D424" s="37"/>
      <c r="E424" s="37"/>
      <c r="F424" s="37"/>
      <c r="G424" s="39"/>
      <c r="H424" s="22"/>
      <c r="I424" s="22"/>
      <c r="J424" s="22"/>
      <c r="K424" s="22"/>
      <c r="L424" s="22"/>
      <c r="M424" s="22"/>
      <c r="N424" s="22"/>
      <c r="O424" s="22"/>
      <c r="P424" s="22"/>
      <c r="Q424" s="22"/>
      <c r="R424" s="22"/>
      <c r="S424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424" s="22"/>
      <c r="U424" s="6" t="str">
        <f>IF(V424&lt;&gt;"",Tabla2[[#This Row],[VALOR DEL PUNTO (EJEMPLO EN ACCIONES UN PUNTO 1€) ]]/Tabla2[[#This Row],[TAMAÑO DEL TICK (ACCIONES = 0,01)]],"")</f>
        <v/>
      </c>
      <c r="V424" s="22"/>
      <c r="W424" s="22"/>
      <c r="X424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424" s="13" t="str">
        <f>IF(Tabla2[[#This Row],[RESULTADO TOTAL EN PPRO8]]&lt;&gt;"",Tabla2[[#This Row],[RESULTADO TOTAL EN PPRO8]]-Tabla2[[#This Row],[RESULTADO (TOTAL)]],"")</f>
        <v/>
      </c>
      <c r="AA424" s="6" t="str">
        <f>IF(Tabla2[[#This Row],[RESULTADO (TOTAL)]]&lt;0,1,"")</f>
        <v/>
      </c>
      <c r="AB424" s="6" t="str">
        <f>IF(Tabla2[[#This Row],[TARGET REAL (RESULTADO EN TICKS)]]&lt;&gt;"",IF(Tabla2[[#This Row],[OPERACIONES PERDEDORAS]]=1,AB423+Tabla2[[#This Row],[OPERACIONES PERDEDORAS]],0),"")</f>
        <v/>
      </c>
      <c r="AC424" s="23"/>
      <c r="AD424" s="23"/>
      <c r="AE424" s="6" t="str">
        <f>IF(D424&lt;&gt;"",COUNTIF($D$3:D424,D424),"")</f>
        <v/>
      </c>
      <c r="AF424" s="6" t="str">
        <f>IF(Tabla2[[#This Row],[RESULTADO TOTAL EN PPRO8]]&lt;0,ABS(Tabla2[[#This Row],[RESULTADO TOTAL EN PPRO8]]),"")</f>
        <v/>
      </c>
    </row>
    <row r="425" spans="1:32" x14ac:dyDescent="0.25">
      <c r="A425" s="22"/>
      <c r="B425" s="34">
        <f t="shared" si="32"/>
        <v>423</v>
      </c>
      <c r="C425" s="22"/>
      <c r="D425" s="37"/>
      <c r="E425" s="37"/>
      <c r="F425" s="37"/>
      <c r="G425" s="39"/>
      <c r="H425" s="22"/>
      <c r="I425" s="22"/>
      <c r="J425" s="22"/>
      <c r="K425" s="22"/>
      <c r="L425" s="22"/>
      <c r="M425" s="22"/>
      <c r="N425" s="22"/>
      <c r="O425" s="22"/>
      <c r="P425" s="22"/>
      <c r="Q425" s="22"/>
      <c r="R425" s="22"/>
      <c r="S425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425" s="22"/>
      <c r="U425" s="6" t="str">
        <f>IF(V425&lt;&gt;"",Tabla2[[#This Row],[VALOR DEL PUNTO (EJEMPLO EN ACCIONES UN PUNTO 1€) ]]/Tabla2[[#This Row],[TAMAÑO DEL TICK (ACCIONES = 0,01)]],"")</f>
        <v/>
      </c>
      <c r="V425" s="22"/>
      <c r="W425" s="22"/>
      <c r="X425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425" s="13" t="str">
        <f>IF(Tabla2[[#This Row],[RESULTADO TOTAL EN PPRO8]]&lt;&gt;"",Tabla2[[#This Row],[RESULTADO TOTAL EN PPRO8]]-Tabla2[[#This Row],[RESULTADO (TOTAL)]],"")</f>
        <v/>
      </c>
      <c r="AA425" s="6" t="str">
        <f>IF(Tabla2[[#This Row],[RESULTADO (TOTAL)]]&lt;0,1,"")</f>
        <v/>
      </c>
      <c r="AB425" s="6" t="str">
        <f>IF(Tabla2[[#This Row],[TARGET REAL (RESULTADO EN TICKS)]]&lt;&gt;"",IF(Tabla2[[#This Row],[OPERACIONES PERDEDORAS]]=1,AB424+Tabla2[[#This Row],[OPERACIONES PERDEDORAS]],0),"")</f>
        <v/>
      </c>
      <c r="AC425" s="23"/>
      <c r="AD425" s="23"/>
      <c r="AE425" s="6" t="str">
        <f>IF(D425&lt;&gt;"",COUNTIF($D$3:D425,D425),"")</f>
        <v/>
      </c>
      <c r="AF425" s="6" t="str">
        <f>IF(Tabla2[[#This Row],[RESULTADO TOTAL EN PPRO8]]&lt;0,ABS(Tabla2[[#This Row],[RESULTADO TOTAL EN PPRO8]]),"")</f>
        <v/>
      </c>
    </row>
    <row r="426" spans="1:32" x14ac:dyDescent="0.25">
      <c r="A426" s="22"/>
      <c r="B426" s="34">
        <f t="shared" si="32"/>
        <v>424</v>
      </c>
      <c r="C426" s="22"/>
      <c r="D426" s="37"/>
      <c r="E426" s="37"/>
      <c r="F426" s="37"/>
      <c r="G426" s="39"/>
      <c r="H426" s="22"/>
      <c r="I426" s="22"/>
      <c r="J426" s="22"/>
      <c r="K426" s="22"/>
      <c r="L426" s="22"/>
      <c r="M426" s="22"/>
      <c r="N426" s="22"/>
      <c r="O426" s="22"/>
      <c r="P426" s="22"/>
      <c r="Q426" s="22"/>
      <c r="R426" s="22"/>
      <c r="S426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426" s="22"/>
      <c r="U426" s="6" t="str">
        <f>IF(V426&lt;&gt;"",Tabla2[[#This Row],[VALOR DEL PUNTO (EJEMPLO EN ACCIONES UN PUNTO 1€) ]]/Tabla2[[#This Row],[TAMAÑO DEL TICK (ACCIONES = 0,01)]],"")</f>
        <v/>
      </c>
      <c r="V426" s="22"/>
      <c r="W426" s="22"/>
      <c r="X426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426" s="13" t="str">
        <f>IF(Tabla2[[#This Row],[RESULTADO TOTAL EN PPRO8]]&lt;&gt;"",Tabla2[[#This Row],[RESULTADO TOTAL EN PPRO8]]-Tabla2[[#This Row],[RESULTADO (TOTAL)]],"")</f>
        <v/>
      </c>
      <c r="AA426" s="6" t="str">
        <f>IF(Tabla2[[#This Row],[RESULTADO (TOTAL)]]&lt;0,1,"")</f>
        <v/>
      </c>
      <c r="AB426" s="6" t="str">
        <f>IF(Tabla2[[#This Row],[TARGET REAL (RESULTADO EN TICKS)]]&lt;&gt;"",IF(Tabla2[[#This Row],[OPERACIONES PERDEDORAS]]=1,AB425+Tabla2[[#This Row],[OPERACIONES PERDEDORAS]],0),"")</f>
        <v/>
      </c>
      <c r="AC426" s="23"/>
      <c r="AD426" s="23"/>
      <c r="AE426" s="6" t="str">
        <f>IF(D426&lt;&gt;"",COUNTIF($D$3:D426,D426),"")</f>
        <v/>
      </c>
      <c r="AF426" s="6" t="str">
        <f>IF(Tabla2[[#This Row],[RESULTADO TOTAL EN PPRO8]]&lt;0,ABS(Tabla2[[#This Row],[RESULTADO TOTAL EN PPRO8]]),"")</f>
        <v/>
      </c>
    </row>
    <row r="427" spans="1:32" x14ac:dyDescent="0.25">
      <c r="A427" s="22"/>
      <c r="B427" s="34">
        <f t="shared" si="32"/>
        <v>425</v>
      </c>
      <c r="C427" s="22"/>
      <c r="D427" s="37"/>
      <c r="E427" s="37"/>
      <c r="F427" s="37"/>
      <c r="G427" s="39"/>
      <c r="H427" s="22"/>
      <c r="I427" s="22"/>
      <c r="J427" s="22"/>
      <c r="K427" s="22"/>
      <c r="L427" s="22"/>
      <c r="M427" s="22"/>
      <c r="N427" s="22"/>
      <c r="O427" s="22"/>
      <c r="P427" s="22"/>
      <c r="Q427" s="22"/>
      <c r="R427" s="22"/>
      <c r="S427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427" s="22"/>
      <c r="U427" s="6" t="str">
        <f>IF(V427&lt;&gt;"",Tabla2[[#This Row],[VALOR DEL PUNTO (EJEMPLO EN ACCIONES UN PUNTO 1€) ]]/Tabla2[[#This Row],[TAMAÑO DEL TICK (ACCIONES = 0,01)]],"")</f>
        <v/>
      </c>
      <c r="V427" s="22"/>
      <c r="W427" s="22"/>
      <c r="X427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427" s="13" t="str">
        <f>IF(Tabla2[[#This Row],[RESULTADO TOTAL EN PPRO8]]&lt;&gt;"",Tabla2[[#This Row],[RESULTADO TOTAL EN PPRO8]]-Tabla2[[#This Row],[RESULTADO (TOTAL)]],"")</f>
        <v/>
      </c>
      <c r="AA427" s="6" t="str">
        <f>IF(Tabla2[[#This Row],[RESULTADO (TOTAL)]]&lt;0,1,"")</f>
        <v/>
      </c>
      <c r="AB427" s="6" t="str">
        <f>IF(Tabla2[[#This Row],[TARGET REAL (RESULTADO EN TICKS)]]&lt;&gt;"",IF(Tabla2[[#This Row],[OPERACIONES PERDEDORAS]]=1,AB426+Tabla2[[#This Row],[OPERACIONES PERDEDORAS]],0),"")</f>
        <v/>
      </c>
      <c r="AC427" s="23"/>
      <c r="AD427" s="23"/>
      <c r="AE427" s="6" t="str">
        <f>IF(D427&lt;&gt;"",COUNTIF($D$3:D427,D427),"")</f>
        <v/>
      </c>
      <c r="AF427" s="6" t="str">
        <f>IF(Tabla2[[#This Row],[RESULTADO TOTAL EN PPRO8]]&lt;0,ABS(Tabla2[[#This Row],[RESULTADO TOTAL EN PPRO8]]),"")</f>
        <v/>
      </c>
    </row>
    <row r="428" spans="1:32" x14ac:dyDescent="0.25">
      <c r="A428" s="22"/>
      <c r="B428" s="34">
        <f t="shared" si="32"/>
        <v>426</v>
      </c>
      <c r="C428" s="22"/>
      <c r="D428" s="37"/>
      <c r="E428" s="37"/>
      <c r="F428" s="37"/>
      <c r="G428" s="39"/>
      <c r="H428" s="22"/>
      <c r="I428" s="22"/>
      <c r="J428" s="22"/>
      <c r="K428" s="22"/>
      <c r="L428" s="22"/>
      <c r="M428" s="22"/>
      <c r="N428" s="22"/>
      <c r="O428" s="22"/>
      <c r="P428" s="22"/>
      <c r="Q428" s="22"/>
      <c r="R428" s="22"/>
      <c r="S428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428" s="22"/>
      <c r="U428" s="6" t="str">
        <f>IF(V428&lt;&gt;"",Tabla2[[#This Row],[VALOR DEL PUNTO (EJEMPLO EN ACCIONES UN PUNTO 1€) ]]/Tabla2[[#This Row],[TAMAÑO DEL TICK (ACCIONES = 0,01)]],"")</f>
        <v/>
      </c>
      <c r="V428" s="22"/>
      <c r="W428" s="22"/>
      <c r="X428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428" s="13" t="str">
        <f>IF(Tabla2[[#This Row],[RESULTADO TOTAL EN PPRO8]]&lt;&gt;"",Tabla2[[#This Row],[RESULTADO TOTAL EN PPRO8]]-Tabla2[[#This Row],[RESULTADO (TOTAL)]],"")</f>
        <v/>
      </c>
      <c r="AA428" s="6" t="str">
        <f>IF(Tabla2[[#This Row],[RESULTADO (TOTAL)]]&lt;0,1,"")</f>
        <v/>
      </c>
      <c r="AB428" s="6" t="str">
        <f>IF(Tabla2[[#This Row],[TARGET REAL (RESULTADO EN TICKS)]]&lt;&gt;"",IF(Tabla2[[#This Row],[OPERACIONES PERDEDORAS]]=1,AB427+Tabla2[[#This Row],[OPERACIONES PERDEDORAS]],0),"")</f>
        <v/>
      </c>
      <c r="AC428" s="23"/>
      <c r="AD428" s="23"/>
      <c r="AE428" s="6" t="str">
        <f>IF(D428&lt;&gt;"",COUNTIF($D$3:D428,D428),"")</f>
        <v/>
      </c>
      <c r="AF428" s="6" t="str">
        <f>IF(Tabla2[[#This Row],[RESULTADO TOTAL EN PPRO8]]&lt;0,ABS(Tabla2[[#This Row],[RESULTADO TOTAL EN PPRO8]]),"")</f>
        <v/>
      </c>
    </row>
    <row r="429" spans="1:32" x14ac:dyDescent="0.25">
      <c r="A429" s="22"/>
      <c r="B429" s="34">
        <f t="shared" si="32"/>
        <v>427</v>
      </c>
      <c r="C429" s="22"/>
      <c r="D429" s="37"/>
      <c r="E429" s="37"/>
      <c r="F429" s="37"/>
      <c r="G429" s="39"/>
      <c r="H429" s="22"/>
      <c r="I429" s="22"/>
      <c r="J429" s="22"/>
      <c r="K429" s="22"/>
      <c r="L429" s="22"/>
      <c r="M429" s="22"/>
      <c r="N429" s="22"/>
      <c r="O429" s="22"/>
      <c r="P429" s="22"/>
      <c r="Q429" s="22"/>
      <c r="R429" s="22"/>
      <c r="S429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429" s="22"/>
      <c r="U429" s="6" t="str">
        <f>IF(V429&lt;&gt;"",Tabla2[[#This Row],[VALOR DEL PUNTO (EJEMPLO EN ACCIONES UN PUNTO 1€) ]]/Tabla2[[#This Row],[TAMAÑO DEL TICK (ACCIONES = 0,01)]],"")</f>
        <v/>
      </c>
      <c r="V429" s="22"/>
      <c r="W429" s="22"/>
      <c r="X429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429" s="13" t="str">
        <f>IF(Tabla2[[#This Row],[RESULTADO TOTAL EN PPRO8]]&lt;&gt;"",Tabla2[[#This Row],[RESULTADO TOTAL EN PPRO8]]-Tabla2[[#This Row],[RESULTADO (TOTAL)]],"")</f>
        <v/>
      </c>
      <c r="AA429" s="6" t="str">
        <f>IF(Tabla2[[#This Row],[RESULTADO (TOTAL)]]&lt;0,1,"")</f>
        <v/>
      </c>
      <c r="AB429" s="6" t="str">
        <f>IF(Tabla2[[#This Row],[TARGET REAL (RESULTADO EN TICKS)]]&lt;&gt;"",IF(Tabla2[[#This Row],[OPERACIONES PERDEDORAS]]=1,AB428+Tabla2[[#This Row],[OPERACIONES PERDEDORAS]],0),"")</f>
        <v/>
      </c>
      <c r="AC429" s="23"/>
      <c r="AD429" s="23"/>
      <c r="AE429" s="6" t="str">
        <f>IF(D429&lt;&gt;"",COUNTIF($D$3:D429,D429),"")</f>
        <v/>
      </c>
      <c r="AF429" s="6" t="str">
        <f>IF(Tabla2[[#This Row],[RESULTADO TOTAL EN PPRO8]]&lt;0,ABS(Tabla2[[#This Row],[RESULTADO TOTAL EN PPRO8]]),"")</f>
        <v/>
      </c>
    </row>
    <row r="430" spans="1:32" x14ac:dyDescent="0.25">
      <c r="A430" s="22"/>
      <c r="B430" s="34">
        <f t="shared" si="32"/>
        <v>428</v>
      </c>
      <c r="C430" s="22"/>
      <c r="D430" s="37"/>
      <c r="E430" s="37"/>
      <c r="F430" s="37"/>
      <c r="G430" s="39"/>
      <c r="H430" s="22"/>
      <c r="I430" s="22"/>
      <c r="J430" s="22"/>
      <c r="K430" s="22"/>
      <c r="L430" s="22"/>
      <c r="M430" s="22"/>
      <c r="N430" s="22"/>
      <c r="O430" s="22"/>
      <c r="P430" s="22"/>
      <c r="Q430" s="22"/>
      <c r="R430" s="22"/>
      <c r="S430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430" s="22"/>
      <c r="U430" s="6" t="str">
        <f>IF(V430&lt;&gt;"",Tabla2[[#This Row],[VALOR DEL PUNTO (EJEMPLO EN ACCIONES UN PUNTO 1€) ]]/Tabla2[[#This Row],[TAMAÑO DEL TICK (ACCIONES = 0,01)]],"")</f>
        <v/>
      </c>
      <c r="V430" s="22"/>
      <c r="W430" s="22"/>
      <c r="X430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430" s="13" t="str">
        <f>IF(Tabla2[[#This Row],[RESULTADO TOTAL EN PPRO8]]&lt;&gt;"",Tabla2[[#This Row],[RESULTADO TOTAL EN PPRO8]]-Tabla2[[#This Row],[RESULTADO (TOTAL)]],"")</f>
        <v/>
      </c>
      <c r="AA430" s="6" t="str">
        <f>IF(Tabla2[[#This Row],[RESULTADO (TOTAL)]]&lt;0,1,"")</f>
        <v/>
      </c>
      <c r="AB430" s="6" t="str">
        <f>IF(Tabla2[[#This Row],[TARGET REAL (RESULTADO EN TICKS)]]&lt;&gt;"",IF(Tabla2[[#This Row],[OPERACIONES PERDEDORAS]]=1,AB429+Tabla2[[#This Row],[OPERACIONES PERDEDORAS]],0),"")</f>
        <v/>
      </c>
      <c r="AC430" s="23"/>
      <c r="AD430" s="23"/>
      <c r="AE430" s="6" t="str">
        <f>IF(D430&lt;&gt;"",COUNTIF($D$3:D430,D430),"")</f>
        <v/>
      </c>
      <c r="AF430" s="6" t="str">
        <f>IF(Tabla2[[#This Row],[RESULTADO TOTAL EN PPRO8]]&lt;0,ABS(Tabla2[[#This Row],[RESULTADO TOTAL EN PPRO8]]),"")</f>
        <v/>
      </c>
    </row>
    <row r="431" spans="1:32" x14ac:dyDescent="0.25">
      <c r="A431" s="22"/>
      <c r="B431" s="34">
        <f t="shared" si="32"/>
        <v>429</v>
      </c>
      <c r="C431" s="22"/>
      <c r="D431" s="37"/>
      <c r="E431" s="37"/>
      <c r="F431" s="37"/>
      <c r="G431" s="39"/>
      <c r="H431" s="22"/>
      <c r="I431" s="22"/>
      <c r="J431" s="22"/>
      <c r="K431" s="22"/>
      <c r="L431" s="22"/>
      <c r="M431" s="22"/>
      <c r="N431" s="22"/>
      <c r="O431" s="22"/>
      <c r="P431" s="22"/>
      <c r="Q431" s="22"/>
      <c r="R431" s="22"/>
      <c r="S431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431" s="22"/>
      <c r="U431" s="6" t="str">
        <f>IF(V431&lt;&gt;"",Tabla2[[#This Row],[VALOR DEL PUNTO (EJEMPLO EN ACCIONES UN PUNTO 1€) ]]/Tabla2[[#This Row],[TAMAÑO DEL TICK (ACCIONES = 0,01)]],"")</f>
        <v/>
      </c>
      <c r="V431" s="22"/>
      <c r="W431" s="22"/>
      <c r="X431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431" s="13" t="str">
        <f>IF(Tabla2[[#This Row],[RESULTADO TOTAL EN PPRO8]]&lt;&gt;"",Tabla2[[#This Row],[RESULTADO TOTAL EN PPRO8]]-Tabla2[[#This Row],[RESULTADO (TOTAL)]],"")</f>
        <v/>
      </c>
      <c r="AA431" s="6" t="str">
        <f>IF(Tabla2[[#This Row],[RESULTADO (TOTAL)]]&lt;0,1,"")</f>
        <v/>
      </c>
      <c r="AB431" s="6" t="str">
        <f>IF(Tabla2[[#This Row],[TARGET REAL (RESULTADO EN TICKS)]]&lt;&gt;"",IF(Tabla2[[#This Row],[OPERACIONES PERDEDORAS]]=1,AB430+Tabla2[[#This Row],[OPERACIONES PERDEDORAS]],0),"")</f>
        <v/>
      </c>
      <c r="AC431" s="23"/>
      <c r="AD431" s="23"/>
      <c r="AE431" s="6" t="str">
        <f>IF(D431&lt;&gt;"",COUNTIF($D$3:D431,D431),"")</f>
        <v/>
      </c>
      <c r="AF431" s="6" t="str">
        <f>IF(Tabla2[[#This Row],[RESULTADO TOTAL EN PPRO8]]&lt;0,ABS(Tabla2[[#This Row],[RESULTADO TOTAL EN PPRO8]]),"")</f>
        <v/>
      </c>
    </row>
    <row r="432" spans="1:32" x14ac:dyDescent="0.25">
      <c r="A432" s="22"/>
      <c r="B432" s="34">
        <f t="shared" si="32"/>
        <v>430</v>
      </c>
      <c r="C432" s="22"/>
      <c r="D432" s="37"/>
      <c r="E432" s="37"/>
      <c r="F432" s="37"/>
      <c r="G432" s="39"/>
      <c r="H432" s="22"/>
      <c r="I432" s="22"/>
      <c r="J432" s="22"/>
      <c r="K432" s="22"/>
      <c r="L432" s="22"/>
      <c r="M432" s="22"/>
      <c r="N432" s="22"/>
      <c r="O432" s="22"/>
      <c r="P432" s="22"/>
      <c r="Q432" s="22"/>
      <c r="R432" s="22"/>
      <c r="S432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432" s="22"/>
      <c r="U432" s="6" t="str">
        <f>IF(V432&lt;&gt;"",Tabla2[[#This Row],[VALOR DEL PUNTO (EJEMPLO EN ACCIONES UN PUNTO 1€) ]]/Tabla2[[#This Row],[TAMAÑO DEL TICK (ACCIONES = 0,01)]],"")</f>
        <v/>
      </c>
      <c r="V432" s="22"/>
      <c r="W432" s="22"/>
      <c r="X432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432" s="13" t="str">
        <f>IF(Tabla2[[#This Row],[RESULTADO TOTAL EN PPRO8]]&lt;&gt;"",Tabla2[[#This Row],[RESULTADO TOTAL EN PPRO8]]-Tabla2[[#This Row],[RESULTADO (TOTAL)]],"")</f>
        <v/>
      </c>
      <c r="AA432" s="6" t="str">
        <f>IF(Tabla2[[#This Row],[RESULTADO (TOTAL)]]&lt;0,1,"")</f>
        <v/>
      </c>
      <c r="AB432" s="6" t="str">
        <f>IF(Tabla2[[#This Row],[TARGET REAL (RESULTADO EN TICKS)]]&lt;&gt;"",IF(Tabla2[[#This Row],[OPERACIONES PERDEDORAS]]=1,AB431+Tabla2[[#This Row],[OPERACIONES PERDEDORAS]],0),"")</f>
        <v/>
      </c>
      <c r="AC432" s="23"/>
      <c r="AD432" s="23"/>
      <c r="AE432" s="6" t="str">
        <f>IF(D432&lt;&gt;"",COUNTIF($D$3:D432,D432),"")</f>
        <v/>
      </c>
      <c r="AF432" s="6" t="str">
        <f>IF(Tabla2[[#This Row],[RESULTADO TOTAL EN PPRO8]]&lt;0,ABS(Tabla2[[#This Row],[RESULTADO TOTAL EN PPRO8]]),"")</f>
        <v/>
      </c>
    </row>
    <row r="433" spans="1:32" x14ac:dyDescent="0.25">
      <c r="A433" s="22"/>
      <c r="B433" s="34">
        <f t="shared" si="32"/>
        <v>431</v>
      </c>
      <c r="C433" s="22"/>
      <c r="D433" s="37"/>
      <c r="E433" s="37"/>
      <c r="F433" s="37"/>
      <c r="G433" s="39"/>
      <c r="H433" s="22"/>
      <c r="I433" s="22"/>
      <c r="J433" s="22"/>
      <c r="K433" s="22"/>
      <c r="L433" s="22"/>
      <c r="M433" s="22"/>
      <c r="N433" s="22"/>
      <c r="O433" s="22"/>
      <c r="P433" s="22"/>
      <c r="Q433" s="22"/>
      <c r="R433" s="22"/>
      <c r="S433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433" s="22"/>
      <c r="U433" s="6" t="str">
        <f>IF(V433&lt;&gt;"",Tabla2[[#This Row],[VALOR DEL PUNTO (EJEMPLO EN ACCIONES UN PUNTO 1€) ]]/Tabla2[[#This Row],[TAMAÑO DEL TICK (ACCIONES = 0,01)]],"")</f>
        <v/>
      </c>
      <c r="V433" s="22"/>
      <c r="W433" s="22"/>
      <c r="X433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433" s="13" t="str">
        <f>IF(Tabla2[[#This Row],[RESULTADO TOTAL EN PPRO8]]&lt;&gt;"",Tabla2[[#This Row],[RESULTADO TOTAL EN PPRO8]]-Tabla2[[#This Row],[RESULTADO (TOTAL)]],"")</f>
        <v/>
      </c>
      <c r="AA433" s="6" t="str">
        <f>IF(Tabla2[[#This Row],[RESULTADO (TOTAL)]]&lt;0,1,"")</f>
        <v/>
      </c>
      <c r="AB433" s="6" t="str">
        <f>IF(Tabla2[[#This Row],[TARGET REAL (RESULTADO EN TICKS)]]&lt;&gt;"",IF(Tabla2[[#This Row],[OPERACIONES PERDEDORAS]]=1,AB432+Tabla2[[#This Row],[OPERACIONES PERDEDORAS]],0),"")</f>
        <v/>
      </c>
      <c r="AC433" s="23"/>
      <c r="AD433" s="23"/>
      <c r="AE433" s="6" t="str">
        <f>IF(D433&lt;&gt;"",COUNTIF($D$3:D433,D433),"")</f>
        <v/>
      </c>
      <c r="AF433" s="6" t="str">
        <f>IF(Tabla2[[#This Row],[RESULTADO TOTAL EN PPRO8]]&lt;0,ABS(Tabla2[[#This Row],[RESULTADO TOTAL EN PPRO8]]),"")</f>
        <v/>
      </c>
    </row>
    <row r="434" spans="1:32" x14ac:dyDescent="0.25">
      <c r="A434" s="22"/>
      <c r="B434" s="34">
        <f t="shared" si="32"/>
        <v>432</v>
      </c>
      <c r="C434" s="22"/>
      <c r="D434" s="37"/>
      <c r="E434" s="37"/>
      <c r="F434" s="37"/>
      <c r="G434" s="39"/>
      <c r="H434" s="22"/>
      <c r="I434" s="22"/>
      <c r="J434" s="22"/>
      <c r="K434" s="22"/>
      <c r="L434" s="22"/>
      <c r="M434" s="22"/>
      <c r="N434" s="22"/>
      <c r="O434" s="22"/>
      <c r="P434" s="22"/>
      <c r="Q434" s="22"/>
      <c r="R434" s="22"/>
      <c r="S434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434" s="22"/>
      <c r="U434" s="6" t="str">
        <f>IF(V434&lt;&gt;"",Tabla2[[#This Row],[VALOR DEL PUNTO (EJEMPLO EN ACCIONES UN PUNTO 1€) ]]/Tabla2[[#This Row],[TAMAÑO DEL TICK (ACCIONES = 0,01)]],"")</f>
        <v/>
      </c>
      <c r="V434" s="22"/>
      <c r="W434" s="22"/>
      <c r="X434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434" s="13" t="str">
        <f>IF(Tabla2[[#This Row],[RESULTADO TOTAL EN PPRO8]]&lt;&gt;"",Tabla2[[#This Row],[RESULTADO TOTAL EN PPRO8]]-Tabla2[[#This Row],[RESULTADO (TOTAL)]],"")</f>
        <v/>
      </c>
      <c r="AA434" s="6" t="str">
        <f>IF(Tabla2[[#This Row],[RESULTADO (TOTAL)]]&lt;0,1,"")</f>
        <v/>
      </c>
      <c r="AB434" s="6" t="str">
        <f>IF(Tabla2[[#This Row],[TARGET REAL (RESULTADO EN TICKS)]]&lt;&gt;"",IF(Tabla2[[#This Row],[OPERACIONES PERDEDORAS]]=1,AB433+Tabla2[[#This Row],[OPERACIONES PERDEDORAS]],0),"")</f>
        <v/>
      </c>
      <c r="AC434" s="23"/>
      <c r="AD434" s="23"/>
      <c r="AE434" s="6" t="str">
        <f>IF(D434&lt;&gt;"",COUNTIF($D$3:D434,D434),"")</f>
        <v/>
      </c>
      <c r="AF434" s="6" t="str">
        <f>IF(Tabla2[[#This Row],[RESULTADO TOTAL EN PPRO8]]&lt;0,ABS(Tabla2[[#This Row],[RESULTADO TOTAL EN PPRO8]]),"")</f>
        <v/>
      </c>
    </row>
    <row r="435" spans="1:32" x14ac:dyDescent="0.25">
      <c r="A435" s="22"/>
      <c r="B435" s="34">
        <f t="shared" si="32"/>
        <v>433</v>
      </c>
      <c r="C435" s="22"/>
      <c r="D435" s="37"/>
      <c r="E435" s="37"/>
      <c r="F435" s="37"/>
      <c r="G435" s="39"/>
      <c r="H435" s="22"/>
      <c r="I435" s="22"/>
      <c r="J435" s="22"/>
      <c r="K435" s="22"/>
      <c r="L435" s="22"/>
      <c r="M435" s="22"/>
      <c r="N435" s="22"/>
      <c r="O435" s="22"/>
      <c r="P435" s="22"/>
      <c r="Q435" s="22"/>
      <c r="R435" s="22"/>
      <c r="S435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435" s="22"/>
      <c r="U435" s="6" t="str">
        <f>IF(V435&lt;&gt;"",Tabla2[[#This Row],[VALOR DEL PUNTO (EJEMPLO EN ACCIONES UN PUNTO 1€) ]]/Tabla2[[#This Row],[TAMAÑO DEL TICK (ACCIONES = 0,01)]],"")</f>
        <v/>
      </c>
      <c r="V435" s="22"/>
      <c r="W435" s="22"/>
      <c r="X435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435" s="13" t="str">
        <f>IF(Tabla2[[#This Row],[RESULTADO TOTAL EN PPRO8]]&lt;&gt;"",Tabla2[[#This Row],[RESULTADO TOTAL EN PPRO8]]-Tabla2[[#This Row],[RESULTADO (TOTAL)]],"")</f>
        <v/>
      </c>
      <c r="AA435" s="6" t="str">
        <f>IF(Tabla2[[#This Row],[RESULTADO (TOTAL)]]&lt;0,1,"")</f>
        <v/>
      </c>
      <c r="AB435" s="6" t="str">
        <f>IF(Tabla2[[#This Row],[TARGET REAL (RESULTADO EN TICKS)]]&lt;&gt;"",IF(Tabla2[[#This Row],[OPERACIONES PERDEDORAS]]=1,AB434+Tabla2[[#This Row],[OPERACIONES PERDEDORAS]],0),"")</f>
        <v/>
      </c>
      <c r="AC435" s="23"/>
      <c r="AD435" s="23"/>
      <c r="AE435" s="6" t="str">
        <f>IF(D435&lt;&gt;"",COUNTIF($D$3:D435,D435),"")</f>
        <v/>
      </c>
      <c r="AF435" s="6" t="str">
        <f>IF(Tabla2[[#This Row],[RESULTADO TOTAL EN PPRO8]]&lt;0,ABS(Tabla2[[#This Row],[RESULTADO TOTAL EN PPRO8]]),"")</f>
        <v/>
      </c>
    </row>
    <row r="436" spans="1:32" x14ac:dyDescent="0.25">
      <c r="A436" s="22"/>
      <c r="B436" s="34">
        <f t="shared" si="32"/>
        <v>434</v>
      </c>
      <c r="C436" s="22"/>
      <c r="D436" s="37"/>
      <c r="E436" s="37"/>
      <c r="F436" s="37"/>
      <c r="G436" s="39"/>
      <c r="H436" s="22"/>
      <c r="I436" s="22"/>
      <c r="J436" s="22"/>
      <c r="K436" s="22"/>
      <c r="L436" s="22"/>
      <c r="M436" s="22"/>
      <c r="N436" s="22"/>
      <c r="O436" s="22"/>
      <c r="P436" s="22"/>
      <c r="Q436" s="22"/>
      <c r="R436" s="22"/>
      <c r="S436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436" s="22"/>
      <c r="U436" s="6" t="str">
        <f>IF(V436&lt;&gt;"",Tabla2[[#This Row],[VALOR DEL PUNTO (EJEMPLO EN ACCIONES UN PUNTO 1€) ]]/Tabla2[[#This Row],[TAMAÑO DEL TICK (ACCIONES = 0,01)]],"")</f>
        <v/>
      </c>
      <c r="V436" s="22"/>
      <c r="W436" s="22"/>
      <c r="X436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436" s="13" t="str">
        <f>IF(Tabla2[[#This Row],[RESULTADO TOTAL EN PPRO8]]&lt;&gt;"",Tabla2[[#This Row],[RESULTADO TOTAL EN PPRO8]]-Tabla2[[#This Row],[RESULTADO (TOTAL)]],"")</f>
        <v/>
      </c>
      <c r="AA436" s="6" t="str">
        <f>IF(Tabla2[[#This Row],[RESULTADO (TOTAL)]]&lt;0,1,"")</f>
        <v/>
      </c>
      <c r="AB436" s="6" t="str">
        <f>IF(Tabla2[[#This Row],[TARGET REAL (RESULTADO EN TICKS)]]&lt;&gt;"",IF(Tabla2[[#This Row],[OPERACIONES PERDEDORAS]]=1,AB435+Tabla2[[#This Row],[OPERACIONES PERDEDORAS]],0),"")</f>
        <v/>
      </c>
      <c r="AC436" s="23"/>
      <c r="AD436" s="23"/>
      <c r="AE436" s="6" t="str">
        <f>IF(D436&lt;&gt;"",COUNTIF($D$3:D436,D436),"")</f>
        <v/>
      </c>
      <c r="AF436" s="6" t="str">
        <f>IF(Tabla2[[#This Row],[RESULTADO TOTAL EN PPRO8]]&lt;0,ABS(Tabla2[[#This Row],[RESULTADO TOTAL EN PPRO8]]),"")</f>
        <v/>
      </c>
    </row>
    <row r="437" spans="1:32" x14ac:dyDescent="0.25">
      <c r="A437" s="22"/>
      <c r="B437" s="34">
        <f t="shared" si="32"/>
        <v>435</v>
      </c>
      <c r="C437" s="22"/>
      <c r="D437" s="37"/>
      <c r="E437" s="37"/>
      <c r="F437" s="37"/>
      <c r="G437" s="39"/>
      <c r="H437" s="22"/>
      <c r="I437" s="22"/>
      <c r="J437" s="22"/>
      <c r="K437" s="22"/>
      <c r="L437" s="22"/>
      <c r="M437" s="22"/>
      <c r="N437" s="22"/>
      <c r="O437" s="22"/>
      <c r="P437" s="22"/>
      <c r="Q437" s="22"/>
      <c r="R437" s="22"/>
      <c r="S437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437" s="22"/>
      <c r="U437" s="6" t="str">
        <f>IF(V437&lt;&gt;"",Tabla2[[#This Row],[VALOR DEL PUNTO (EJEMPLO EN ACCIONES UN PUNTO 1€) ]]/Tabla2[[#This Row],[TAMAÑO DEL TICK (ACCIONES = 0,01)]],"")</f>
        <v/>
      </c>
      <c r="V437" s="22"/>
      <c r="W437" s="22"/>
      <c r="X437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437" s="13" t="str">
        <f>IF(Tabla2[[#This Row],[RESULTADO TOTAL EN PPRO8]]&lt;&gt;"",Tabla2[[#This Row],[RESULTADO TOTAL EN PPRO8]]-Tabla2[[#This Row],[RESULTADO (TOTAL)]],"")</f>
        <v/>
      </c>
      <c r="AA437" s="6" t="str">
        <f>IF(Tabla2[[#This Row],[RESULTADO (TOTAL)]]&lt;0,1,"")</f>
        <v/>
      </c>
      <c r="AB437" s="6" t="str">
        <f>IF(Tabla2[[#This Row],[TARGET REAL (RESULTADO EN TICKS)]]&lt;&gt;"",IF(Tabla2[[#This Row],[OPERACIONES PERDEDORAS]]=1,AB436+Tabla2[[#This Row],[OPERACIONES PERDEDORAS]],0),"")</f>
        <v/>
      </c>
      <c r="AC437" s="23"/>
      <c r="AD437" s="23"/>
      <c r="AE437" s="6" t="str">
        <f>IF(D437&lt;&gt;"",COUNTIF($D$3:D437,D437),"")</f>
        <v/>
      </c>
      <c r="AF437" s="6" t="str">
        <f>IF(Tabla2[[#This Row],[RESULTADO TOTAL EN PPRO8]]&lt;0,ABS(Tabla2[[#This Row],[RESULTADO TOTAL EN PPRO8]]),"")</f>
        <v/>
      </c>
    </row>
    <row r="438" spans="1:32" x14ac:dyDescent="0.25">
      <c r="A438" s="22"/>
      <c r="B438" s="34">
        <f t="shared" si="32"/>
        <v>436</v>
      </c>
      <c r="C438" s="22"/>
      <c r="D438" s="37"/>
      <c r="E438" s="37"/>
      <c r="F438" s="37"/>
      <c r="G438" s="39"/>
      <c r="H438" s="22"/>
      <c r="I438" s="22"/>
      <c r="J438" s="22"/>
      <c r="K438" s="22"/>
      <c r="L438" s="22"/>
      <c r="M438" s="22"/>
      <c r="N438" s="22"/>
      <c r="O438" s="22"/>
      <c r="P438" s="22"/>
      <c r="Q438" s="22"/>
      <c r="R438" s="22"/>
      <c r="S438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438" s="22"/>
      <c r="U438" s="6" t="str">
        <f>IF(V438&lt;&gt;"",Tabla2[[#This Row],[VALOR DEL PUNTO (EJEMPLO EN ACCIONES UN PUNTO 1€) ]]/Tabla2[[#This Row],[TAMAÑO DEL TICK (ACCIONES = 0,01)]],"")</f>
        <v/>
      </c>
      <c r="V438" s="22"/>
      <c r="W438" s="22"/>
      <c r="X438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438" s="13" t="str">
        <f>IF(Tabla2[[#This Row],[RESULTADO TOTAL EN PPRO8]]&lt;&gt;"",Tabla2[[#This Row],[RESULTADO TOTAL EN PPRO8]]-Tabla2[[#This Row],[RESULTADO (TOTAL)]],"")</f>
        <v/>
      </c>
      <c r="AA438" s="6" t="str">
        <f>IF(Tabla2[[#This Row],[RESULTADO (TOTAL)]]&lt;0,1,"")</f>
        <v/>
      </c>
      <c r="AB438" s="6" t="str">
        <f>IF(Tabla2[[#This Row],[TARGET REAL (RESULTADO EN TICKS)]]&lt;&gt;"",IF(Tabla2[[#This Row],[OPERACIONES PERDEDORAS]]=1,AB437+Tabla2[[#This Row],[OPERACIONES PERDEDORAS]],0),"")</f>
        <v/>
      </c>
      <c r="AC438" s="23"/>
      <c r="AD438" s="23"/>
      <c r="AE438" s="6" t="str">
        <f>IF(D438&lt;&gt;"",COUNTIF($D$3:D438,D438),"")</f>
        <v/>
      </c>
      <c r="AF438" s="6" t="str">
        <f>IF(Tabla2[[#This Row],[RESULTADO TOTAL EN PPRO8]]&lt;0,ABS(Tabla2[[#This Row],[RESULTADO TOTAL EN PPRO8]]),"")</f>
        <v/>
      </c>
    </row>
    <row r="439" spans="1:32" x14ac:dyDescent="0.25">
      <c r="A439" s="22"/>
      <c r="B439" s="34">
        <f t="shared" si="32"/>
        <v>437</v>
      </c>
      <c r="C439" s="22"/>
      <c r="D439" s="37"/>
      <c r="E439" s="37"/>
      <c r="F439" s="37"/>
      <c r="G439" s="39"/>
      <c r="H439" s="22"/>
      <c r="I439" s="22"/>
      <c r="J439" s="22"/>
      <c r="K439" s="22"/>
      <c r="L439" s="22"/>
      <c r="M439" s="22"/>
      <c r="N439" s="22"/>
      <c r="O439" s="22"/>
      <c r="P439" s="22"/>
      <c r="Q439" s="22"/>
      <c r="R439" s="22"/>
      <c r="S439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439" s="22"/>
      <c r="U439" s="6" t="str">
        <f>IF(V439&lt;&gt;"",Tabla2[[#This Row],[VALOR DEL PUNTO (EJEMPLO EN ACCIONES UN PUNTO 1€) ]]/Tabla2[[#This Row],[TAMAÑO DEL TICK (ACCIONES = 0,01)]],"")</f>
        <v/>
      </c>
      <c r="V439" s="22"/>
      <c r="W439" s="22"/>
      <c r="X439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439" s="13" t="str">
        <f>IF(Tabla2[[#This Row],[RESULTADO TOTAL EN PPRO8]]&lt;&gt;"",Tabla2[[#This Row],[RESULTADO TOTAL EN PPRO8]]-Tabla2[[#This Row],[RESULTADO (TOTAL)]],"")</f>
        <v/>
      </c>
      <c r="AA439" s="6" t="str">
        <f>IF(Tabla2[[#This Row],[RESULTADO (TOTAL)]]&lt;0,1,"")</f>
        <v/>
      </c>
      <c r="AB439" s="6" t="str">
        <f>IF(Tabla2[[#This Row],[TARGET REAL (RESULTADO EN TICKS)]]&lt;&gt;"",IF(Tabla2[[#This Row],[OPERACIONES PERDEDORAS]]=1,AB438+Tabla2[[#This Row],[OPERACIONES PERDEDORAS]],0),"")</f>
        <v/>
      </c>
      <c r="AC439" s="23"/>
      <c r="AD439" s="23"/>
      <c r="AE439" s="6" t="str">
        <f>IF(D439&lt;&gt;"",COUNTIF($D$3:D439,D439),"")</f>
        <v/>
      </c>
      <c r="AF439" s="6" t="str">
        <f>IF(Tabla2[[#This Row],[RESULTADO TOTAL EN PPRO8]]&lt;0,ABS(Tabla2[[#This Row],[RESULTADO TOTAL EN PPRO8]]),"")</f>
        <v/>
      </c>
    </row>
    <row r="440" spans="1:32" x14ac:dyDescent="0.25">
      <c r="A440" s="22"/>
      <c r="B440" s="34">
        <f t="shared" si="32"/>
        <v>438</v>
      </c>
      <c r="C440" s="22"/>
      <c r="D440" s="37"/>
      <c r="E440" s="37"/>
      <c r="F440" s="37"/>
      <c r="G440" s="39"/>
      <c r="H440" s="22"/>
      <c r="I440" s="22"/>
      <c r="J440" s="22"/>
      <c r="K440" s="22"/>
      <c r="L440" s="22"/>
      <c r="M440" s="22"/>
      <c r="N440" s="22"/>
      <c r="O440" s="22"/>
      <c r="P440" s="22"/>
      <c r="Q440" s="22"/>
      <c r="R440" s="22"/>
      <c r="S440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440" s="22"/>
      <c r="U440" s="6" t="str">
        <f>IF(V440&lt;&gt;"",Tabla2[[#This Row],[VALOR DEL PUNTO (EJEMPLO EN ACCIONES UN PUNTO 1€) ]]/Tabla2[[#This Row],[TAMAÑO DEL TICK (ACCIONES = 0,01)]],"")</f>
        <v/>
      </c>
      <c r="V440" s="22"/>
      <c r="W440" s="22"/>
      <c r="X440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440" s="13" t="str">
        <f>IF(Tabla2[[#This Row],[RESULTADO TOTAL EN PPRO8]]&lt;&gt;"",Tabla2[[#This Row],[RESULTADO TOTAL EN PPRO8]]-Tabla2[[#This Row],[RESULTADO (TOTAL)]],"")</f>
        <v/>
      </c>
      <c r="AA440" s="6" t="str">
        <f>IF(Tabla2[[#This Row],[RESULTADO (TOTAL)]]&lt;0,1,"")</f>
        <v/>
      </c>
      <c r="AB440" s="6" t="str">
        <f>IF(Tabla2[[#This Row],[TARGET REAL (RESULTADO EN TICKS)]]&lt;&gt;"",IF(Tabla2[[#This Row],[OPERACIONES PERDEDORAS]]=1,AB439+Tabla2[[#This Row],[OPERACIONES PERDEDORAS]],0),"")</f>
        <v/>
      </c>
      <c r="AC440" s="23"/>
      <c r="AD440" s="23"/>
      <c r="AE440" s="6" t="str">
        <f>IF(D440&lt;&gt;"",COUNTIF($D$3:D440,D440),"")</f>
        <v/>
      </c>
      <c r="AF440" s="6" t="str">
        <f>IF(Tabla2[[#This Row],[RESULTADO TOTAL EN PPRO8]]&lt;0,ABS(Tabla2[[#This Row],[RESULTADO TOTAL EN PPRO8]]),"")</f>
        <v/>
      </c>
    </row>
    <row r="441" spans="1:32" x14ac:dyDescent="0.25">
      <c r="A441" s="22"/>
      <c r="B441" s="34">
        <f t="shared" si="32"/>
        <v>439</v>
      </c>
      <c r="C441" s="22"/>
      <c r="D441" s="37"/>
      <c r="E441" s="37"/>
      <c r="F441" s="37"/>
      <c r="G441" s="39"/>
      <c r="H441" s="22"/>
      <c r="I441" s="22"/>
      <c r="J441" s="22"/>
      <c r="K441" s="22"/>
      <c r="L441" s="22"/>
      <c r="M441" s="22"/>
      <c r="N441" s="22"/>
      <c r="O441" s="22"/>
      <c r="P441" s="22"/>
      <c r="Q441" s="22"/>
      <c r="R441" s="22"/>
      <c r="S441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441" s="22"/>
      <c r="U441" s="6" t="str">
        <f>IF(V441&lt;&gt;"",Tabla2[[#This Row],[VALOR DEL PUNTO (EJEMPLO EN ACCIONES UN PUNTO 1€) ]]/Tabla2[[#This Row],[TAMAÑO DEL TICK (ACCIONES = 0,01)]],"")</f>
        <v/>
      </c>
      <c r="V441" s="22"/>
      <c r="W441" s="22"/>
      <c r="X441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441" s="13" t="str">
        <f>IF(Tabla2[[#This Row],[RESULTADO TOTAL EN PPRO8]]&lt;&gt;"",Tabla2[[#This Row],[RESULTADO TOTAL EN PPRO8]]-Tabla2[[#This Row],[RESULTADO (TOTAL)]],"")</f>
        <v/>
      </c>
      <c r="AA441" s="6" t="str">
        <f>IF(Tabla2[[#This Row],[RESULTADO (TOTAL)]]&lt;0,1,"")</f>
        <v/>
      </c>
      <c r="AB441" s="6" t="str">
        <f>IF(Tabla2[[#This Row],[TARGET REAL (RESULTADO EN TICKS)]]&lt;&gt;"",IF(Tabla2[[#This Row],[OPERACIONES PERDEDORAS]]=1,AB440+Tabla2[[#This Row],[OPERACIONES PERDEDORAS]],0),"")</f>
        <v/>
      </c>
      <c r="AC441" s="23"/>
      <c r="AD441" s="23"/>
      <c r="AE441" s="6" t="str">
        <f>IF(D441&lt;&gt;"",COUNTIF($D$3:D441,D441),"")</f>
        <v/>
      </c>
      <c r="AF441" s="6" t="str">
        <f>IF(Tabla2[[#This Row],[RESULTADO TOTAL EN PPRO8]]&lt;0,ABS(Tabla2[[#This Row],[RESULTADO TOTAL EN PPRO8]]),"")</f>
        <v/>
      </c>
    </row>
    <row r="442" spans="1:32" x14ac:dyDescent="0.25">
      <c r="A442" s="22"/>
      <c r="B442" s="34">
        <f t="shared" si="32"/>
        <v>440</v>
      </c>
      <c r="C442" s="22"/>
      <c r="D442" s="37"/>
      <c r="E442" s="37"/>
      <c r="F442" s="37"/>
      <c r="G442" s="39"/>
      <c r="H442" s="22"/>
      <c r="I442" s="22"/>
      <c r="J442" s="22"/>
      <c r="K442" s="22"/>
      <c r="L442" s="22"/>
      <c r="M442" s="22"/>
      <c r="N442" s="22"/>
      <c r="O442" s="22"/>
      <c r="P442" s="22"/>
      <c r="Q442" s="22"/>
      <c r="R442" s="22"/>
      <c r="S442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442" s="22"/>
      <c r="U442" s="6" t="str">
        <f>IF(V442&lt;&gt;"",Tabla2[[#This Row],[VALOR DEL PUNTO (EJEMPLO EN ACCIONES UN PUNTO 1€) ]]/Tabla2[[#This Row],[TAMAÑO DEL TICK (ACCIONES = 0,01)]],"")</f>
        <v/>
      </c>
      <c r="V442" s="22"/>
      <c r="W442" s="22"/>
      <c r="X442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442" s="13" t="str">
        <f>IF(Tabla2[[#This Row],[RESULTADO TOTAL EN PPRO8]]&lt;&gt;"",Tabla2[[#This Row],[RESULTADO TOTAL EN PPRO8]]-Tabla2[[#This Row],[RESULTADO (TOTAL)]],"")</f>
        <v/>
      </c>
      <c r="AA442" s="6" t="str">
        <f>IF(Tabla2[[#This Row],[RESULTADO (TOTAL)]]&lt;0,1,"")</f>
        <v/>
      </c>
      <c r="AB442" s="6" t="str">
        <f>IF(Tabla2[[#This Row],[TARGET REAL (RESULTADO EN TICKS)]]&lt;&gt;"",IF(Tabla2[[#This Row],[OPERACIONES PERDEDORAS]]=1,AB441+Tabla2[[#This Row],[OPERACIONES PERDEDORAS]],0),"")</f>
        <v/>
      </c>
      <c r="AC442" s="23"/>
      <c r="AD442" s="23"/>
      <c r="AE442" s="6" t="str">
        <f>IF(D442&lt;&gt;"",COUNTIF($D$3:D442,D442),"")</f>
        <v/>
      </c>
      <c r="AF442" s="6" t="str">
        <f>IF(Tabla2[[#This Row],[RESULTADO TOTAL EN PPRO8]]&lt;0,ABS(Tabla2[[#This Row],[RESULTADO TOTAL EN PPRO8]]),"")</f>
        <v/>
      </c>
    </row>
    <row r="443" spans="1:32" x14ac:dyDescent="0.25">
      <c r="A443" s="22"/>
      <c r="B443" s="34">
        <f t="shared" si="32"/>
        <v>441</v>
      </c>
      <c r="C443" s="22"/>
      <c r="D443" s="37"/>
      <c r="E443" s="37"/>
      <c r="F443" s="37"/>
      <c r="G443" s="39"/>
      <c r="H443" s="22"/>
      <c r="I443" s="22"/>
      <c r="J443" s="22"/>
      <c r="K443" s="22"/>
      <c r="L443" s="22"/>
      <c r="M443" s="22"/>
      <c r="N443" s="22"/>
      <c r="O443" s="22"/>
      <c r="P443" s="22"/>
      <c r="Q443" s="22"/>
      <c r="R443" s="22"/>
      <c r="S443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443" s="22"/>
      <c r="U443" s="6" t="str">
        <f>IF(V443&lt;&gt;"",Tabla2[[#This Row],[VALOR DEL PUNTO (EJEMPLO EN ACCIONES UN PUNTO 1€) ]]/Tabla2[[#This Row],[TAMAÑO DEL TICK (ACCIONES = 0,01)]],"")</f>
        <v/>
      </c>
      <c r="V443" s="22"/>
      <c r="W443" s="22"/>
      <c r="X443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443" s="13" t="str">
        <f>IF(Tabla2[[#This Row],[RESULTADO TOTAL EN PPRO8]]&lt;&gt;"",Tabla2[[#This Row],[RESULTADO TOTAL EN PPRO8]]-Tabla2[[#This Row],[RESULTADO (TOTAL)]],"")</f>
        <v/>
      </c>
      <c r="AA443" s="6" t="str">
        <f>IF(Tabla2[[#This Row],[RESULTADO (TOTAL)]]&lt;0,1,"")</f>
        <v/>
      </c>
      <c r="AB443" s="6" t="str">
        <f>IF(Tabla2[[#This Row],[TARGET REAL (RESULTADO EN TICKS)]]&lt;&gt;"",IF(Tabla2[[#This Row],[OPERACIONES PERDEDORAS]]=1,AB442+Tabla2[[#This Row],[OPERACIONES PERDEDORAS]],0),"")</f>
        <v/>
      </c>
      <c r="AC443" s="23"/>
      <c r="AD443" s="23"/>
      <c r="AE443" s="6" t="str">
        <f>IF(D443&lt;&gt;"",COUNTIF($D$3:D443,D443),"")</f>
        <v/>
      </c>
      <c r="AF443" s="6" t="str">
        <f>IF(Tabla2[[#This Row],[RESULTADO TOTAL EN PPRO8]]&lt;0,ABS(Tabla2[[#This Row],[RESULTADO TOTAL EN PPRO8]]),"")</f>
        <v/>
      </c>
    </row>
    <row r="444" spans="1:32" x14ac:dyDescent="0.25">
      <c r="A444" s="22"/>
      <c r="B444" s="34">
        <f t="shared" si="32"/>
        <v>442</v>
      </c>
      <c r="C444" s="22"/>
      <c r="D444" s="37"/>
      <c r="E444" s="37"/>
      <c r="F444" s="37"/>
      <c r="G444" s="39"/>
      <c r="H444" s="22"/>
      <c r="I444" s="22"/>
      <c r="J444" s="22"/>
      <c r="K444" s="22"/>
      <c r="L444" s="22"/>
      <c r="M444" s="22"/>
      <c r="N444" s="22"/>
      <c r="O444" s="22"/>
      <c r="P444" s="22"/>
      <c r="Q444" s="22"/>
      <c r="R444" s="22"/>
      <c r="S444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444" s="22"/>
      <c r="U444" s="6" t="str">
        <f>IF(V444&lt;&gt;"",Tabla2[[#This Row],[VALOR DEL PUNTO (EJEMPLO EN ACCIONES UN PUNTO 1€) ]]/Tabla2[[#This Row],[TAMAÑO DEL TICK (ACCIONES = 0,01)]],"")</f>
        <v/>
      </c>
      <c r="V444" s="22"/>
      <c r="W444" s="22"/>
      <c r="X444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444" s="13" t="str">
        <f>IF(Tabla2[[#This Row],[RESULTADO TOTAL EN PPRO8]]&lt;&gt;"",Tabla2[[#This Row],[RESULTADO TOTAL EN PPRO8]]-Tabla2[[#This Row],[RESULTADO (TOTAL)]],"")</f>
        <v/>
      </c>
      <c r="AA444" s="6" t="str">
        <f>IF(Tabla2[[#This Row],[RESULTADO (TOTAL)]]&lt;0,1,"")</f>
        <v/>
      </c>
      <c r="AB444" s="6" t="str">
        <f>IF(Tabla2[[#This Row],[TARGET REAL (RESULTADO EN TICKS)]]&lt;&gt;"",IF(Tabla2[[#This Row],[OPERACIONES PERDEDORAS]]=1,AB443+Tabla2[[#This Row],[OPERACIONES PERDEDORAS]],0),"")</f>
        <v/>
      </c>
      <c r="AC444" s="23"/>
      <c r="AD444" s="23"/>
      <c r="AE444" s="6" t="str">
        <f>IF(D444&lt;&gt;"",COUNTIF($D$3:D444,D444),"")</f>
        <v/>
      </c>
      <c r="AF444" s="6" t="str">
        <f>IF(Tabla2[[#This Row],[RESULTADO TOTAL EN PPRO8]]&lt;0,ABS(Tabla2[[#This Row],[RESULTADO TOTAL EN PPRO8]]),"")</f>
        <v/>
      </c>
    </row>
    <row r="445" spans="1:32" x14ac:dyDescent="0.25">
      <c r="A445" s="22"/>
      <c r="B445" s="34">
        <f t="shared" si="32"/>
        <v>443</v>
      </c>
      <c r="C445" s="22"/>
      <c r="D445" s="37"/>
      <c r="E445" s="37"/>
      <c r="F445" s="37"/>
      <c r="G445" s="39"/>
      <c r="H445" s="22"/>
      <c r="I445" s="22"/>
      <c r="J445" s="22"/>
      <c r="K445" s="22"/>
      <c r="L445" s="22"/>
      <c r="M445" s="22"/>
      <c r="N445" s="22"/>
      <c r="O445" s="22"/>
      <c r="P445" s="22"/>
      <c r="Q445" s="22"/>
      <c r="R445" s="22"/>
      <c r="S445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445" s="22"/>
      <c r="U445" s="6" t="str">
        <f>IF(V445&lt;&gt;"",Tabla2[[#This Row],[VALOR DEL PUNTO (EJEMPLO EN ACCIONES UN PUNTO 1€) ]]/Tabla2[[#This Row],[TAMAÑO DEL TICK (ACCIONES = 0,01)]],"")</f>
        <v/>
      </c>
      <c r="V445" s="22"/>
      <c r="W445" s="22"/>
      <c r="X445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445" s="13" t="str">
        <f>IF(Tabla2[[#This Row],[RESULTADO TOTAL EN PPRO8]]&lt;&gt;"",Tabla2[[#This Row],[RESULTADO TOTAL EN PPRO8]]-Tabla2[[#This Row],[RESULTADO (TOTAL)]],"")</f>
        <v/>
      </c>
      <c r="AA445" s="6" t="str">
        <f>IF(Tabla2[[#This Row],[RESULTADO (TOTAL)]]&lt;0,1,"")</f>
        <v/>
      </c>
      <c r="AB445" s="6" t="str">
        <f>IF(Tabla2[[#This Row],[TARGET REAL (RESULTADO EN TICKS)]]&lt;&gt;"",IF(Tabla2[[#This Row],[OPERACIONES PERDEDORAS]]=1,AB444+Tabla2[[#This Row],[OPERACIONES PERDEDORAS]],0),"")</f>
        <v/>
      </c>
      <c r="AC445" s="23"/>
      <c r="AD445" s="23"/>
      <c r="AE445" s="6" t="str">
        <f>IF(D445&lt;&gt;"",COUNTIF($D$3:D445,D445),"")</f>
        <v/>
      </c>
      <c r="AF445" s="6" t="str">
        <f>IF(Tabla2[[#This Row],[RESULTADO TOTAL EN PPRO8]]&lt;0,ABS(Tabla2[[#This Row],[RESULTADO TOTAL EN PPRO8]]),"")</f>
        <v/>
      </c>
    </row>
    <row r="446" spans="1:32" x14ac:dyDescent="0.25">
      <c r="A446" s="22"/>
      <c r="B446" s="34">
        <f t="shared" si="32"/>
        <v>444</v>
      </c>
      <c r="C446" s="22"/>
      <c r="D446" s="37"/>
      <c r="E446" s="37"/>
      <c r="F446" s="37"/>
      <c r="G446" s="39"/>
      <c r="H446" s="22"/>
      <c r="I446" s="22"/>
      <c r="J446" s="22"/>
      <c r="K446" s="22"/>
      <c r="L446" s="22"/>
      <c r="M446" s="22"/>
      <c r="N446" s="22"/>
      <c r="O446" s="22"/>
      <c r="P446" s="22"/>
      <c r="Q446" s="22"/>
      <c r="R446" s="22"/>
      <c r="S446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446" s="22"/>
      <c r="U446" s="6" t="str">
        <f>IF(V446&lt;&gt;"",Tabla2[[#This Row],[VALOR DEL PUNTO (EJEMPLO EN ACCIONES UN PUNTO 1€) ]]/Tabla2[[#This Row],[TAMAÑO DEL TICK (ACCIONES = 0,01)]],"")</f>
        <v/>
      </c>
      <c r="V446" s="22"/>
      <c r="W446" s="22"/>
      <c r="X446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446" s="13" t="str">
        <f>IF(Tabla2[[#This Row],[RESULTADO TOTAL EN PPRO8]]&lt;&gt;"",Tabla2[[#This Row],[RESULTADO TOTAL EN PPRO8]]-Tabla2[[#This Row],[RESULTADO (TOTAL)]],"")</f>
        <v/>
      </c>
      <c r="AA446" s="6" t="str">
        <f>IF(Tabla2[[#This Row],[RESULTADO (TOTAL)]]&lt;0,1,"")</f>
        <v/>
      </c>
      <c r="AB446" s="6" t="str">
        <f>IF(Tabla2[[#This Row],[TARGET REAL (RESULTADO EN TICKS)]]&lt;&gt;"",IF(Tabla2[[#This Row],[OPERACIONES PERDEDORAS]]=1,AB445+Tabla2[[#This Row],[OPERACIONES PERDEDORAS]],0),"")</f>
        <v/>
      </c>
      <c r="AC446" s="23"/>
      <c r="AD446" s="23"/>
      <c r="AE446" s="6" t="str">
        <f>IF(D446&lt;&gt;"",COUNTIF($D$3:D446,D446),"")</f>
        <v/>
      </c>
      <c r="AF446" s="6" t="str">
        <f>IF(Tabla2[[#This Row],[RESULTADO TOTAL EN PPRO8]]&lt;0,ABS(Tabla2[[#This Row],[RESULTADO TOTAL EN PPRO8]]),"")</f>
        <v/>
      </c>
    </row>
    <row r="447" spans="1:32" x14ac:dyDescent="0.25">
      <c r="A447" s="22"/>
      <c r="B447" s="34">
        <f t="shared" si="32"/>
        <v>445</v>
      </c>
      <c r="C447" s="22"/>
      <c r="D447" s="37"/>
      <c r="E447" s="37"/>
      <c r="F447" s="37"/>
      <c r="G447" s="39"/>
      <c r="H447" s="22"/>
      <c r="I447" s="22"/>
      <c r="J447" s="22"/>
      <c r="K447" s="22"/>
      <c r="L447" s="22"/>
      <c r="M447" s="22"/>
      <c r="N447" s="22"/>
      <c r="O447" s="22"/>
      <c r="P447" s="22"/>
      <c r="Q447" s="22"/>
      <c r="R447" s="22"/>
      <c r="S447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447" s="22"/>
      <c r="U447" s="6" t="str">
        <f>IF(V447&lt;&gt;"",Tabla2[[#This Row],[VALOR DEL PUNTO (EJEMPLO EN ACCIONES UN PUNTO 1€) ]]/Tabla2[[#This Row],[TAMAÑO DEL TICK (ACCIONES = 0,01)]],"")</f>
        <v/>
      </c>
      <c r="V447" s="22"/>
      <c r="W447" s="22"/>
      <c r="X447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447" s="13" t="str">
        <f>IF(Tabla2[[#This Row],[RESULTADO TOTAL EN PPRO8]]&lt;&gt;"",Tabla2[[#This Row],[RESULTADO TOTAL EN PPRO8]]-Tabla2[[#This Row],[RESULTADO (TOTAL)]],"")</f>
        <v/>
      </c>
      <c r="AA447" s="6" t="str">
        <f>IF(Tabla2[[#This Row],[RESULTADO (TOTAL)]]&lt;0,1,"")</f>
        <v/>
      </c>
      <c r="AB447" s="6" t="str">
        <f>IF(Tabla2[[#This Row],[TARGET REAL (RESULTADO EN TICKS)]]&lt;&gt;"",IF(Tabla2[[#This Row],[OPERACIONES PERDEDORAS]]=1,AB446+Tabla2[[#This Row],[OPERACIONES PERDEDORAS]],0),"")</f>
        <v/>
      </c>
      <c r="AC447" s="23"/>
      <c r="AD447" s="23"/>
      <c r="AE447" s="6" t="str">
        <f>IF(D447&lt;&gt;"",COUNTIF($D$3:D447,D447),"")</f>
        <v/>
      </c>
      <c r="AF447" s="6" t="str">
        <f>IF(Tabla2[[#This Row],[RESULTADO TOTAL EN PPRO8]]&lt;0,ABS(Tabla2[[#This Row],[RESULTADO TOTAL EN PPRO8]]),"")</f>
        <v/>
      </c>
    </row>
    <row r="448" spans="1:32" x14ac:dyDescent="0.25">
      <c r="A448" s="22"/>
      <c r="B448" s="34">
        <f t="shared" si="32"/>
        <v>446</v>
      </c>
      <c r="C448" s="22"/>
      <c r="D448" s="37"/>
      <c r="E448" s="37"/>
      <c r="F448" s="37"/>
      <c r="G448" s="39"/>
      <c r="H448" s="22"/>
      <c r="I448" s="22"/>
      <c r="J448" s="22"/>
      <c r="K448" s="22"/>
      <c r="L448" s="22"/>
      <c r="M448" s="22"/>
      <c r="N448" s="22"/>
      <c r="O448" s="22"/>
      <c r="P448" s="22"/>
      <c r="Q448" s="22"/>
      <c r="R448" s="22"/>
      <c r="S448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448" s="22"/>
      <c r="U448" s="6" t="str">
        <f>IF(V448&lt;&gt;"",Tabla2[[#This Row],[VALOR DEL PUNTO (EJEMPLO EN ACCIONES UN PUNTO 1€) ]]/Tabla2[[#This Row],[TAMAÑO DEL TICK (ACCIONES = 0,01)]],"")</f>
        <v/>
      </c>
      <c r="V448" s="22"/>
      <c r="W448" s="22"/>
      <c r="X448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448" s="13" t="str">
        <f>IF(Tabla2[[#This Row],[RESULTADO TOTAL EN PPRO8]]&lt;&gt;"",Tabla2[[#This Row],[RESULTADO TOTAL EN PPRO8]]-Tabla2[[#This Row],[RESULTADO (TOTAL)]],"")</f>
        <v/>
      </c>
      <c r="AA448" s="6" t="str">
        <f>IF(Tabla2[[#This Row],[RESULTADO (TOTAL)]]&lt;0,1,"")</f>
        <v/>
      </c>
      <c r="AB448" s="6" t="str">
        <f>IF(Tabla2[[#This Row],[TARGET REAL (RESULTADO EN TICKS)]]&lt;&gt;"",IF(Tabla2[[#This Row],[OPERACIONES PERDEDORAS]]=1,AB447+Tabla2[[#This Row],[OPERACIONES PERDEDORAS]],0),"")</f>
        <v/>
      </c>
      <c r="AC448" s="23"/>
      <c r="AD448" s="23"/>
      <c r="AE448" s="6" t="str">
        <f>IF(D448&lt;&gt;"",COUNTIF($D$3:D448,D448),"")</f>
        <v/>
      </c>
      <c r="AF448" s="6" t="str">
        <f>IF(Tabla2[[#This Row],[RESULTADO TOTAL EN PPRO8]]&lt;0,ABS(Tabla2[[#This Row],[RESULTADO TOTAL EN PPRO8]]),"")</f>
        <v/>
      </c>
    </row>
    <row r="449" spans="1:32" x14ac:dyDescent="0.25">
      <c r="A449" s="22"/>
      <c r="B449" s="34">
        <f t="shared" si="32"/>
        <v>447</v>
      </c>
      <c r="C449" s="22"/>
      <c r="D449" s="37"/>
      <c r="E449" s="37"/>
      <c r="F449" s="37"/>
      <c r="G449" s="39"/>
      <c r="H449" s="22"/>
      <c r="I449" s="22"/>
      <c r="J449" s="22"/>
      <c r="K449" s="22"/>
      <c r="L449" s="22"/>
      <c r="M449" s="22"/>
      <c r="N449" s="22"/>
      <c r="O449" s="22"/>
      <c r="P449" s="22"/>
      <c r="Q449" s="22"/>
      <c r="R449" s="22"/>
      <c r="S449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449" s="22"/>
      <c r="U449" s="6" t="str">
        <f>IF(V449&lt;&gt;"",Tabla2[[#This Row],[VALOR DEL PUNTO (EJEMPLO EN ACCIONES UN PUNTO 1€) ]]/Tabla2[[#This Row],[TAMAÑO DEL TICK (ACCIONES = 0,01)]],"")</f>
        <v/>
      </c>
      <c r="V449" s="22"/>
      <c r="W449" s="22"/>
      <c r="X449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449" s="13" t="str">
        <f>IF(Tabla2[[#This Row],[RESULTADO TOTAL EN PPRO8]]&lt;&gt;"",Tabla2[[#This Row],[RESULTADO TOTAL EN PPRO8]]-Tabla2[[#This Row],[RESULTADO (TOTAL)]],"")</f>
        <v/>
      </c>
      <c r="AA449" s="6" t="str">
        <f>IF(Tabla2[[#This Row],[RESULTADO (TOTAL)]]&lt;0,1,"")</f>
        <v/>
      </c>
      <c r="AB449" s="6" t="str">
        <f>IF(Tabla2[[#This Row],[TARGET REAL (RESULTADO EN TICKS)]]&lt;&gt;"",IF(Tabla2[[#This Row],[OPERACIONES PERDEDORAS]]=1,AB448+Tabla2[[#This Row],[OPERACIONES PERDEDORAS]],0),"")</f>
        <v/>
      </c>
      <c r="AC449" s="23"/>
      <c r="AD449" s="23"/>
      <c r="AE449" s="6" t="str">
        <f>IF(D449&lt;&gt;"",COUNTIF($D$3:D449,D449),"")</f>
        <v/>
      </c>
      <c r="AF449" s="6" t="str">
        <f>IF(Tabla2[[#This Row],[RESULTADO TOTAL EN PPRO8]]&lt;0,ABS(Tabla2[[#This Row],[RESULTADO TOTAL EN PPRO8]]),"")</f>
        <v/>
      </c>
    </row>
    <row r="450" spans="1:32" x14ac:dyDescent="0.25">
      <c r="A450" s="22"/>
      <c r="B450" s="34">
        <f t="shared" si="32"/>
        <v>448</v>
      </c>
      <c r="C450" s="22"/>
      <c r="D450" s="37"/>
      <c r="E450" s="37"/>
      <c r="F450" s="37"/>
      <c r="G450" s="39"/>
      <c r="H450" s="22"/>
      <c r="I450" s="22"/>
      <c r="J450" s="22"/>
      <c r="K450" s="22"/>
      <c r="L450" s="22"/>
      <c r="M450" s="22"/>
      <c r="N450" s="22"/>
      <c r="O450" s="22"/>
      <c r="P450" s="22"/>
      <c r="Q450" s="22"/>
      <c r="R450" s="22"/>
      <c r="S450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450" s="22"/>
      <c r="U450" s="6" t="str">
        <f>IF(V450&lt;&gt;"",Tabla2[[#This Row],[VALOR DEL PUNTO (EJEMPLO EN ACCIONES UN PUNTO 1€) ]]/Tabla2[[#This Row],[TAMAÑO DEL TICK (ACCIONES = 0,01)]],"")</f>
        <v/>
      </c>
      <c r="V450" s="22"/>
      <c r="W450" s="22"/>
      <c r="X450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450" s="13" t="str">
        <f>IF(Tabla2[[#This Row],[RESULTADO TOTAL EN PPRO8]]&lt;&gt;"",Tabla2[[#This Row],[RESULTADO TOTAL EN PPRO8]]-Tabla2[[#This Row],[RESULTADO (TOTAL)]],"")</f>
        <v/>
      </c>
      <c r="AA450" s="6" t="str">
        <f>IF(Tabla2[[#This Row],[RESULTADO (TOTAL)]]&lt;0,1,"")</f>
        <v/>
      </c>
      <c r="AB450" s="6" t="str">
        <f>IF(Tabla2[[#This Row],[TARGET REAL (RESULTADO EN TICKS)]]&lt;&gt;"",IF(Tabla2[[#This Row],[OPERACIONES PERDEDORAS]]=1,AB449+Tabla2[[#This Row],[OPERACIONES PERDEDORAS]],0),"")</f>
        <v/>
      </c>
      <c r="AC450" s="23"/>
      <c r="AD450" s="23"/>
      <c r="AE450" s="6" t="str">
        <f>IF(D450&lt;&gt;"",COUNTIF($D$3:D450,D450),"")</f>
        <v/>
      </c>
      <c r="AF450" s="6" t="str">
        <f>IF(Tabla2[[#This Row],[RESULTADO TOTAL EN PPRO8]]&lt;0,ABS(Tabla2[[#This Row],[RESULTADO TOTAL EN PPRO8]]),"")</f>
        <v/>
      </c>
    </row>
    <row r="451" spans="1:32" x14ac:dyDescent="0.25">
      <c r="A451" s="22"/>
      <c r="B451" s="34">
        <f t="shared" si="32"/>
        <v>449</v>
      </c>
      <c r="C451" s="22"/>
      <c r="D451" s="37"/>
      <c r="E451" s="37"/>
      <c r="F451" s="37"/>
      <c r="G451" s="39"/>
      <c r="H451" s="22"/>
      <c r="I451" s="22"/>
      <c r="J451" s="22"/>
      <c r="K451" s="22"/>
      <c r="L451" s="22"/>
      <c r="M451" s="22"/>
      <c r="N451" s="22"/>
      <c r="O451" s="22"/>
      <c r="P451" s="22"/>
      <c r="Q451" s="22"/>
      <c r="R451" s="22"/>
      <c r="S451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451" s="22"/>
      <c r="U451" s="6" t="str">
        <f>IF(V451&lt;&gt;"",Tabla2[[#This Row],[VALOR DEL PUNTO (EJEMPLO EN ACCIONES UN PUNTO 1€) ]]/Tabla2[[#This Row],[TAMAÑO DEL TICK (ACCIONES = 0,01)]],"")</f>
        <v/>
      </c>
      <c r="V451" s="22"/>
      <c r="W451" s="22"/>
      <c r="X451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451" s="13" t="str">
        <f>IF(Tabla2[[#This Row],[RESULTADO TOTAL EN PPRO8]]&lt;&gt;"",Tabla2[[#This Row],[RESULTADO TOTAL EN PPRO8]]-Tabla2[[#This Row],[RESULTADO (TOTAL)]],"")</f>
        <v/>
      </c>
      <c r="AA451" s="6" t="str">
        <f>IF(Tabla2[[#This Row],[RESULTADO (TOTAL)]]&lt;0,1,"")</f>
        <v/>
      </c>
      <c r="AB451" s="6" t="str">
        <f>IF(Tabla2[[#This Row],[TARGET REAL (RESULTADO EN TICKS)]]&lt;&gt;"",IF(Tabla2[[#This Row],[OPERACIONES PERDEDORAS]]=1,AB450+Tabla2[[#This Row],[OPERACIONES PERDEDORAS]],0),"")</f>
        <v/>
      </c>
      <c r="AC451" s="23"/>
      <c r="AD451" s="23"/>
      <c r="AE451" s="6" t="str">
        <f>IF(D451&lt;&gt;"",COUNTIF($D$3:D451,D451),"")</f>
        <v/>
      </c>
      <c r="AF451" s="6" t="str">
        <f>IF(Tabla2[[#This Row],[RESULTADO TOTAL EN PPRO8]]&lt;0,ABS(Tabla2[[#This Row],[RESULTADO TOTAL EN PPRO8]]),"")</f>
        <v/>
      </c>
    </row>
    <row r="452" spans="1:32" x14ac:dyDescent="0.25">
      <c r="A452" s="22"/>
      <c r="B452" s="34">
        <f t="shared" si="32"/>
        <v>450</v>
      </c>
      <c r="C452" s="22"/>
      <c r="D452" s="37"/>
      <c r="E452" s="37"/>
      <c r="F452" s="37"/>
      <c r="G452" s="39"/>
      <c r="H452" s="22"/>
      <c r="I452" s="22"/>
      <c r="J452" s="22"/>
      <c r="K452" s="22"/>
      <c r="L452" s="22"/>
      <c r="M452" s="22"/>
      <c r="N452" s="22"/>
      <c r="O452" s="22"/>
      <c r="P452" s="22"/>
      <c r="Q452" s="22"/>
      <c r="R452" s="22"/>
      <c r="S452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452" s="22"/>
      <c r="U452" s="6" t="str">
        <f>IF(V452&lt;&gt;"",Tabla2[[#This Row],[VALOR DEL PUNTO (EJEMPLO EN ACCIONES UN PUNTO 1€) ]]/Tabla2[[#This Row],[TAMAÑO DEL TICK (ACCIONES = 0,01)]],"")</f>
        <v/>
      </c>
      <c r="V452" s="22"/>
      <c r="W452" s="22"/>
      <c r="X452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452" s="13" t="str">
        <f>IF(Tabla2[[#This Row],[RESULTADO TOTAL EN PPRO8]]&lt;&gt;"",Tabla2[[#This Row],[RESULTADO TOTAL EN PPRO8]]-Tabla2[[#This Row],[RESULTADO (TOTAL)]],"")</f>
        <v/>
      </c>
      <c r="AA452" s="6" t="str">
        <f>IF(Tabla2[[#This Row],[RESULTADO (TOTAL)]]&lt;0,1,"")</f>
        <v/>
      </c>
      <c r="AB452" s="6" t="str">
        <f>IF(Tabla2[[#This Row],[TARGET REAL (RESULTADO EN TICKS)]]&lt;&gt;"",IF(Tabla2[[#This Row],[OPERACIONES PERDEDORAS]]=1,AB451+Tabla2[[#This Row],[OPERACIONES PERDEDORAS]],0),"")</f>
        <v/>
      </c>
      <c r="AC452" s="23"/>
      <c r="AD452" s="23"/>
      <c r="AE452" s="6" t="str">
        <f>IF(D452&lt;&gt;"",COUNTIF($D$3:D452,D452),"")</f>
        <v/>
      </c>
      <c r="AF452" s="6" t="str">
        <f>IF(Tabla2[[#This Row],[RESULTADO TOTAL EN PPRO8]]&lt;0,ABS(Tabla2[[#This Row],[RESULTADO TOTAL EN PPRO8]]),"")</f>
        <v/>
      </c>
    </row>
    <row r="453" spans="1:32" x14ac:dyDescent="0.25">
      <c r="A453" s="22"/>
      <c r="B453" s="34">
        <f t="shared" si="32"/>
        <v>451</v>
      </c>
      <c r="C453" s="22"/>
      <c r="D453" s="37"/>
      <c r="E453" s="37"/>
      <c r="F453" s="37"/>
      <c r="G453" s="39"/>
      <c r="H453" s="22"/>
      <c r="I453" s="22"/>
      <c r="J453" s="22"/>
      <c r="K453" s="22"/>
      <c r="L453" s="22"/>
      <c r="M453" s="22"/>
      <c r="N453" s="22"/>
      <c r="O453" s="22"/>
      <c r="P453" s="22"/>
      <c r="Q453" s="22"/>
      <c r="R453" s="22"/>
      <c r="S453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453" s="22"/>
      <c r="U453" s="6" t="str">
        <f>IF(V453&lt;&gt;"",Tabla2[[#This Row],[VALOR DEL PUNTO (EJEMPLO EN ACCIONES UN PUNTO 1€) ]]/Tabla2[[#This Row],[TAMAÑO DEL TICK (ACCIONES = 0,01)]],"")</f>
        <v/>
      </c>
      <c r="V453" s="22"/>
      <c r="W453" s="22"/>
      <c r="X453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453" s="13" t="str">
        <f>IF(Tabla2[[#This Row],[RESULTADO TOTAL EN PPRO8]]&lt;&gt;"",Tabla2[[#This Row],[RESULTADO TOTAL EN PPRO8]]-Tabla2[[#This Row],[RESULTADO (TOTAL)]],"")</f>
        <v/>
      </c>
      <c r="AA453" s="6" t="str">
        <f>IF(Tabla2[[#This Row],[RESULTADO (TOTAL)]]&lt;0,1,"")</f>
        <v/>
      </c>
      <c r="AB453" s="6" t="str">
        <f>IF(Tabla2[[#This Row],[TARGET REAL (RESULTADO EN TICKS)]]&lt;&gt;"",IF(Tabla2[[#This Row],[OPERACIONES PERDEDORAS]]=1,AB452+Tabla2[[#This Row],[OPERACIONES PERDEDORAS]],0),"")</f>
        <v/>
      </c>
      <c r="AC453" s="23"/>
      <c r="AD453" s="23"/>
      <c r="AE453" s="6" t="str">
        <f>IF(D453&lt;&gt;"",COUNTIF($D$3:D453,D453),"")</f>
        <v/>
      </c>
      <c r="AF453" s="6" t="str">
        <f>IF(Tabla2[[#This Row],[RESULTADO TOTAL EN PPRO8]]&lt;0,ABS(Tabla2[[#This Row],[RESULTADO TOTAL EN PPRO8]]),"")</f>
        <v/>
      </c>
    </row>
    <row r="454" spans="1:32" x14ac:dyDescent="0.25">
      <c r="A454" s="22"/>
      <c r="B454" s="34">
        <f t="shared" si="32"/>
        <v>452</v>
      </c>
      <c r="C454" s="22"/>
      <c r="D454" s="37"/>
      <c r="E454" s="37"/>
      <c r="F454" s="37"/>
      <c r="G454" s="39"/>
      <c r="H454" s="22"/>
      <c r="I454" s="22"/>
      <c r="J454" s="22"/>
      <c r="K454" s="22"/>
      <c r="L454" s="22"/>
      <c r="M454" s="22"/>
      <c r="N454" s="22"/>
      <c r="O454" s="22"/>
      <c r="P454" s="22"/>
      <c r="Q454" s="22"/>
      <c r="R454" s="22"/>
      <c r="S454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454" s="22"/>
      <c r="U454" s="6" t="str">
        <f>IF(V454&lt;&gt;"",Tabla2[[#This Row],[VALOR DEL PUNTO (EJEMPLO EN ACCIONES UN PUNTO 1€) ]]/Tabla2[[#This Row],[TAMAÑO DEL TICK (ACCIONES = 0,01)]],"")</f>
        <v/>
      </c>
      <c r="V454" s="22"/>
      <c r="W454" s="22"/>
      <c r="X454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454" s="13" t="str">
        <f>IF(Tabla2[[#This Row],[RESULTADO TOTAL EN PPRO8]]&lt;&gt;"",Tabla2[[#This Row],[RESULTADO TOTAL EN PPRO8]]-Tabla2[[#This Row],[RESULTADO (TOTAL)]],"")</f>
        <v/>
      </c>
      <c r="AA454" s="6" t="str">
        <f>IF(Tabla2[[#This Row],[RESULTADO (TOTAL)]]&lt;0,1,"")</f>
        <v/>
      </c>
      <c r="AB454" s="6" t="str">
        <f>IF(Tabla2[[#This Row],[TARGET REAL (RESULTADO EN TICKS)]]&lt;&gt;"",IF(Tabla2[[#This Row],[OPERACIONES PERDEDORAS]]=1,AB453+Tabla2[[#This Row],[OPERACIONES PERDEDORAS]],0),"")</f>
        <v/>
      </c>
      <c r="AC454" s="23"/>
      <c r="AD454" s="23"/>
      <c r="AE454" s="6" t="str">
        <f>IF(D454&lt;&gt;"",COUNTIF($D$3:D454,D454),"")</f>
        <v/>
      </c>
      <c r="AF454" s="6" t="str">
        <f>IF(Tabla2[[#This Row],[RESULTADO TOTAL EN PPRO8]]&lt;0,ABS(Tabla2[[#This Row],[RESULTADO TOTAL EN PPRO8]]),"")</f>
        <v/>
      </c>
    </row>
    <row r="455" spans="1:32" x14ac:dyDescent="0.25">
      <c r="A455" s="22"/>
      <c r="B455" s="34">
        <f t="shared" si="32"/>
        <v>453</v>
      </c>
      <c r="C455" s="22"/>
      <c r="D455" s="37"/>
      <c r="E455" s="37"/>
      <c r="F455" s="37"/>
      <c r="G455" s="39"/>
      <c r="H455" s="22"/>
      <c r="I455" s="22"/>
      <c r="J455" s="22"/>
      <c r="K455" s="22"/>
      <c r="L455" s="22"/>
      <c r="M455" s="22"/>
      <c r="N455" s="22"/>
      <c r="O455" s="22"/>
      <c r="P455" s="22"/>
      <c r="Q455" s="22"/>
      <c r="R455" s="22"/>
      <c r="S455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455" s="22"/>
      <c r="U455" s="6" t="str">
        <f>IF(V455&lt;&gt;"",Tabla2[[#This Row],[VALOR DEL PUNTO (EJEMPLO EN ACCIONES UN PUNTO 1€) ]]/Tabla2[[#This Row],[TAMAÑO DEL TICK (ACCIONES = 0,01)]],"")</f>
        <v/>
      </c>
      <c r="V455" s="22"/>
      <c r="W455" s="22"/>
      <c r="X455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455" s="13" t="str">
        <f>IF(Tabla2[[#This Row],[RESULTADO TOTAL EN PPRO8]]&lt;&gt;"",Tabla2[[#This Row],[RESULTADO TOTAL EN PPRO8]]-Tabla2[[#This Row],[RESULTADO (TOTAL)]],"")</f>
        <v/>
      </c>
      <c r="AA455" s="6" t="str">
        <f>IF(Tabla2[[#This Row],[RESULTADO (TOTAL)]]&lt;0,1,"")</f>
        <v/>
      </c>
      <c r="AB455" s="6" t="str">
        <f>IF(Tabla2[[#This Row],[TARGET REAL (RESULTADO EN TICKS)]]&lt;&gt;"",IF(Tabla2[[#This Row],[OPERACIONES PERDEDORAS]]=1,AB454+Tabla2[[#This Row],[OPERACIONES PERDEDORAS]],0),"")</f>
        <v/>
      </c>
      <c r="AC455" s="23"/>
      <c r="AD455" s="23"/>
      <c r="AE455" s="6" t="str">
        <f>IF(D455&lt;&gt;"",COUNTIF($D$3:D455,D455),"")</f>
        <v/>
      </c>
      <c r="AF455" s="6" t="str">
        <f>IF(Tabla2[[#This Row],[RESULTADO TOTAL EN PPRO8]]&lt;0,ABS(Tabla2[[#This Row],[RESULTADO TOTAL EN PPRO8]]),"")</f>
        <v/>
      </c>
    </row>
    <row r="456" spans="1:32" x14ac:dyDescent="0.25">
      <c r="A456" s="22"/>
      <c r="B456" s="34">
        <f t="shared" si="32"/>
        <v>454</v>
      </c>
      <c r="C456" s="22"/>
      <c r="D456" s="37"/>
      <c r="E456" s="37"/>
      <c r="F456" s="37"/>
      <c r="G456" s="39"/>
      <c r="H456" s="22"/>
      <c r="I456" s="22"/>
      <c r="J456" s="22"/>
      <c r="K456" s="22"/>
      <c r="L456" s="22"/>
      <c r="M456" s="22"/>
      <c r="N456" s="22"/>
      <c r="O456" s="22"/>
      <c r="P456" s="22"/>
      <c r="Q456" s="22"/>
      <c r="R456" s="22"/>
      <c r="S456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456" s="22"/>
      <c r="U456" s="6" t="str">
        <f>IF(V456&lt;&gt;"",Tabla2[[#This Row],[VALOR DEL PUNTO (EJEMPLO EN ACCIONES UN PUNTO 1€) ]]/Tabla2[[#This Row],[TAMAÑO DEL TICK (ACCIONES = 0,01)]],"")</f>
        <v/>
      </c>
      <c r="V456" s="22"/>
      <c r="W456" s="22"/>
      <c r="X456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456" s="13" t="str">
        <f>IF(Tabla2[[#This Row],[RESULTADO TOTAL EN PPRO8]]&lt;&gt;"",Tabla2[[#This Row],[RESULTADO TOTAL EN PPRO8]]-Tabla2[[#This Row],[RESULTADO (TOTAL)]],"")</f>
        <v/>
      </c>
      <c r="AA456" s="6" t="str">
        <f>IF(Tabla2[[#This Row],[RESULTADO (TOTAL)]]&lt;0,1,"")</f>
        <v/>
      </c>
      <c r="AB456" s="6" t="str">
        <f>IF(Tabla2[[#This Row],[TARGET REAL (RESULTADO EN TICKS)]]&lt;&gt;"",IF(Tabla2[[#This Row],[OPERACIONES PERDEDORAS]]=1,AB455+Tabla2[[#This Row],[OPERACIONES PERDEDORAS]],0),"")</f>
        <v/>
      </c>
      <c r="AC456" s="23"/>
      <c r="AD456" s="23"/>
      <c r="AE456" s="6" t="str">
        <f>IF(D456&lt;&gt;"",COUNTIF($D$3:D456,D456),"")</f>
        <v/>
      </c>
      <c r="AF456" s="6" t="str">
        <f>IF(Tabla2[[#This Row],[RESULTADO TOTAL EN PPRO8]]&lt;0,ABS(Tabla2[[#This Row],[RESULTADO TOTAL EN PPRO8]]),"")</f>
        <v/>
      </c>
    </row>
    <row r="457" spans="1:32" x14ac:dyDescent="0.25">
      <c r="A457" s="22"/>
      <c r="B457" s="34">
        <f t="shared" si="32"/>
        <v>455</v>
      </c>
      <c r="C457" s="22"/>
      <c r="D457" s="37"/>
      <c r="E457" s="37"/>
      <c r="F457" s="37"/>
      <c r="G457" s="39"/>
      <c r="H457" s="22"/>
      <c r="I457" s="22"/>
      <c r="J457" s="22"/>
      <c r="K457" s="22"/>
      <c r="L457" s="22"/>
      <c r="M457" s="22"/>
      <c r="N457" s="22"/>
      <c r="O457" s="22"/>
      <c r="P457" s="22"/>
      <c r="Q457" s="22"/>
      <c r="R457" s="22"/>
      <c r="S457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457" s="22"/>
      <c r="U457" s="6" t="str">
        <f>IF(V457&lt;&gt;"",Tabla2[[#This Row],[VALOR DEL PUNTO (EJEMPLO EN ACCIONES UN PUNTO 1€) ]]/Tabla2[[#This Row],[TAMAÑO DEL TICK (ACCIONES = 0,01)]],"")</f>
        <v/>
      </c>
      <c r="V457" s="22"/>
      <c r="W457" s="22"/>
      <c r="X457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457" s="13" t="str">
        <f>IF(Tabla2[[#This Row],[RESULTADO TOTAL EN PPRO8]]&lt;&gt;"",Tabla2[[#This Row],[RESULTADO TOTAL EN PPRO8]]-Tabla2[[#This Row],[RESULTADO (TOTAL)]],"")</f>
        <v/>
      </c>
      <c r="AA457" s="6" t="str">
        <f>IF(Tabla2[[#This Row],[RESULTADO (TOTAL)]]&lt;0,1,"")</f>
        <v/>
      </c>
      <c r="AB457" s="6" t="str">
        <f>IF(Tabla2[[#This Row],[TARGET REAL (RESULTADO EN TICKS)]]&lt;&gt;"",IF(Tabla2[[#This Row],[OPERACIONES PERDEDORAS]]=1,AB456+Tabla2[[#This Row],[OPERACIONES PERDEDORAS]],0),"")</f>
        <v/>
      </c>
      <c r="AC457" s="23"/>
      <c r="AD457" s="23"/>
      <c r="AE457" s="6" t="str">
        <f>IF(D457&lt;&gt;"",COUNTIF($D$3:D457,D457),"")</f>
        <v/>
      </c>
      <c r="AF457" s="6" t="str">
        <f>IF(Tabla2[[#This Row],[RESULTADO TOTAL EN PPRO8]]&lt;0,ABS(Tabla2[[#This Row],[RESULTADO TOTAL EN PPRO8]]),"")</f>
        <v/>
      </c>
    </row>
    <row r="458" spans="1:32" x14ac:dyDescent="0.25">
      <c r="A458" s="22"/>
      <c r="B458" s="34">
        <f t="shared" si="32"/>
        <v>456</v>
      </c>
      <c r="C458" s="22"/>
      <c r="D458" s="37"/>
      <c r="E458" s="37"/>
      <c r="F458" s="37"/>
      <c r="G458" s="39"/>
      <c r="H458" s="22"/>
      <c r="I458" s="22"/>
      <c r="J458" s="22"/>
      <c r="K458" s="22"/>
      <c r="L458" s="22"/>
      <c r="M458" s="22"/>
      <c r="N458" s="22"/>
      <c r="O458" s="22"/>
      <c r="P458" s="22"/>
      <c r="Q458" s="22"/>
      <c r="R458" s="22"/>
      <c r="S458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458" s="22"/>
      <c r="U458" s="6" t="str">
        <f>IF(V458&lt;&gt;"",Tabla2[[#This Row],[VALOR DEL PUNTO (EJEMPLO EN ACCIONES UN PUNTO 1€) ]]/Tabla2[[#This Row],[TAMAÑO DEL TICK (ACCIONES = 0,01)]],"")</f>
        <v/>
      </c>
      <c r="V458" s="22"/>
      <c r="W458" s="22"/>
      <c r="X458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458" s="13" t="str">
        <f>IF(Tabla2[[#This Row],[RESULTADO TOTAL EN PPRO8]]&lt;&gt;"",Tabla2[[#This Row],[RESULTADO TOTAL EN PPRO8]]-Tabla2[[#This Row],[RESULTADO (TOTAL)]],"")</f>
        <v/>
      </c>
      <c r="AA458" s="6" t="str">
        <f>IF(Tabla2[[#This Row],[RESULTADO (TOTAL)]]&lt;0,1,"")</f>
        <v/>
      </c>
      <c r="AB458" s="6" t="str">
        <f>IF(Tabla2[[#This Row],[TARGET REAL (RESULTADO EN TICKS)]]&lt;&gt;"",IF(Tabla2[[#This Row],[OPERACIONES PERDEDORAS]]=1,AB457+Tabla2[[#This Row],[OPERACIONES PERDEDORAS]],0),"")</f>
        <v/>
      </c>
      <c r="AC458" s="23"/>
      <c r="AD458" s="23"/>
      <c r="AE458" s="6" t="str">
        <f>IF(D458&lt;&gt;"",COUNTIF($D$3:D458,D458),"")</f>
        <v/>
      </c>
      <c r="AF458" s="6" t="str">
        <f>IF(Tabla2[[#This Row],[RESULTADO TOTAL EN PPRO8]]&lt;0,ABS(Tabla2[[#This Row],[RESULTADO TOTAL EN PPRO8]]),"")</f>
        <v/>
      </c>
    </row>
    <row r="459" spans="1:32" x14ac:dyDescent="0.25">
      <c r="A459" s="22"/>
      <c r="B459" s="34">
        <f t="shared" si="32"/>
        <v>457</v>
      </c>
      <c r="C459" s="22"/>
      <c r="D459" s="37"/>
      <c r="E459" s="37"/>
      <c r="F459" s="37"/>
      <c r="G459" s="39"/>
      <c r="H459" s="22"/>
      <c r="I459" s="22"/>
      <c r="J459" s="22"/>
      <c r="K459" s="22"/>
      <c r="L459" s="22"/>
      <c r="M459" s="22"/>
      <c r="N459" s="22"/>
      <c r="O459" s="22"/>
      <c r="P459" s="22"/>
      <c r="Q459" s="22"/>
      <c r="R459" s="22"/>
      <c r="S459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459" s="22"/>
      <c r="U459" s="6" t="str">
        <f>IF(V459&lt;&gt;"",Tabla2[[#This Row],[VALOR DEL PUNTO (EJEMPLO EN ACCIONES UN PUNTO 1€) ]]/Tabla2[[#This Row],[TAMAÑO DEL TICK (ACCIONES = 0,01)]],"")</f>
        <v/>
      </c>
      <c r="V459" s="22"/>
      <c r="W459" s="22"/>
      <c r="X459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459" s="13" t="str">
        <f>IF(Tabla2[[#This Row],[RESULTADO TOTAL EN PPRO8]]&lt;&gt;"",Tabla2[[#This Row],[RESULTADO TOTAL EN PPRO8]]-Tabla2[[#This Row],[RESULTADO (TOTAL)]],"")</f>
        <v/>
      </c>
      <c r="AA459" s="6" t="str">
        <f>IF(Tabla2[[#This Row],[RESULTADO (TOTAL)]]&lt;0,1,"")</f>
        <v/>
      </c>
      <c r="AB459" s="6" t="str">
        <f>IF(Tabla2[[#This Row],[TARGET REAL (RESULTADO EN TICKS)]]&lt;&gt;"",IF(Tabla2[[#This Row],[OPERACIONES PERDEDORAS]]=1,AB458+Tabla2[[#This Row],[OPERACIONES PERDEDORAS]],0),"")</f>
        <v/>
      </c>
      <c r="AC459" s="23"/>
      <c r="AD459" s="23"/>
      <c r="AE459" s="6" t="str">
        <f>IF(D459&lt;&gt;"",COUNTIF($D$3:D459,D459),"")</f>
        <v/>
      </c>
      <c r="AF459" s="6" t="str">
        <f>IF(Tabla2[[#This Row],[RESULTADO TOTAL EN PPRO8]]&lt;0,ABS(Tabla2[[#This Row],[RESULTADO TOTAL EN PPRO8]]),"")</f>
        <v/>
      </c>
    </row>
    <row r="460" spans="1:32" x14ac:dyDescent="0.25">
      <c r="A460" s="22"/>
      <c r="B460" s="34">
        <f t="shared" si="32"/>
        <v>458</v>
      </c>
      <c r="C460" s="22"/>
      <c r="D460" s="37"/>
      <c r="E460" s="37"/>
      <c r="F460" s="37"/>
      <c r="G460" s="39"/>
      <c r="H460" s="22"/>
      <c r="I460" s="22"/>
      <c r="J460" s="22"/>
      <c r="K460" s="22"/>
      <c r="L460" s="22"/>
      <c r="M460" s="22"/>
      <c r="N460" s="22"/>
      <c r="O460" s="22"/>
      <c r="P460" s="22"/>
      <c r="Q460" s="22"/>
      <c r="R460" s="22"/>
      <c r="S460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460" s="22"/>
      <c r="U460" s="6" t="str">
        <f>IF(V460&lt;&gt;"",Tabla2[[#This Row],[VALOR DEL PUNTO (EJEMPLO EN ACCIONES UN PUNTO 1€) ]]/Tabla2[[#This Row],[TAMAÑO DEL TICK (ACCIONES = 0,01)]],"")</f>
        <v/>
      </c>
      <c r="V460" s="22"/>
      <c r="W460" s="22"/>
      <c r="X460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460" s="13" t="str">
        <f>IF(Tabla2[[#This Row],[RESULTADO TOTAL EN PPRO8]]&lt;&gt;"",Tabla2[[#This Row],[RESULTADO TOTAL EN PPRO8]]-Tabla2[[#This Row],[RESULTADO (TOTAL)]],"")</f>
        <v/>
      </c>
      <c r="AA460" s="6" t="str">
        <f>IF(Tabla2[[#This Row],[RESULTADO (TOTAL)]]&lt;0,1,"")</f>
        <v/>
      </c>
      <c r="AB460" s="6" t="str">
        <f>IF(Tabla2[[#This Row],[TARGET REAL (RESULTADO EN TICKS)]]&lt;&gt;"",IF(Tabla2[[#This Row],[OPERACIONES PERDEDORAS]]=1,AB459+Tabla2[[#This Row],[OPERACIONES PERDEDORAS]],0),"")</f>
        <v/>
      </c>
      <c r="AC460" s="23"/>
      <c r="AD460" s="23"/>
      <c r="AE460" s="6" t="str">
        <f>IF(D460&lt;&gt;"",COUNTIF($D$3:D460,D460),"")</f>
        <v/>
      </c>
      <c r="AF460" s="6" t="str">
        <f>IF(Tabla2[[#This Row],[RESULTADO TOTAL EN PPRO8]]&lt;0,ABS(Tabla2[[#This Row],[RESULTADO TOTAL EN PPRO8]]),"")</f>
        <v/>
      </c>
    </row>
    <row r="461" spans="1:32" x14ac:dyDescent="0.25">
      <c r="A461" s="22"/>
      <c r="B461" s="34">
        <f t="shared" si="32"/>
        <v>459</v>
      </c>
      <c r="C461" s="22"/>
      <c r="D461" s="37"/>
      <c r="E461" s="37"/>
      <c r="F461" s="37"/>
      <c r="G461" s="39"/>
      <c r="H461" s="22"/>
      <c r="I461" s="22"/>
      <c r="J461" s="22"/>
      <c r="K461" s="22"/>
      <c r="L461" s="22"/>
      <c r="M461" s="22"/>
      <c r="N461" s="22"/>
      <c r="O461" s="22"/>
      <c r="P461" s="22"/>
      <c r="Q461" s="22"/>
      <c r="R461" s="22"/>
      <c r="S461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461" s="22"/>
      <c r="U461" s="6" t="str">
        <f>IF(V461&lt;&gt;"",Tabla2[[#This Row],[VALOR DEL PUNTO (EJEMPLO EN ACCIONES UN PUNTO 1€) ]]/Tabla2[[#This Row],[TAMAÑO DEL TICK (ACCIONES = 0,01)]],"")</f>
        <v/>
      </c>
      <c r="V461" s="22"/>
      <c r="W461" s="22"/>
      <c r="X461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461" s="13" t="str">
        <f>IF(Tabla2[[#This Row],[RESULTADO TOTAL EN PPRO8]]&lt;&gt;"",Tabla2[[#This Row],[RESULTADO TOTAL EN PPRO8]]-Tabla2[[#This Row],[RESULTADO (TOTAL)]],"")</f>
        <v/>
      </c>
      <c r="AA461" s="6" t="str">
        <f>IF(Tabla2[[#This Row],[RESULTADO (TOTAL)]]&lt;0,1,"")</f>
        <v/>
      </c>
      <c r="AB461" s="6" t="str">
        <f>IF(Tabla2[[#This Row],[TARGET REAL (RESULTADO EN TICKS)]]&lt;&gt;"",IF(Tabla2[[#This Row],[OPERACIONES PERDEDORAS]]=1,AB460+Tabla2[[#This Row],[OPERACIONES PERDEDORAS]],0),"")</f>
        <v/>
      </c>
      <c r="AC461" s="23"/>
      <c r="AD461" s="23"/>
      <c r="AE461" s="6" t="str">
        <f>IF(D461&lt;&gt;"",COUNTIF($D$3:D461,D461),"")</f>
        <v/>
      </c>
      <c r="AF461" s="6" t="str">
        <f>IF(Tabla2[[#This Row],[RESULTADO TOTAL EN PPRO8]]&lt;0,ABS(Tabla2[[#This Row],[RESULTADO TOTAL EN PPRO8]]),"")</f>
        <v/>
      </c>
    </row>
    <row r="462" spans="1:32" x14ac:dyDescent="0.25">
      <c r="A462" s="22"/>
      <c r="B462" s="34">
        <f t="shared" si="32"/>
        <v>460</v>
      </c>
      <c r="C462" s="22"/>
      <c r="D462" s="37"/>
      <c r="E462" s="37"/>
      <c r="F462" s="37"/>
      <c r="G462" s="39"/>
      <c r="H462" s="22"/>
      <c r="I462" s="22"/>
      <c r="J462" s="22"/>
      <c r="K462" s="22"/>
      <c r="L462" s="22"/>
      <c r="M462" s="22"/>
      <c r="N462" s="22"/>
      <c r="O462" s="22"/>
      <c r="P462" s="22"/>
      <c r="Q462" s="22"/>
      <c r="R462" s="22"/>
      <c r="S462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462" s="22"/>
      <c r="U462" s="6" t="str">
        <f>IF(V462&lt;&gt;"",Tabla2[[#This Row],[VALOR DEL PUNTO (EJEMPLO EN ACCIONES UN PUNTO 1€) ]]/Tabla2[[#This Row],[TAMAÑO DEL TICK (ACCIONES = 0,01)]],"")</f>
        <v/>
      </c>
      <c r="V462" s="22"/>
      <c r="W462" s="22"/>
      <c r="X462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462" s="13" t="str">
        <f>IF(Tabla2[[#This Row],[RESULTADO TOTAL EN PPRO8]]&lt;&gt;"",Tabla2[[#This Row],[RESULTADO TOTAL EN PPRO8]]-Tabla2[[#This Row],[RESULTADO (TOTAL)]],"")</f>
        <v/>
      </c>
      <c r="AA462" s="6" t="str">
        <f>IF(Tabla2[[#This Row],[RESULTADO (TOTAL)]]&lt;0,1,"")</f>
        <v/>
      </c>
      <c r="AB462" s="6" t="str">
        <f>IF(Tabla2[[#This Row],[TARGET REAL (RESULTADO EN TICKS)]]&lt;&gt;"",IF(Tabla2[[#This Row],[OPERACIONES PERDEDORAS]]=1,AB461+Tabla2[[#This Row],[OPERACIONES PERDEDORAS]],0),"")</f>
        <v/>
      </c>
      <c r="AC462" s="23"/>
      <c r="AD462" s="23"/>
      <c r="AE462" s="6" t="str">
        <f>IF(D462&lt;&gt;"",COUNTIF($D$3:D462,D462),"")</f>
        <v/>
      </c>
      <c r="AF462" s="6" t="str">
        <f>IF(Tabla2[[#This Row],[RESULTADO TOTAL EN PPRO8]]&lt;0,ABS(Tabla2[[#This Row],[RESULTADO TOTAL EN PPRO8]]),"")</f>
        <v/>
      </c>
    </row>
    <row r="463" spans="1:32" x14ac:dyDescent="0.25">
      <c r="A463" s="22"/>
      <c r="B463" s="34">
        <f t="shared" si="32"/>
        <v>461</v>
      </c>
      <c r="C463" s="22"/>
      <c r="D463" s="37"/>
      <c r="E463" s="37"/>
      <c r="F463" s="37"/>
      <c r="G463" s="39"/>
      <c r="H463" s="22"/>
      <c r="I463" s="22"/>
      <c r="J463" s="22"/>
      <c r="K463" s="22"/>
      <c r="L463" s="22"/>
      <c r="M463" s="22"/>
      <c r="N463" s="22"/>
      <c r="O463" s="22"/>
      <c r="P463" s="22"/>
      <c r="Q463" s="22"/>
      <c r="R463" s="22"/>
      <c r="S463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463" s="22"/>
      <c r="U463" s="6" t="str">
        <f>IF(V463&lt;&gt;"",Tabla2[[#This Row],[VALOR DEL PUNTO (EJEMPLO EN ACCIONES UN PUNTO 1€) ]]/Tabla2[[#This Row],[TAMAÑO DEL TICK (ACCIONES = 0,01)]],"")</f>
        <v/>
      </c>
      <c r="V463" s="22"/>
      <c r="W463" s="22"/>
      <c r="X463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463" s="13" t="str">
        <f>IF(Tabla2[[#This Row],[RESULTADO TOTAL EN PPRO8]]&lt;&gt;"",Tabla2[[#This Row],[RESULTADO TOTAL EN PPRO8]]-Tabla2[[#This Row],[RESULTADO (TOTAL)]],"")</f>
        <v/>
      </c>
      <c r="AA463" s="6" t="str">
        <f>IF(Tabla2[[#This Row],[RESULTADO (TOTAL)]]&lt;0,1,"")</f>
        <v/>
      </c>
      <c r="AB463" s="6" t="str">
        <f>IF(Tabla2[[#This Row],[TARGET REAL (RESULTADO EN TICKS)]]&lt;&gt;"",IF(Tabla2[[#This Row],[OPERACIONES PERDEDORAS]]=1,AB462+Tabla2[[#This Row],[OPERACIONES PERDEDORAS]],0),"")</f>
        <v/>
      </c>
      <c r="AC463" s="23"/>
      <c r="AD463" s="23"/>
      <c r="AE463" s="6" t="str">
        <f>IF(D463&lt;&gt;"",COUNTIF($D$3:D463,D463),"")</f>
        <v/>
      </c>
      <c r="AF463" s="6" t="str">
        <f>IF(Tabla2[[#This Row],[RESULTADO TOTAL EN PPRO8]]&lt;0,ABS(Tabla2[[#This Row],[RESULTADO TOTAL EN PPRO8]]),"")</f>
        <v/>
      </c>
    </row>
    <row r="464" spans="1:32" x14ac:dyDescent="0.25">
      <c r="A464" s="22"/>
      <c r="B464" s="34">
        <f t="shared" si="32"/>
        <v>462</v>
      </c>
      <c r="C464" s="22"/>
      <c r="D464" s="37"/>
      <c r="E464" s="37"/>
      <c r="F464" s="37"/>
      <c r="G464" s="39"/>
      <c r="H464" s="22"/>
      <c r="I464" s="22"/>
      <c r="J464" s="22"/>
      <c r="K464" s="22"/>
      <c r="L464" s="22"/>
      <c r="M464" s="22"/>
      <c r="N464" s="22"/>
      <c r="O464" s="22"/>
      <c r="P464" s="22"/>
      <c r="Q464" s="22"/>
      <c r="R464" s="22"/>
      <c r="S464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464" s="22"/>
      <c r="U464" s="6" t="str">
        <f>IF(V464&lt;&gt;"",Tabla2[[#This Row],[VALOR DEL PUNTO (EJEMPLO EN ACCIONES UN PUNTO 1€) ]]/Tabla2[[#This Row],[TAMAÑO DEL TICK (ACCIONES = 0,01)]],"")</f>
        <v/>
      </c>
      <c r="V464" s="22"/>
      <c r="W464" s="22"/>
      <c r="X464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464" s="13" t="str">
        <f>IF(Tabla2[[#This Row],[RESULTADO TOTAL EN PPRO8]]&lt;&gt;"",Tabla2[[#This Row],[RESULTADO TOTAL EN PPRO8]]-Tabla2[[#This Row],[RESULTADO (TOTAL)]],"")</f>
        <v/>
      </c>
      <c r="AA464" s="6" t="str">
        <f>IF(Tabla2[[#This Row],[RESULTADO (TOTAL)]]&lt;0,1,"")</f>
        <v/>
      </c>
      <c r="AB464" s="6" t="str">
        <f>IF(Tabla2[[#This Row],[TARGET REAL (RESULTADO EN TICKS)]]&lt;&gt;"",IF(Tabla2[[#This Row],[OPERACIONES PERDEDORAS]]=1,AB463+Tabla2[[#This Row],[OPERACIONES PERDEDORAS]],0),"")</f>
        <v/>
      </c>
      <c r="AC464" s="23"/>
      <c r="AD464" s="23"/>
      <c r="AE464" s="6" t="str">
        <f>IF(D464&lt;&gt;"",COUNTIF($D$3:D464,D464),"")</f>
        <v/>
      </c>
      <c r="AF464" s="6" t="str">
        <f>IF(Tabla2[[#This Row],[RESULTADO TOTAL EN PPRO8]]&lt;0,ABS(Tabla2[[#This Row],[RESULTADO TOTAL EN PPRO8]]),"")</f>
        <v/>
      </c>
    </row>
    <row r="465" spans="1:32" x14ac:dyDescent="0.25">
      <c r="A465" s="22"/>
      <c r="B465" s="34">
        <f t="shared" si="32"/>
        <v>463</v>
      </c>
      <c r="C465" s="22"/>
      <c r="D465" s="37"/>
      <c r="E465" s="37"/>
      <c r="F465" s="37"/>
      <c r="G465" s="39"/>
      <c r="H465" s="22"/>
      <c r="I465" s="22"/>
      <c r="J465" s="22"/>
      <c r="K465" s="22"/>
      <c r="L465" s="22"/>
      <c r="M465" s="22"/>
      <c r="N465" s="22"/>
      <c r="O465" s="22"/>
      <c r="P465" s="22"/>
      <c r="Q465" s="22"/>
      <c r="R465" s="22"/>
      <c r="S465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465" s="22"/>
      <c r="U465" s="6" t="str">
        <f>IF(V465&lt;&gt;"",Tabla2[[#This Row],[VALOR DEL PUNTO (EJEMPLO EN ACCIONES UN PUNTO 1€) ]]/Tabla2[[#This Row],[TAMAÑO DEL TICK (ACCIONES = 0,01)]],"")</f>
        <v/>
      </c>
      <c r="V465" s="22"/>
      <c r="W465" s="22"/>
      <c r="X465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465" s="13" t="str">
        <f>IF(Tabla2[[#This Row],[RESULTADO TOTAL EN PPRO8]]&lt;&gt;"",Tabla2[[#This Row],[RESULTADO TOTAL EN PPRO8]]-Tabla2[[#This Row],[RESULTADO (TOTAL)]],"")</f>
        <v/>
      </c>
      <c r="AA465" s="6" t="str">
        <f>IF(Tabla2[[#This Row],[RESULTADO (TOTAL)]]&lt;0,1,"")</f>
        <v/>
      </c>
      <c r="AB465" s="6" t="str">
        <f>IF(Tabla2[[#This Row],[TARGET REAL (RESULTADO EN TICKS)]]&lt;&gt;"",IF(Tabla2[[#This Row],[OPERACIONES PERDEDORAS]]=1,AB464+Tabla2[[#This Row],[OPERACIONES PERDEDORAS]],0),"")</f>
        <v/>
      </c>
      <c r="AC465" s="23"/>
      <c r="AD465" s="23"/>
      <c r="AE465" s="6" t="str">
        <f>IF(D465&lt;&gt;"",COUNTIF($D$3:D465,D465),"")</f>
        <v/>
      </c>
      <c r="AF465" s="6" t="str">
        <f>IF(Tabla2[[#This Row],[RESULTADO TOTAL EN PPRO8]]&lt;0,ABS(Tabla2[[#This Row],[RESULTADO TOTAL EN PPRO8]]),"")</f>
        <v/>
      </c>
    </row>
    <row r="466" spans="1:32" x14ac:dyDescent="0.25">
      <c r="A466" s="22"/>
      <c r="B466" s="34">
        <f t="shared" si="32"/>
        <v>464</v>
      </c>
      <c r="C466" s="22"/>
      <c r="D466" s="37"/>
      <c r="E466" s="37"/>
      <c r="F466" s="37"/>
      <c r="G466" s="39"/>
      <c r="H466" s="22"/>
      <c r="I466" s="22"/>
      <c r="J466" s="22"/>
      <c r="K466" s="22"/>
      <c r="L466" s="22"/>
      <c r="M466" s="22"/>
      <c r="N466" s="22"/>
      <c r="O466" s="22"/>
      <c r="P466" s="22"/>
      <c r="Q466" s="22"/>
      <c r="R466" s="22"/>
      <c r="S466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466" s="22"/>
      <c r="U466" s="6" t="str">
        <f>IF(V466&lt;&gt;"",Tabla2[[#This Row],[VALOR DEL PUNTO (EJEMPLO EN ACCIONES UN PUNTO 1€) ]]/Tabla2[[#This Row],[TAMAÑO DEL TICK (ACCIONES = 0,01)]],"")</f>
        <v/>
      </c>
      <c r="V466" s="22"/>
      <c r="W466" s="22"/>
      <c r="X466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466" s="13" t="str">
        <f>IF(Tabla2[[#This Row],[RESULTADO TOTAL EN PPRO8]]&lt;&gt;"",Tabla2[[#This Row],[RESULTADO TOTAL EN PPRO8]]-Tabla2[[#This Row],[RESULTADO (TOTAL)]],"")</f>
        <v/>
      </c>
      <c r="AA466" s="6" t="str">
        <f>IF(Tabla2[[#This Row],[RESULTADO (TOTAL)]]&lt;0,1,"")</f>
        <v/>
      </c>
      <c r="AB466" s="6" t="str">
        <f>IF(Tabla2[[#This Row],[TARGET REAL (RESULTADO EN TICKS)]]&lt;&gt;"",IF(Tabla2[[#This Row],[OPERACIONES PERDEDORAS]]=1,AB465+Tabla2[[#This Row],[OPERACIONES PERDEDORAS]],0),"")</f>
        <v/>
      </c>
      <c r="AC466" s="23"/>
      <c r="AD466" s="23"/>
      <c r="AE466" s="6" t="str">
        <f>IF(D466&lt;&gt;"",COUNTIF($D$3:D466,D466),"")</f>
        <v/>
      </c>
      <c r="AF466" s="6" t="str">
        <f>IF(Tabla2[[#This Row],[RESULTADO TOTAL EN PPRO8]]&lt;0,ABS(Tabla2[[#This Row],[RESULTADO TOTAL EN PPRO8]]),"")</f>
        <v/>
      </c>
    </row>
    <row r="467" spans="1:32" x14ac:dyDescent="0.25">
      <c r="A467" s="22"/>
      <c r="B467" s="34">
        <f t="shared" si="32"/>
        <v>465</v>
      </c>
      <c r="C467" s="22"/>
      <c r="D467" s="37"/>
      <c r="E467" s="37"/>
      <c r="F467" s="37"/>
      <c r="G467" s="39"/>
      <c r="H467" s="22"/>
      <c r="I467" s="22"/>
      <c r="J467" s="22"/>
      <c r="K467" s="22"/>
      <c r="L467" s="22"/>
      <c r="M467" s="22"/>
      <c r="N467" s="22"/>
      <c r="O467" s="22"/>
      <c r="P467" s="22"/>
      <c r="Q467" s="22"/>
      <c r="R467" s="22"/>
      <c r="S467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467" s="22"/>
      <c r="U467" s="6" t="str">
        <f>IF(V467&lt;&gt;"",Tabla2[[#This Row],[VALOR DEL PUNTO (EJEMPLO EN ACCIONES UN PUNTO 1€) ]]/Tabla2[[#This Row],[TAMAÑO DEL TICK (ACCIONES = 0,01)]],"")</f>
        <v/>
      </c>
      <c r="V467" s="22"/>
      <c r="W467" s="22"/>
      <c r="X467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467" s="13" t="str">
        <f>IF(Tabla2[[#This Row],[RESULTADO TOTAL EN PPRO8]]&lt;&gt;"",Tabla2[[#This Row],[RESULTADO TOTAL EN PPRO8]]-Tabla2[[#This Row],[RESULTADO (TOTAL)]],"")</f>
        <v/>
      </c>
      <c r="AA467" s="6" t="str">
        <f>IF(Tabla2[[#This Row],[RESULTADO (TOTAL)]]&lt;0,1,"")</f>
        <v/>
      </c>
      <c r="AB467" s="6" t="str">
        <f>IF(Tabla2[[#This Row],[TARGET REAL (RESULTADO EN TICKS)]]&lt;&gt;"",IF(Tabla2[[#This Row],[OPERACIONES PERDEDORAS]]=1,AB466+Tabla2[[#This Row],[OPERACIONES PERDEDORAS]],0),"")</f>
        <v/>
      </c>
      <c r="AC467" s="23"/>
      <c r="AD467" s="23"/>
      <c r="AE467" s="6" t="str">
        <f>IF(D467&lt;&gt;"",COUNTIF($D$3:D467,D467),"")</f>
        <v/>
      </c>
      <c r="AF467" s="6" t="str">
        <f>IF(Tabla2[[#This Row],[RESULTADO TOTAL EN PPRO8]]&lt;0,ABS(Tabla2[[#This Row],[RESULTADO TOTAL EN PPRO8]]),"")</f>
        <v/>
      </c>
    </row>
    <row r="468" spans="1:32" x14ac:dyDescent="0.25">
      <c r="A468" s="22"/>
      <c r="B468" s="34">
        <f t="shared" si="32"/>
        <v>466</v>
      </c>
      <c r="C468" s="22"/>
      <c r="D468" s="37"/>
      <c r="E468" s="37"/>
      <c r="F468" s="37"/>
      <c r="G468" s="39"/>
      <c r="H468" s="22"/>
      <c r="I468" s="22"/>
      <c r="J468" s="22"/>
      <c r="K468" s="22"/>
      <c r="L468" s="22"/>
      <c r="M468" s="22"/>
      <c r="N468" s="22"/>
      <c r="O468" s="22"/>
      <c r="P468" s="22"/>
      <c r="Q468" s="22"/>
      <c r="R468" s="22"/>
      <c r="S468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468" s="22"/>
      <c r="U468" s="6" t="str">
        <f>IF(V468&lt;&gt;"",Tabla2[[#This Row],[VALOR DEL PUNTO (EJEMPLO EN ACCIONES UN PUNTO 1€) ]]/Tabla2[[#This Row],[TAMAÑO DEL TICK (ACCIONES = 0,01)]],"")</f>
        <v/>
      </c>
      <c r="V468" s="22"/>
      <c r="W468" s="22"/>
      <c r="X468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468" s="13" t="str">
        <f>IF(Tabla2[[#This Row],[RESULTADO TOTAL EN PPRO8]]&lt;&gt;"",Tabla2[[#This Row],[RESULTADO TOTAL EN PPRO8]]-Tabla2[[#This Row],[RESULTADO (TOTAL)]],"")</f>
        <v/>
      </c>
      <c r="AA468" s="6" t="str">
        <f>IF(Tabla2[[#This Row],[RESULTADO (TOTAL)]]&lt;0,1,"")</f>
        <v/>
      </c>
      <c r="AB468" s="6" t="str">
        <f>IF(Tabla2[[#This Row],[TARGET REAL (RESULTADO EN TICKS)]]&lt;&gt;"",IF(Tabla2[[#This Row],[OPERACIONES PERDEDORAS]]=1,AB467+Tabla2[[#This Row],[OPERACIONES PERDEDORAS]],0),"")</f>
        <v/>
      </c>
      <c r="AC468" s="23"/>
      <c r="AD468" s="23"/>
      <c r="AE468" s="6" t="str">
        <f>IF(D468&lt;&gt;"",COUNTIF($D$3:D468,D468),"")</f>
        <v/>
      </c>
      <c r="AF468" s="6" t="str">
        <f>IF(Tabla2[[#This Row],[RESULTADO TOTAL EN PPRO8]]&lt;0,ABS(Tabla2[[#This Row],[RESULTADO TOTAL EN PPRO8]]),"")</f>
        <v/>
      </c>
    </row>
    <row r="469" spans="1:32" x14ac:dyDescent="0.25">
      <c r="A469" s="22"/>
      <c r="B469" s="34">
        <f t="shared" si="32"/>
        <v>467</v>
      </c>
      <c r="C469" s="22"/>
      <c r="D469" s="37"/>
      <c r="E469" s="37"/>
      <c r="F469" s="37"/>
      <c r="G469" s="39"/>
      <c r="H469" s="22"/>
      <c r="I469" s="22"/>
      <c r="J469" s="22"/>
      <c r="K469" s="22"/>
      <c r="L469" s="22"/>
      <c r="M469" s="22"/>
      <c r="N469" s="22"/>
      <c r="O469" s="22"/>
      <c r="P469" s="22"/>
      <c r="Q469" s="22"/>
      <c r="R469" s="22"/>
      <c r="S469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469" s="22"/>
      <c r="U469" s="6" t="str">
        <f>IF(V469&lt;&gt;"",Tabla2[[#This Row],[VALOR DEL PUNTO (EJEMPLO EN ACCIONES UN PUNTO 1€) ]]/Tabla2[[#This Row],[TAMAÑO DEL TICK (ACCIONES = 0,01)]],"")</f>
        <v/>
      </c>
      <c r="V469" s="22"/>
      <c r="W469" s="22"/>
      <c r="X469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469" s="13" t="str">
        <f>IF(Tabla2[[#This Row],[RESULTADO TOTAL EN PPRO8]]&lt;&gt;"",Tabla2[[#This Row],[RESULTADO TOTAL EN PPRO8]]-Tabla2[[#This Row],[RESULTADO (TOTAL)]],"")</f>
        <v/>
      </c>
      <c r="AA469" s="6" t="str">
        <f>IF(Tabla2[[#This Row],[RESULTADO (TOTAL)]]&lt;0,1,"")</f>
        <v/>
      </c>
      <c r="AB469" s="6" t="str">
        <f>IF(Tabla2[[#This Row],[TARGET REAL (RESULTADO EN TICKS)]]&lt;&gt;"",IF(Tabla2[[#This Row],[OPERACIONES PERDEDORAS]]=1,AB468+Tabla2[[#This Row],[OPERACIONES PERDEDORAS]],0),"")</f>
        <v/>
      </c>
      <c r="AC469" s="23"/>
      <c r="AD469" s="23"/>
      <c r="AE469" s="6" t="str">
        <f>IF(D469&lt;&gt;"",COUNTIF($D$3:D469,D469),"")</f>
        <v/>
      </c>
      <c r="AF469" s="6" t="str">
        <f>IF(Tabla2[[#This Row],[RESULTADO TOTAL EN PPRO8]]&lt;0,ABS(Tabla2[[#This Row],[RESULTADO TOTAL EN PPRO8]]),"")</f>
        <v/>
      </c>
    </row>
    <row r="470" spans="1:32" x14ac:dyDescent="0.25">
      <c r="A470" s="22"/>
      <c r="B470" s="34">
        <f t="shared" si="32"/>
        <v>468</v>
      </c>
      <c r="C470" s="22"/>
      <c r="D470" s="37"/>
      <c r="E470" s="37"/>
      <c r="F470" s="37"/>
      <c r="G470" s="39"/>
      <c r="H470" s="22"/>
      <c r="I470" s="22"/>
      <c r="J470" s="22"/>
      <c r="K470" s="22"/>
      <c r="L470" s="22"/>
      <c r="M470" s="22"/>
      <c r="N470" s="22"/>
      <c r="O470" s="22"/>
      <c r="P470" s="22"/>
      <c r="Q470" s="22"/>
      <c r="R470" s="22"/>
      <c r="S470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470" s="22"/>
      <c r="U470" s="6" t="str">
        <f>IF(V470&lt;&gt;"",Tabla2[[#This Row],[VALOR DEL PUNTO (EJEMPLO EN ACCIONES UN PUNTO 1€) ]]/Tabla2[[#This Row],[TAMAÑO DEL TICK (ACCIONES = 0,01)]],"")</f>
        <v/>
      </c>
      <c r="V470" s="22"/>
      <c r="W470" s="22"/>
      <c r="X470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470" s="13" t="str">
        <f>IF(Tabla2[[#This Row],[RESULTADO TOTAL EN PPRO8]]&lt;&gt;"",Tabla2[[#This Row],[RESULTADO TOTAL EN PPRO8]]-Tabla2[[#This Row],[RESULTADO (TOTAL)]],"")</f>
        <v/>
      </c>
      <c r="AA470" s="6" t="str">
        <f>IF(Tabla2[[#This Row],[RESULTADO (TOTAL)]]&lt;0,1,"")</f>
        <v/>
      </c>
      <c r="AB470" s="6" t="str">
        <f>IF(Tabla2[[#This Row],[TARGET REAL (RESULTADO EN TICKS)]]&lt;&gt;"",IF(Tabla2[[#This Row],[OPERACIONES PERDEDORAS]]=1,AB469+Tabla2[[#This Row],[OPERACIONES PERDEDORAS]],0),"")</f>
        <v/>
      </c>
      <c r="AC470" s="23"/>
      <c r="AD470" s="23"/>
      <c r="AE470" s="6" t="str">
        <f>IF(D470&lt;&gt;"",COUNTIF($D$3:D470,D470),"")</f>
        <v/>
      </c>
      <c r="AF470" s="6" t="str">
        <f>IF(Tabla2[[#This Row],[RESULTADO TOTAL EN PPRO8]]&lt;0,ABS(Tabla2[[#This Row],[RESULTADO TOTAL EN PPRO8]]),"")</f>
        <v/>
      </c>
    </row>
    <row r="471" spans="1:32" x14ac:dyDescent="0.25">
      <c r="A471" s="22"/>
      <c r="B471" s="34">
        <f t="shared" si="32"/>
        <v>469</v>
      </c>
      <c r="C471" s="22"/>
      <c r="D471" s="37"/>
      <c r="E471" s="37"/>
      <c r="F471" s="37"/>
      <c r="G471" s="39"/>
      <c r="H471" s="22"/>
      <c r="I471" s="22"/>
      <c r="J471" s="22"/>
      <c r="K471" s="22"/>
      <c r="L471" s="22"/>
      <c r="M471" s="22"/>
      <c r="N471" s="22"/>
      <c r="O471" s="22"/>
      <c r="P471" s="22"/>
      <c r="Q471" s="22"/>
      <c r="R471" s="22"/>
      <c r="S471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471" s="22"/>
      <c r="U471" s="6" t="str">
        <f>IF(V471&lt;&gt;"",Tabla2[[#This Row],[VALOR DEL PUNTO (EJEMPLO EN ACCIONES UN PUNTO 1€) ]]/Tabla2[[#This Row],[TAMAÑO DEL TICK (ACCIONES = 0,01)]],"")</f>
        <v/>
      </c>
      <c r="V471" s="22"/>
      <c r="W471" s="22"/>
      <c r="X471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471" s="13" t="str">
        <f>IF(Tabla2[[#This Row],[RESULTADO TOTAL EN PPRO8]]&lt;&gt;"",Tabla2[[#This Row],[RESULTADO TOTAL EN PPRO8]]-Tabla2[[#This Row],[RESULTADO (TOTAL)]],"")</f>
        <v/>
      </c>
      <c r="AA471" s="6" t="str">
        <f>IF(Tabla2[[#This Row],[RESULTADO (TOTAL)]]&lt;0,1,"")</f>
        <v/>
      </c>
      <c r="AB471" s="6" t="str">
        <f>IF(Tabla2[[#This Row],[TARGET REAL (RESULTADO EN TICKS)]]&lt;&gt;"",IF(Tabla2[[#This Row],[OPERACIONES PERDEDORAS]]=1,AB470+Tabla2[[#This Row],[OPERACIONES PERDEDORAS]],0),"")</f>
        <v/>
      </c>
      <c r="AC471" s="23"/>
      <c r="AD471" s="23"/>
      <c r="AE471" s="6" t="str">
        <f>IF(D471&lt;&gt;"",COUNTIF($D$3:D471,D471),"")</f>
        <v/>
      </c>
      <c r="AF471" s="6" t="str">
        <f>IF(Tabla2[[#This Row],[RESULTADO TOTAL EN PPRO8]]&lt;0,ABS(Tabla2[[#This Row],[RESULTADO TOTAL EN PPRO8]]),"")</f>
        <v/>
      </c>
    </row>
    <row r="472" spans="1:32" x14ac:dyDescent="0.25">
      <c r="A472" s="22"/>
      <c r="B472" s="34">
        <f t="shared" si="32"/>
        <v>470</v>
      </c>
      <c r="C472" s="22"/>
      <c r="D472" s="37"/>
      <c r="E472" s="37"/>
      <c r="F472" s="37"/>
      <c r="G472" s="39"/>
      <c r="H472" s="22"/>
      <c r="I472" s="22"/>
      <c r="J472" s="22"/>
      <c r="K472" s="22"/>
      <c r="L472" s="22"/>
      <c r="M472" s="22"/>
      <c r="N472" s="22"/>
      <c r="O472" s="22"/>
      <c r="P472" s="22"/>
      <c r="Q472" s="22"/>
      <c r="R472" s="22"/>
      <c r="S472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472" s="22"/>
      <c r="U472" s="6" t="str">
        <f>IF(V472&lt;&gt;"",Tabla2[[#This Row],[VALOR DEL PUNTO (EJEMPLO EN ACCIONES UN PUNTO 1€) ]]/Tabla2[[#This Row],[TAMAÑO DEL TICK (ACCIONES = 0,01)]],"")</f>
        <v/>
      </c>
      <c r="V472" s="22"/>
      <c r="W472" s="22"/>
      <c r="X472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472" s="13" t="str">
        <f>IF(Tabla2[[#This Row],[RESULTADO TOTAL EN PPRO8]]&lt;&gt;"",Tabla2[[#This Row],[RESULTADO TOTAL EN PPRO8]]-Tabla2[[#This Row],[RESULTADO (TOTAL)]],"")</f>
        <v/>
      </c>
      <c r="AA472" s="6" t="str">
        <f>IF(Tabla2[[#This Row],[RESULTADO (TOTAL)]]&lt;0,1,"")</f>
        <v/>
      </c>
      <c r="AB472" s="6" t="str">
        <f>IF(Tabla2[[#This Row],[TARGET REAL (RESULTADO EN TICKS)]]&lt;&gt;"",IF(Tabla2[[#This Row],[OPERACIONES PERDEDORAS]]=1,AB471+Tabla2[[#This Row],[OPERACIONES PERDEDORAS]],0),"")</f>
        <v/>
      </c>
      <c r="AC472" s="23"/>
      <c r="AD472" s="23"/>
      <c r="AE472" s="6" t="str">
        <f>IF(D472&lt;&gt;"",COUNTIF($D$3:D472,D472),"")</f>
        <v/>
      </c>
      <c r="AF472" s="6" t="str">
        <f>IF(Tabla2[[#This Row],[RESULTADO TOTAL EN PPRO8]]&lt;0,ABS(Tabla2[[#This Row],[RESULTADO TOTAL EN PPRO8]]),"")</f>
        <v/>
      </c>
    </row>
    <row r="473" spans="1:32" x14ac:dyDescent="0.25">
      <c r="A473" s="22"/>
      <c r="B473" s="34">
        <f t="shared" si="32"/>
        <v>471</v>
      </c>
      <c r="C473" s="22"/>
      <c r="D473" s="37"/>
      <c r="E473" s="37"/>
      <c r="F473" s="37"/>
      <c r="G473" s="39"/>
      <c r="H473" s="22"/>
      <c r="I473" s="22"/>
      <c r="J473" s="22"/>
      <c r="K473" s="22"/>
      <c r="L473" s="22"/>
      <c r="M473" s="22"/>
      <c r="N473" s="22"/>
      <c r="O473" s="22"/>
      <c r="P473" s="22"/>
      <c r="Q473" s="22"/>
      <c r="R473" s="22"/>
      <c r="S473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473" s="22"/>
      <c r="U473" s="6" t="str">
        <f>IF(V473&lt;&gt;"",Tabla2[[#This Row],[VALOR DEL PUNTO (EJEMPLO EN ACCIONES UN PUNTO 1€) ]]/Tabla2[[#This Row],[TAMAÑO DEL TICK (ACCIONES = 0,01)]],"")</f>
        <v/>
      </c>
      <c r="V473" s="22"/>
      <c r="W473" s="22"/>
      <c r="X473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473" s="13" t="str">
        <f>IF(Tabla2[[#This Row],[RESULTADO TOTAL EN PPRO8]]&lt;&gt;"",Tabla2[[#This Row],[RESULTADO TOTAL EN PPRO8]]-Tabla2[[#This Row],[RESULTADO (TOTAL)]],"")</f>
        <v/>
      </c>
      <c r="AA473" s="6" t="str">
        <f>IF(Tabla2[[#This Row],[RESULTADO (TOTAL)]]&lt;0,1,"")</f>
        <v/>
      </c>
      <c r="AB473" s="6" t="str">
        <f>IF(Tabla2[[#This Row],[TARGET REAL (RESULTADO EN TICKS)]]&lt;&gt;"",IF(Tabla2[[#This Row],[OPERACIONES PERDEDORAS]]=1,AB472+Tabla2[[#This Row],[OPERACIONES PERDEDORAS]],0),"")</f>
        <v/>
      </c>
      <c r="AC473" s="23"/>
      <c r="AD473" s="23"/>
      <c r="AE473" s="6" t="str">
        <f>IF(D473&lt;&gt;"",COUNTIF($D$3:D473,D473),"")</f>
        <v/>
      </c>
      <c r="AF473" s="6" t="str">
        <f>IF(Tabla2[[#This Row],[RESULTADO TOTAL EN PPRO8]]&lt;0,ABS(Tabla2[[#This Row],[RESULTADO TOTAL EN PPRO8]]),"")</f>
        <v/>
      </c>
    </row>
    <row r="474" spans="1:32" x14ac:dyDescent="0.25">
      <c r="A474" s="22"/>
      <c r="B474" s="34">
        <f t="shared" si="32"/>
        <v>472</v>
      </c>
      <c r="C474" s="22"/>
      <c r="D474" s="37"/>
      <c r="E474" s="37"/>
      <c r="F474" s="37"/>
      <c r="G474" s="39"/>
      <c r="H474" s="22"/>
      <c r="I474" s="22"/>
      <c r="J474" s="22"/>
      <c r="K474" s="22"/>
      <c r="L474" s="22"/>
      <c r="M474" s="22"/>
      <c r="N474" s="22"/>
      <c r="O474" s="22"/>
      <c r="P474" s="22"/>
      <c r="Q474" s="22"/>
      <c r="R474" s="22"/>
      <c r="S474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474" s="22"/>
      <c r="U474" s="6" t="str">
        <f>IF(V474&lt;&gt;"",Tabla2[[#This Row],[VALOR DEL PUNTO (EJEMPLO EN ACCIONES UN PUNTO 1€) ]]/Tabla2[[#This Row],[TAMAÑO DEL TICK (ACCIONES = 0,01)]],"")</f>
        <v/>
      </c>
      <c r="V474" s="22"/>
      <c r="W474" s="22"/>
      <c r="X474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474" s="13" t="str">
        <f>IF(Tabla2[[#This Row],[RESULTADO TOTAL EN PPRO8]]&lt;&gt;"",Tabla2[[#This Row],[RESULTADO TOTAL EN PPRO8]]-Tabla2[[#This Row],[RESULTADO (TOTAL)]],"")</f>
        <v/>
      </c>
      <c r="AA474" s="6" t="str">
        <f>IF(Tabla2[[#This Row],[RESULTADO (TOTAL)]]&lt;0,1,"")</f>
        <v/>
      </c>
      <c r="AB474" s="6" t="str">
        <f>IF(Tabla2[[#This Row],[TARGET REAL (RESULTADO EN TICKS)]]&lt;&gt;"",IF(Tabla2[[#This Row],[OPERACIONES PERDEDORAS]]=1,AB473+Tabla2[[#This Row],[OPERACIONES PERDEDORAS]],0),"")</f>
        <v/>
      </c>
      <c r="AC474" s="23"/>
      <c r="AD474" s="23"/>
      <c r="AE474" s="6" t="str">
        <f>IF(D474&lt;&gt;"",COUNTIF($D$3:D474,D474),"")</f>
        <v/>
      </c>
      <c r="AF474" s="6" t="str">
        <f>IF(Tabla2[[#This Row],[RESULTADO TOTAL EN PPRO8]]&lt;0,ABS(Tabla2[[#This Row],[RESULTADO TOTAL EN PPRO8]]),"")</f>
        <v/>
      </c>
    </row>
    <row r="475" spans="1:32" x14ac:dyDescent="0.25">
      <c r="A475" s="22"/>
      <c r="B475" s="34">
        <f t="shared" si="32"/>
        <v>473</v>
      </c>
      <c r="C475" s="22"/>
      <c r="D475" s="37"/>
      <c r="E475" s="37"/>
      <c r="F475" s="37"/>
      <c r="G475" s="39"/>
      <c r="H475" s="22"/>
      <c r="I475" s="22"/>
      <c r="J475" s="22"/>
      <c r="K475" s="22"/>
      <c r="L475" s="22"/>
      <c r="M475" s="22"/>
      <c r="N475" s="22"/>
      <c r="O475" s="22"/>
      <c r="P475" s="22"/>
      <c r="Q475" s="22"/>
      <c r="R475" s="22"/>
      <c r="S475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475" s="22"/>
      <c r="U475" s="6" t="str">
        <f>IF(V475&lt;&gt;"",Tabla2[[#This Row],[VALOR DEL PUNTO (EJEMPLO EN ACCIONES UN PUNTO 1€) ]]/Tabla2[[#This Row],[TAMAÑO DEL TICK (ACCIONES = 0,01)]],"")</f>
        <v/>
      </c>
      <c r="V475" s="22"/>
      <c r="W475" s="22"/>
      <c r="X475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475" s="13" t="str">
        <f>IF(Tabla2[[#This Row],[RESULTADO TOTAL EN PPRO8]]&lt;&gt;"",Tabla2[[#This Row],[RESULTADO TOTAL EN PPRO8]]-Tabla2[[#This Row],[RESULTADO (TOTAL)]],"")</f>
        <v/>
      </c>
      <c r="AA475" s="6" t="str">
        <f>IF(Tabla2[[#This Row],[RESULTADO (TOTAL)]]&lt;0,1,"")</f>
        <v/>
      </c>
      <c r="AB475" s="6" t="str">
        <f>IF(Tabla2[[#This Row],[TARGET REAL (RESULTADO EN TICKS)]]&lt;&gt;"",IF(Tabla2[[#This Row],[OPERACIONES PERDEDORAS]]=1,AB474+Tabla2[[#This Row],[OPERACIONES PERDEDORAS]],0),"")</f>
        <v/>
      </c>
      <c r="AC475" s="23"/>
      <c r="AD475" s="23"/>
      <c r="AE475" s="6" t="str">
        <f>IF(D475&lt;&gt;"",COUNTIF($D$3:D475,D475),"")</f>
        <v/>
      </c>
      <c r="AF475" s="6" t="str">
        <f>IF(Tabla2[[#This Row],[RESULTADO TOTAL EN PPRO8]]&lt;0,ABS(Tabla2[[#This Row],[RESULTADO TOTAL EN PPRO8]]),"")</f>
        <v/>
      </c>
    </row>
    <row r="476" spans="1:32" x14ac:dyDescent="0.25">
      <c r="A476" s="22"/>
      <c r="B476" s="34">
        <f t="shared" si="32"/>
        <v>474</v>
      </c>
      <c r="C476" s="22"/>
      <c r="D476" s="37"/>
      <c r="E476" s="37"/>
      <c r="F476" s="37"/>
      <c r="G476" s="39"/>
      <c r="H476" s="22"/>
      <c r="I476" s="22"/>
      <c r="J476" s="22"/>
      <c r="K476" s="22"/>
      <c r="L476" s="22"/>
      <c r="M476" s="22"/>
      <c r="N476" s="22"/>
      <c r="O476" s="22"/>
      <c r="P476" s="22"/>
      <c r="Q476" s="22"/>
      <c r="R476" s="22"/>
      <c r="S476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476" s="22"/>
      <c r="U476" s="6" t="str">
        <f>IF(V476&lt;&gt;"",Tabla2[[#This Row],[VALOR DEL PUNTO (EJEMPLO EN ACCIONES UN PUNTO 1€) ]]/Tabla2[[#This Row],[TAMAÑO DEL TICK (ACCIONES = 0,01)]],"")</f>
        <v/>
      </c>
      <c r="V476" s="22"/>
      <c r="W476" s="22"/>
      <c r="X476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476" s="13" t="str">
        <f>IF(Tabla2[[#This Row],[RESULTADO TOTAL EN PPRO8]]&lt;&gt;"",Tabla2[[#This Row],[RESULTADO TOTAL EN PPRO8]]-Tabla2[[#This Row],[RESULTADO (TOTAL)]],"")</f>
        <v/>
      </c>
      <c r="AA476" s="6" t="str">
        <f>IF(Tabla2[[#This Row],[RESULTADO (TOTAL)]]&lt;0,1,"")</f>
        <v/>
      </c>
      <c r="AB476" s="6" t="str">
        <f>IF(Tabla2[[#This Row],[TARGET REAL (RESULTADO EN TICKS)]]&lt;&gt;"",IF(Tabla2[[#This Row],[OPERACIONES PERDEDORAS]]=1,AB475+Tabla2[[#This Row],[OPERACIONES PERDEDORAS]],0),"")</f>
        <v/>
      </c>
      <c r="AC476" s="23"/>
      <c r="AD476" s="23"/>
      <c r="AE476" s="6" t="str">
        <f>IF(D476&lt;&gt;"",COUNTIF($D$3:D476,D476),"")</f>
        <v/>
      </c>
      <c r="AF476" s="6" t="str">
        <f>IF(Tabla2[[#This Row],[RESULTADO TOTAL EN PPRO8]]&lt;0,ABS(Tabla2[[#This Row],[RESULTADO TOTAL EN PPRO8]]),"")</f>
        <v/>
      </c>
    </row>
    <row r="477" spans="1:32" x14ac:dyDescent="0.25">
      <c r="A477" s="22"/>
      <c r="B477" s="34">
        <f t="shared" si="32"/>
        <v>475</v>
      </c>
      <c r="C477" s="22"/>
      <c r="D477" s="37"/>
      <c r="E477" s="37"/>
      <c r="F477" s="37"/>
      <c r="G477" s="39"/>
      <c r="H477" s="22"/>
      <c r="I477" s="22"/>
      <c r="J477" s="22"/>
      <c r="K477" s="22"/>
      <c r="L477" s="22"/>
      <c r="M477" s="22"/>
      <c r="N477" s="22"/>
      <c r="O477" s="22"/>
      <c r="P477" s="22"/>
      <c r="Q477" s="22"/>
      <c r="R477" s="22"/>
      <c r="S477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477" s="22"/>
      <c r="U477" s="6" t="str">
        <f>IF(V477&lt;&gt;"",Tabla2[[#This Row],[VALOR DEL PUNTO (EJEMPLO EN ACCIONES UN PUNTO 1€) ]]/Tabla2[[#This Row],[TAMAÑO DEL TICK (ACCIONES = 0,01)]],"")</f>
        <v/>
      </c>
      <c r="V477" s="22"/>
      <c r="W477" s="22"/>
      <c r="X477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477" s="13" t="str">
        <f>IF(Tabla2[[#This Row],[RESULTADO TOTAL EN PPRO8]]&lt;&gt;"",Tabla2[[#This Row],[RESULTADO TOTAL EN PPRO8]]-Tabla2[[#This Row],[RESULTADO (TOTAL)]],"")</f>
        <v/>
      </c>
      <c r="AA477" s="6" t="str">
        <f>IF(Tabla2[[#This Row],[RESULTADO (TOTAL)]]&lt;0,1,"")</f>
        <v/>
      </c>
      <c r="AB477" s="6" t="str">
        <f>IF(Tabla2[[#This Row],[TARGET REAL (RESULTADO EN TICKS)]]&lt;&gt;"",IF(Tabla2[[#This Row],[OPERACIONES PERDEDORAS]]=1,AB476+Tabla2[[#This Row],[OPERACIONES PERDEDORAS]],0),"")</f>
        <v/>
      </c>
      <c r="AC477" s="23"/>
      <c r="AD477" s="23"/>
      <c r="AE477" s="6" t="str">
        <f>IF(D477&lt;&gt;"",COUNTIF($D$3:D477,D477),"")</f>
        <v/>
      </c>
      <c r="AF477" s="6" t="str">
        <f>IF(Tabla2[[#This Row],[RESULTADO TOTAL EN PPRO8]]&lt;0,ABS(Tabla2[[#This Row],[RESULTADO TOTAL EN PPRO8]]),"")</f>
        <v/>
      </c>
    </row>
    <row r="478" spans="1:32" x14ac:dyDescent="0.25">
      <c r="A478" s="22"/>
      <c r="B478" s="34">
        <f t="shared" si="32"/>
        <v>476</v>
      </c>
      <c r="C478" s="22"/>
      <c r="D478" s="37"/>
      <c r="E478" s="37"/>
      <c r="F478" s="37"/>
      <c r="G478" s="39"/>
      <c r="H478" s="22"/>
      <c r="I478" s="22"/>
      <c r="J478" s="22"/>
      <c r="K478" s="22"/>
      <c r="L478" s="22"/>
      <c r="M478" s="22"/>
      <c r="N478" s="22"/>
      <c r="O478" s="22"/>
      <c r="P478" s="22"/>
      <c r="Q478" s="22"/>
      <c r="R478" s="22"/>
      <c r="S478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478" s="22"/>
      <c r="U478" s="6" t="str">
        <f>IF(V478&lt;&gt;"",Tabla2[[#This Row],[VALOR DEL PUNTO (EJEMPLO EN ACCIONES UN PUNTO 1€) ]]/Tabla2[[#This Row],[TAMAÑO DEL TICK (ACCIONES = 0,01)]],"")</f>
        <v/>
      </c>
      <c r="V478" s="22"/>
      <c r="W478" s="22"/>
      <c r="X478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478" s="13" t="str">
        <f>IF(Tabla2[[#This Row],[RESULTADO TOTAL EN PPRO8]]&lt;&gt;"",Tabla2[[#This Row],[RESULTADO TOTAL EN PPRO8]]-Tabla2[[#This Row],[RESULTADO (TOTAL)]],"")</f>
        <v/>
      </c>
      <c r="AA478" s="6" t="str">
        <f>IF(Tabla2[[#This Row],[RESULTADO (TOTAL)]]&lt;0,1,"")</f>
        <v/>
      </c>
      <c r="AB478" s="6" t="str">
        <f>IF(Tabla2[[#This Row],[TARGET REAL (RESULTADO EN TICKS)]]&lt;&gt;"",IF(Tabla2[[#This Row],[OPERACIONES PERDEDORAS]]=1,AB477+Tabla2[[#This Row],[OPERACIONES PERDEDORAS]],0),"")</f>
        <v/>
      </c>
      <c r="AC478" s="23"/>
      <c r="AD478" s="23"/>
      <c r="AE478" s="6" t="str">
        <f>IF(D478&lt;&gt;"",COUNTIF($D$3:D478,D478),"")</f>
        <v/>
      </c>
      <c r="AF478" s="6" t="str">
        <f>IF(Tabla2[[#This Row],[RESULTADO TOTAL EN PPRO8]]&lt;0,ABS(Tabla2[[#This Row],[RESULTADO TOTAL EN PPRO8]]),"")</f>
        <v/>
      </c>
    </row>
    <row r="479" spans="1:32" x14ac:dyDescent="0.25">
      <c r="A479" s="22"/>
      <c r="B479" s="34">
        <f t="shared" si="32"/>
        <v>477</v>
      </c>
      <c r="C479" s="22"/>
      <c r="D479" s="37"/>
      <c r="E479" s="37"/>
      <c r="F479" s="37"/>
      <c r="G479" s="39"/>
      <c r="H479" s="22"/>
      <c r="I479" s="22"/>
      <c r="J479" s="22"/>
      <c r="K479" s="22"/>
      <c r="L479" s="22"/>
      <c r="M479" s="22"/>
      <c r="N479" s="22"/>
      <c r="O479" s="22"/>
      <c r="P479" s="22"/>
      <c r="Q479" s="22"/>
      <c r="R479" s="22"/>
      <c r="S479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479" s="22"/>
      <c r="U479" s="6" t="str">
        <f>IF(V479&lt;&gt;"",Tabla2[[#This Row],[VALOR DEL PUNTO (EJEMPLO EN ACCIONES UN PUNTO 1€) ]]/Tabla2[[#This Row],[TAMAÑO DEL TICK (ACCIONES = 0,01)]],"")</f>
        <v/>
      </c>
      <c r="V479" s="22"/>
      <c r="W479" s="22"/>
      <c r="X479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479" s="13" t="str">
        <f>IF(Tabla2[[#This Row],[RESULTADO TOTAL EN PPRO8]]&lt;&gt;"",Tabla2[[#This Row],[RESULTADO TOTAL EN PPRO8]]-Tabla2[[#This Row],[RESULTADO (TOTAL)]],"")</f>
        <v/>
      </c>
      <c r="AA479" s="6" t="str">
        <f>IF(Tabla2[[#This Row],[RESULTADO (TOTAL)]]&lt;0,1,"")</f>
        <v/>
      </c>
      <c r="AB479" s="6" t="str">
        <f>IF(Tabla2[[#This Row],[TARGET REAL (RESULTADO EN TICKS)]]&lt;&gt;"",IF(Tabla2[[#This Row],[OPERACIONES PERDEDORAS]]=1,AB478+Tabla2[[#This Row],[OPERACIONES PERDEDORAS]],0),"")</f>
        <v/>
      </c>
      <c r="AC479" s="23"/>
      <c r="AD479" s="23"/>
      <c r="AE479" s="6" t="str">
        <f>IF(D479&lt;&gt;"",COUNTIF($D$3:D479,D479),"")</f>
        <v/>
      </c>
      <c r="AF479" s="6" t="str">
        <f>IF(Tabla2[[#This Row],[RESULTADO TOTAL EN PPRO8]]&lt;0,ABS(Tabla2[[#This Row],[RESULTADO TOTAL EN PPRO8]]),"")</f>
        <v/>
      </c>
    </row>
    <row r="480" spans="1:32" x14ac:dyDescent="0.25">
      <c r="A480" s="22"/>
      <c r="B480" s="34">
        <f t="shared" si="32"/>
        <v>478</v>
      </c>
      <c r="C480" s="22"/>
      <c r="D480" s="37"/>
      <c r="E480" s="37"/>
      <c r="F480" s="37"/>
      <c r="G480" s="39"/>
      <c r="H480" s="22"/>
      <c r="I480" s="22"/>
      <c r="J480" s="22"/>
      <c r="K480" s="22"/>
      <c r="L480" s="22"/>
      <c r="M480" s="22"/>
      <c r="N480" s="22"/>
      <c r="O480" s="22"/>
      <c r="P480" s="22"/>
      <c r="Q480" s="22"/>
      <c r="R480" s="22"/>
      <c r="S480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480" s="22"/>
      <c r="U480" s="6" t="str">
        <f>IF(V480&lt;&gt;"",Tabla2[[#This Row],[VALOR DEL PUNTO (EJEMPLO EN ACCIONES UN PUNTO 1€) ]]/Tabla2[[#This Row],[TAMAÑO DEL TICK (ACCIONES = 0,01)]],"")</f>
        <v/>
      </c>
      <c r="V480" s="22"/>
      <c r="W480" s="22"/>
      <c r="X480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480" s="13" t="str">
        <f>IF(Tabla2[[#This Row],[RESULTADO TOTAL EN PPRO8]]&lt;&gt;"",Tabla2[[#This Row],[RESULTADO TOTAL EN PPRO8]]-Tabla2[[#This Row],[RESULTADO (TOTAL)]],"")</f>
        <v/>
      </c>
      <c r="AA480" s="6" t="str">
        <f>IF(Tabla2[[#This Row],[RESULTADO (TOTAL)]]&lt;0,1,"")</f>
        <v/>
      </c>
      <c r="AB480" s="6" t="str">
        <f>IF(Tabla2[[#This Row],[TARGET REAL (RESULTADO EN TICKS)]]&lt;&gt;"",IF(Tabla2[[#This Row],[OPERACIONES PERDEDORAS]]=1,AB479+Tabla2[[#This Row],[OPERACIONES PERDEDORAS]],0),"")</f>
        <v/>
      </c>
      <c r="AC480" s="23"/>
      <c r="AD480" s="23"/>
      <c r="AE480" s="6" t="str">
        <f>IF(D480&lt;&gt;"",COUNTIF($D$3:D480,D480),"")</f>
        <v/>
      </c>
      <c r="AF480" s="6" t="str">
        <f>IF(Tabla2[[#This Row],[RESULTADO TOTAL EN PPRO8]]&lt;0,ABS(Tabla2[[#This Row],[RESULTADO TOTAL EN PPRO8]]),"")</f>
        <v/>
      </c>
    </row>
    <row r="481" spans="1:32" x14ac:dyDescent="0.25">
      <c r="A481" s="22"/>
      <c r="B481" s="34">
        <f t="shared" si="32"/>
        <v>479</v>
      </c>
      <c r="C481" s="22"/>
      <c r="D481" s="37"/>
      <c r="E481" s="37"/>
      <c r="F481" s="37"/>
      <c r="G481" s="39"/>
      <c r="H481" s="22"/>
      <c r="I481" s="22"/>
      <c r="J481" s="22"/>
      <c r="K481" s="22"/>
      <c r="L481" s="22"/>
      <c r="M481" s="22"/>
      <c r="N481" s="22"/>
      <c r="O481" s="22"/>
      <c r="P481" s="22"/>
      <c r="Q481" s="22"/>
      <c r="R481" s="22"/>
      <c r="S481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481" s="22"/>
      <c r="U481" s="6" t="str">
        <f>IF(V481&lt;&gt;"",Tabla2[[#This Row],[VALOR DEL PUNTO (EJEMPLO EN ACCIONES UN PUNTO 1€) ]]/Tabla2[[#This Row],[TAMAÑO DEL TICK (ACCIONES = 0,01)]],"")</f>
        <v/>
      </c>
      <c r="V481" s="22"/>
      <c r="W481" s="22"/>
      <c r="X481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481" s="13" t="str">
        <f>IF(Tabla2[[#This Row],[RESULTADO TOTAL EN PPRO8]]&lt;&gt;"",Tabla2[[#This Row],[RESULTADO TOTAL EN PPRO8]]-Tabla2[[#This Row],[RESULTADO (TOTAL)]],"")</f>
        <v/>
      </c>
      <c r="AA481" s="6" t="str">
        <f>IF(Tabla2[[#This Row],[RESULTADO (TOTAL)]]&lt;0,1,"")</f>
        <v/>
      </c>
      <c r="AB481" s="6" t="str">
        <f>IF(Tabla2[[#This Row],[TARGET REAL (RESULTADO EN TICKS)]]&lt;&gt;"",IF(Tabla2[[#This Row],[OPERACIONES PERDEDORAS]]=1,AB480+Tabla2[[#This Row],[OPERACIONES PERDEDORAS]],0),"")</f>
        <v/>
      </c>
      <c r="AC481" s="23"/>
      <c r="AD481" s="23"/>
      <c r="AE481" s="6" t="str">
        <f>IF(D481&lt;&gt;"",COUNTIF($D$3:D481,D481),"")</f>
        <v/>
      </c>
      <c r="AF481" s="6" t="str">
        <f>IF(Tabla2[[#This Row],[RESULTADO TOTAL EN PPRO8]]&lt;0,ABS(Tabla2[[#This Row],[RESULTADO TOTAL EN PPRO8]]),"")</f>
        <v/>
      </c>
    </row>
    <row r="482" spans="1:32" x14ac:dyDescent="0.25">
      <c r="A482" s="22"/>
      <c r="B482" s="34">
        <f t="shared" si="32"/>
        <v>480</v>
      </c>
      <c r="C482" s="22"/>
      <c r="D482" s="37"/>
      <c r="E482" s="37"/>
      <c r="F482" s="37"/>
      <c r="G482" s="39"/>
      <c r="H482" s="22"/>
      <c r="I482" s="22"/>
      <c r="J482" s="22"/>
      <c r="K482" s="22"/>
      <c r="L482" s="22"/>
      <c r="M482" s="22"/>
      <c r="N482" s="22"/>
      <c r="O482" s="22"/>
      <c r="P482" s="22"/>
      <c r="Q482" s="22"/>
      <c r="R482" s="22"/>
      <c r="S482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482" s="22"/>
      <c r="U482" s="6" t="str">
        <f>IF(V482&lt;&gt;"",Tabla2[[#This Row],[VALOR DEL PUNTO (EJEMPLO EN ACCIONES UN PUNTO 1€) ]]/Tabla2[[#This Row],[TAMAÑO DEL TICK (ACCIONES = 0,01)]],"")</f>
        <v/>
      </c>
      <c r="V482" s="22"/>
      <c r="W482" s="22"/>
      <c r="X482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482" s="13" t="str">
        <f>IF(Tabla2[[#This Row],[RESULTADO TOTAL EN PPRO8]]&lt;&gt;"",Tabla2[[#This Row],[RESULTADO TOTAL EN PPRO8]]-Tabla2[[#This Row],[RESULTADO (TOTAL)]],"")</f>
        <v/>
      </c>
      <c r="AA482" s="6" t="str">
        <f>IF(Tabla2[[#This Row],[RESULTADO (TOTAL)]]&lt;0,1,"")</f>
        <v/>
      </c>
      <c r="AB482" s="6" t="str">
        <f>IF(Tabla2[[#This Row],[TARGET REAL (RESULTADO EN TICKS)]]&lt;&gt;"",IF(Tabla2[[#This Row],[OPERACIONES PERDEDORAS]]=1,AB481+Tabla2[[#This Row],[OPERACIONES PERDEDORAS]],0),"")</f>
        <v/>
      </c>
      <c r="AC482" s="23"/>
      <c r="AD482" s="23"/>
      <c r="AE482" s="6" t="str">
        <f>IF(D482&lt;&gt;"",COUNTIF($D$3:D482,D482),"")</f>
        <v/>
      </c>
      <c r="AF482" s="6" t="str">
        <f>IF(Tabla2[[#This Row],[RESULTADO TOTAL EN PPRO8]]&lt;0,ABS(Tabla2[[#This Row],[RESULTADO TOTAL EN PPRO8]]),"")</f>
        <v/>
      </c>
    </row>
    <row r="483" spans="1:32" x14ac:dyDescent="0.25">
      <c r="A483" s="22"/>
      <c r="B483" s="34">
        <f t="shared" si="32"/>
        <v>481</v>
      </c>
      <c r="C483" s="22"/>
      <c r="D483" s="37"/>
      <c r="E483" s="37"/>
      <c r="F483" s="37"/>
      <c r="G483" s="39"/>
      <c r="H483" s="22"/>
      <c r="I483" s="22"/>
      <c r="J483" s="22"/>
      <c r="K483" s="22"/>
      <c r="L483" s="22"/>
      <c r="M483" s="22"/>
      <c r="N483" s="22"/>
      <c r="O483" s="22"/>
      <c r="P483" s="22"/>
      <c r="Q483" s="22"/>
      <c r="R483" s="22"/>
      <c r="S483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483" s="22"/>
      <c r="U483" s="6" t="str">
        <f>IF(V483&lt;&gt;"",Tabla2[[#This Row],[VALOR DEL PUNTO (EJEMPLO EN ACCIONES UN PUNTO 1€) ]]/Tabla2[[#This Row],[TAMAÑO DEL TICK (ACCIONES = 0,01)]],"")</f>
        <v/>
      </c>
      <c r="V483" s="22"/>
      <c r="W483" s="22"/>
      <c r="X483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483" s="13" t="str">
        <f>IF(Tabla2[[#This Row],[RESULTADO TOTAL EN PPRO8]]&lt;&gt;"",Tabla2[[#This Row],[RESULTADO TOTAL EN PPRO8]]-Tabla2[[#This Row],[RESULTADO (TOTAL)]],"")</f>
        <v/>
      </c>
      <c r="AA483" s="6" t="str">
        <f>IF(Tabla2[[#This Row],[RESULTADO (TOTAL)]]&lt;0,1,"")</f>
        <v/>
      </c>
      <c r="AB483" s="6" t="str">
        <f>IF(Tabla2[[#This Row],[TARGET REAL (RESULTADO EN TICKS)]]&lt;&gt;"",IF(Tabla2[[#This Row],[OPERACIONES PERDEDORAS]]=1,AB482+Tabla2[[#This Row],[OPERACIONES PERDEDORAS]],0),"")</f>
        <v/>
      </c>
      <c r="AC483" s="23"/>
      <c r="AD483" s="23"/>
      <c r="AE483" s="6" t="str">
        <f>IF(D483&lt;&gt;"",COUNTIF($D$3:D483,D483),"")</f>
        <v/>
      </c>
      <c r="AF483" s="6" t="str">
        <f>IF(Tabla2[[#This Row],[RESULTADO TOTAL EN PPRO8]]&lt;0,ABS(Tabla2[[#This Row],[RESULTADO TOTAL EN PPRO8]]),"")</f>
        <v/>
      </c>
    </row>
    <row r="484" spans="1:32" x14ac:dyDescent="0.25">
      <c r="A484" s="22"/>
      <c r="B484" s="34">
        <f t="shared" si="32"/>
        <v>482</v>
      </c>
      <c r="C484" s="22"/>
      <c r="D484" s="37"/>
      <c r="E484" s="37"/>
      <c r="F484" s="37"/>
      <c r="G484" s="39"/>
      <c r="H484" s="22"/>
      <c r="I484" s="22"/>
      <c r="J484" s="22"/>
      <c r="K484" s="22"/>
      <c r="L484" s="22"/>
      <c r="M484" s="22"/>
      <c r="N484" s="22"/>
      <c r="O484" s="22"/>
      <c r="P484" s="22"/>
      <c r="Q484" s="22"/>
      <c r="R484" s="22"/>
      <c r="S484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484" s="22"/>
      <c r="U484" s="6" t="str">
        <f>IF(V484&lt;&gt;"",Tabla2[[#This Row],[VALOR DEL PUNTO (EJEMPLO EN ACCIONES UN PUNTO 1€) ]]/Tabla2[[#This Row],[TAMAÑO DEL TICK (ACCIONES = 0,01)]],"")</f>
        <v/>
      </c>
      <c r="V484" s="22"/>
      <c r="W484" s="22"/>
      <c r="X484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484" s="13" t="str">
        <f>IF(Tabla2[[#This Row],[RESULTADO TOTAL EN PPRO8]]&lt;&gt;"",Tabla2[[#This Row],[RESULTADO TOTAL EN PPRO8]]-Tabla2[[#This Row],[RESULTADO (TOTAL)]],"")</f>
        <v/>
      </c>
      <c r="AA484" s="6" t="str">
        <f>IF(Tabla2[[#This Row],[RESULTADO (TOTAL)]]&lt;0,1,"")</f>
        <v/>
      </c>
      <c r="AB484" s="6" t="str">
        <f>IF(Tabla2[[#This Row],[TARGET REAL (RESULTADO EN TICKS)]]&lt;&gt;"",IF(Tabla2[[#This Row],[OPERACIONES PERDEDORAS]]=1,AB483+Tabla2[[#This Row],[OPERACIONES PERDEDORAS]],0),"")</f>
        <v/>
      </c>
      <c r="AC484" s="23"/>
      <c r="AD484" s="23"/>
      <c r="AE484" s="6" t="str">
        <f>IF(D484&lt;&gt;"",COUNTIF($D$3:D484,D484),"")</f>
        <v/>
      </c>
      <c r="AF484" s="6" t="str">
        <f>IF(Tabla2[[#This Row],[RESULTADO TOTAL EN PPRO8]]&lt;0,ABS(Tabla2[[#This Row],[RESULTADO TOTAL EN PPRO8]]),"")</f>
        <v/>
      </c>
    </row>
    <row r="485" spans="1:32" x14ac:dyDescent="0.25">
      <c r="A485" s="22"/>
      <c r="B485" s="34">
        <f t="shared" si="32"/>
        <v>483</v>
      </c>
      <c r="C485" s="22"/>
      <c r="D485" s="37"/>
      <c r="E485" s="37"/>
      <c r="F485" s="37"/>
      <c r="G485" s="39"/>
      <c r="H485" s="22"/>
      <c r="I485" s="22"/>
      <c r="J485" s="22"/>
      <c r="K485" s="22"/>
      <c r="L485" s="22"/>
      <c r="M485" s="22"/>
      <c r="N485" s="22"/>
      <c r="O485" s="22"/>
      <c r="P485" s="22"/>
      <c r="Q485" s="22"/>
      <c r="R485" s="22"/>
      <c r="S485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485" s="22"/>
      <c r="U485" s="6" t="str">
        <f>IF(V485&lt;&gt;"",Tabla2[[#This Row],[VALOR DEL PUNTO (EJEMPLO EN ACCIONES UN PUNTO 1€) ]]/Tabla2[[#This Row],[TAMAÑO DEL TICK (ACCIONES = 0,01)]],"")</f>
        <v/>
      </c>
      <c r="V485" s="22"/>
      <c r="W485" s="22"/>
      <c r="X485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485" s="13" t="str">
        <f>IF(Tabla2[[#This Row],[RESULTADO TOTAL EN PPRO8]]&lt;&gt;"",Tabla2[[#This Row],[RESULTADO TOTAL EN PPRO8]]-Tabla2[[#This Row],[RESULTADO (TOTAL)]],"")</f>
        <v/>
      </c>
      <c r="AA485" s="6" t="str">
        <f>IF(Tabla2[[#This Row],[RESULTADO (TOTAL)]]&lt;0,1,"")</f>
        <v/>
      </c>
      <c r="AB485" s="6" t="str">
        <f>IF(Tabla2[[#This Row],[TARGET REAL (RESULTADO EN TICKS)]]&lt;&gt;"",IF(Tabla2[[#This Row],[OPERACIONES PERDEDORAS]]=1,AB484+Tabla2[[#This Row],[OPERACIONES PERDEDORAS]],0),"")</f>
        <v/>
      </c>
      <c r="AC485" s="23"/>
      <c r="AD485" s="23"/>
      <c r="AE485" s="6" t="str">
        <f>IF(D485&lt;&gt;"",COUNTIF($D$3:D485,D485),"")</f>
        <v/>
      </c>
      <c r="AF485" s="6" t="str">
        <f>IF(Tabla2[[#This Row],[RESULTADO TOTAL EN PPRO8]]&lt;0,ABS(Tabla2[[#This Row],[RESULTADO TOTAL EN PPRO8]]),"")</f>
        <v/>
      </c>
    </row>
    <row r="486" spans="1:32" x14ac:dyDescent="0.25">
      <c r="A486" s="22"/>
      <c r="B486" s="34">
        <f t="shared" si="32"/>
        <v>484</v>
      </c>
      <c r="C486" s="22"/>
      <c r="D486" s="37"/>
      <c r="E486" s="37"/>
      <c r="F486" s="37"/>
      <c r="G486" s="39"/>
      <c r="H486" s="22"/>
      <c r="I486" s="22"/>
      <c r="J486" s="22"/>
      <c r="K486" s="22"/>
      <c r="L486" s="22"/>
      <c r="M486" s="22"/>
      <c r="N486" s="22"/>
      <c r="O486" s="22"/>
      <c r="P486" s="22"/>
      <c r="Q486" s="22"/>
      <c r="R486" s="22"/>
      <c r="S486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486" s="22"/>
      <c r="U486" s="6" t="str">
        <f>IF(V486&lt;&gt;"",Tabla2[[#This Row],[VALOR DEL PUNTO (EJEMPLO EN ACCIONES UN PUNTO 1€) ]]/Tabla2[[#This Row],[TAMAÑO DEL TICK (ACCIONES = 0,01)]],"")</f>
        <v/>
      </c>
      <c r="V486" s="22"/>
      <c r="W486" s="22"/>
      <c r="X486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486" s="13" t="str">
        <f>IF(Tabla2[[#This Row],[RESULTADO TOTAL EN PPRO8]]&lt;&gt;"",Tabla2[[#This Row],[RESULTADO TOTAL EN PPRO8]]-Tabla2[[#This Row],[RESULTADO (TOTAL)]],"")</f>
        <v/>
      </c>
      <c r="AA486" s="6" t="str">
        <f>IF(Tabla2[[#This Row],[RESULTADO (TOTAL)]]&lt;0,1,"")</f>
        <v/>
      </c>
      <c r="AB486" s="6" t="str">
        <f>IF(Tabla2[[#This Row],[TARGET REAL (RESULTADO EN TICKS)]]&lt;&gt;"",IF(Tabla2[[#This Row],[OPERACIONES PERDEDORAS]]=1,AB485+Tabla2[[#This Row],[OPERACIONES PERDEDORAS]],0),"")</f>
        <v/>
      </c>
      <c r="AC486" s="23"/>
      <c r="AD486" s="23"/>
      <c r="AE486" s="6" t="str">
        <f>IF(D486&lt;&gt;"",COUNTIF($D$3:D486,D486),"")</f>
        <v/>
      </c>
      <c r="AF486" s="6" t="str">
        <f>IF(Tabla2[[#This Row],[RESULTADO TOTAL EN PPRO8]]&lt;0,ABS(Tabla2[[#This Row],[RESULTADO TOTAL EN PPRO8]]),"")</f>
        <v/>
      </c>
    </row>
    <row r="487" spans="1:32" x14ac:dyDescent="0.25">
      <c r="A487" s="22"/>
      <c r="B487" s="34">
        <f t="shared" ref="B487:B550" si="33">B486+1</f>
        <v>485</v>
      </c>
      <c r="C487" s="22"/>
      <c r="D487" s="37"/>
      <c r="E487" s="37"/>
      <c r="F487" s="37"/>
      <c r="G487" s="39"/>
      <c r="H487" s="22"/>
      <c r="I487" s="22"/>
      <c r="J487" s="22"/>
      <c r="K487" s="22"/>
      <c r="L487" s="22"/>
      <c r="M487" s="22"/>
      <c r="N487" s="22"/>
      <c r="O487" s="22"/>
      <c r="P487" s="22"/>
      <c r="Q487" s="22"/>
      <c r="R487" s="22"/>
      <c r="S487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487" s="22"/>
      <c r="U487" s="6" t="str">
        <f>IF(V487&lt;&gt;"",Tabla2[[#This Row],[VALOR DEL PUNTO (EJEMPLO EN ACCIONES UN PUNTO 1€) ]]/Tabla2[[#This Row],[TAMAÑO DEL TICK (ACCIONES = 0,01)]],"")</f>
        <v/>
      </c>
      <c r="V487" s="22"/>
      <c r="W487" s="22"/>
      <c r="X487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487" s="13" t="str">
        <f>IF(Tabla2[[#This Row],[RESULTADO TOTAL EN PPRO8]]&lt;&gt;"",Tabla2[[#This Row],[RESULTADO TOTAL EN PPRO8]]-Tabla2[[#This Row],[RESULTADO (TOTAL)]],"")</f>
        <v/>
      </c>
      <c r="AA487" s="6" t="str">
        <f>IF(Tabla2[[#This Row],[RESULTADO (TOTAL)]]&lt;0,1,"")</f>
        <v/>
      </c>
      <c r="AB487" s="6" t="str">
        <f>IF(Tabla2[[#This Row],[TARGET REAL (RESULTADO EN TICKS)]]&lt;&gt;"",IF(Tabla2[[#This Row],[OPERACIONES PERDEDORAS]]=1,AB486+Tabla2[[#This Row],[OPERACIONES PERDEDORAS]],0),"")</f>
        <v/>
      </c>
      <c r="AC487" s="23"/>
      <c r="AD487" s="23"/>
      <c r="AE487" s="6" t="str">
        <f>IF(D487&lt;&gt;"",COUNTIF($D$3:D487,D487),"")</f>
        <v/>
      </c>
      <c r="AF487" s="6" t="str">
        <f>IF(Tabla2[[#This Row],[RESULTADO TOTAL EN PPRO8]]&lt;0,ABS(Tabla2[[#This Row],[RESULTADO TOTAL EN PPRO8]]),"")</f>
        <v/>
      </c>
    </row>
    <row r="488" spans="1:32" x14ac:dyDescent="0.25">
      <c r="A488" s="22"/>
      <c r="B488" s="34">
        <f t="shared" si="33"/>
        <v>486</v>
      </c>
      <c r="C488" s="22"/>
      <c r="D488" s="37"/>
      <c r="E488" s="37"/>
      <c r="F488" s="37"/>
      <c r="G488" s="39"/>
      <c r="H488" s="22"/>
      <c r="I488" s="22"/>
      <c r="J488" s="22"/>
      <c r="K488" s="22"/>
      <c r="L488" s="22"/>
      <c r="M488" s="22"/>
      <c r="N488" s="22"/>
      <c r="O488" s="22"/>
      <c r="P488" s="22"/>
      <c r="Q488" s="22"/>
      <c r="R488" s="22"/>
      <c r="S488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488" s="22"/>
      <c r="U488" s="6" t="str">
        <f>IF(V488&lt;&gt;"",Tabla2[[#This Row],[VALOR DEL PUNTO (EJEMPLO EN ACCIONES UN PUNTO 1€) ]]/Tabla2[[#This Row],[TAMAÑO DEL TICK (ACCIONES = 0,01)]],"")</f>
        <v/>
      </c>
      <c r="V488" s="22"/>
      <c r="W488" s="22"/>
      <c r="X488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488" s="13" t="str">
        <f>IF(Tabla2[[#This Row],[RESULTADO TOTAL EN PPRO8]]&lt;&gt;"",Tabla2[[#This Row],[RESULTADO TOTAL EN PPRO8]]-Tabla2[[#This Row],[RESULTADO (TOTAL)]],"")</f>
        <v/>
      </c>
      <c r="AA488" s="6" t="str">
        <f>IF(Tabla2[[#This Row],[RESULTADO (TOTAL)]]&lt;0,1,"")</f>
        <v/>
      </c>
      <c r="AB488" s="6" t="str">
        <f>IF(Tabla2[[#This Row],[TARGET REAL (RESULTADO EN TICKS)]]&lt;&gt;"",IF(Tabla2[[#This Row],[OPERACIONES PERDEDORAS]]=1,AB487+Tabla2[[#This Row],[OPERACIONES PERDEDORAS]],0),"")</f>
        <v/>
      </c>
      <c r="AC488" s="23"/>
      <c r="AD488" s="23"/>
      <c r="AE488" s="6" t="str">
        <f>IF(D488&lt;&gt;"",COUNTIF($D$3:D488,D488),"")</f>
        <v/>
      </c>
      <c r="AF488" s="6" t="str">
        <f>IF(Tabla2[[#This Row],[RESULTADO TOTAL EN PPRO8]]&lt;0,ABS(Tabla2[[#This Row],[RESULTADO TOTAL EN PPRO8]]),"")</f>
        <v/>
      </c>
    </row>
    <row r="489" spans="1:32" x14ac:dyDescent="0.25">
      <c r="A489" s="22"/>
      <c r="B489" s="34">
        <f t="shared" si="33"/>
        <v>487</v>
      </c>
      <c r="C489" s="22"/>
      <c r="D489" s="37"/>
      <c r="E489" s="37"/>
      <c r="F489" s="37"/>
      <c r="G489" s="39"/>
      <c r="H489" s="22"/>
      <c r="I489" s="22"/>
      <c r="J489" s="22"/>
      <c r="K489" s="22"/>
      <c r="L489" s="22"/>
      <c r="M489" s="22"/>
      <c r="N489" s="22"/>
      <c r="O489" s="22"/>
      <c r="P489" s="22"/>
      <c r="Q489" s="22"/>
      <c r="R489" s="22"/>
      <c r="S489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489" s="22"/>
      <c r="U489" s="6" t="str">
        <f>IF(V489&lt;&gt;"",Tabla2[[#This Row],[VALOR DEL PUNTO (EJEMPLO EN ACCIONES UN PUNTO 1€) ]]/Tabla2[[#This Row],[TAMAÑO DEL TICK (ACCIONES = 0,01)]],"")</f>
        <v/>
      </c>
      <c r="V489" s="22"/>
      <c r="W489" s="22"/>
      <c r="X489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489" s="13" t="str">
        <f>IF(Tabla2[[#This Row],[RESULTADO TOTAL EN PPRO8]]&lt;&gt;"",Tabla2[[#This Row],[RESULTADO TOTAL EN PPRO8]]-Tabla2[[#This Row],[RESULTADO (TOTAL)]],"")</f>
        <v/>
      </c>
      <c r="AA489" s="6" t="str">
        <f>IF(Tabla2[[#This Row],[RESULTADO (TOTAL)]]&lt;0,1,"")</f>
        <v/>
      </c>
      <c r="AB489" s="6" t="str">
        <f>IF(Tabla2[[#This Row],[TARGET REAL (RESULTADO EN TICKS)]]&lt;&gt;"",IF(Tabla2[[#This Row],[OPERACIONES PERDEDORAS]]=1,AB488+Tabla2[[#This Row],[OPERACIONES PERDEDORAS]],0),"")</f>
        <v/>
      </c>
      <c r="AC489" s="23"/>
      <c r="AD489" s="23"/>
      <c r="AE489" s="6" t="str">
        <f>IF(D489&lt;&gt;"",COUNTIF($D$3:D489,D489),"")</f>
        <v/>
      </c>
      <c r="AF489" s="6" t="str">
        <f>IF(Tabla2[[#This Row],[RESULTADO TOTAL EN PPRO8]]&lt;0,ABS(Tabla2[[#This Row],[RESULTADO TOTAL EN PPRO8]]),"")</f>
        <v/>
      </c>
    </row>
    <row r="490" spans="1:32" x14ac:dyDescent="0.25">
      <c r="A490" s="22"/>
      <c r="B490" s="34">
        <f t="shared" si="33"/>
        <v>488</v>
      </c>
      <c r="C490" s="22"/>
      <c r="D490" s="37"/>
      <c r="E490" s="37"/>
      <c r="F490" s="37"/>
      <c r="G490" s="39"/>
      <c r="H490" s="22"/>
      <c r="I490" s="22"/>
      <c r="J490" s="22"/>
      <c r="K490" s="22"/>
      <c r="L490" s="22"/>
      <c r="M490" s="22"/>
      <c r="N490" s="22"/>
      <c r="O490" s="22"/>
      <c r="P490" s="22"/>
      <c r="Q490" s="22"/>
      <c r="R490" s="22"/>
      <c r="S490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490" s="22"/>
      <c r="U490" s="6" t="str">
        <f>IF(V490&lt;&gt;"",Tabla2[[#This Row],[VALOR DEL PUNTO (EJEMPLO EN ACCIONES UN PUNTO 1€) ]]/Tabla2[[#This Row],[TAMAÑO DEL TICK (ACCIONES = 0,01)]],"")</f>
        <v/>
      </c>
      <c r="V490" s="22"/>
      <c r="W490" s="22"/>
      <c r="X490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490" s="13" t="str">
        <f>IF(Tabla2[[#This Row],[RESULTADO TOTAL EN PPRO8]]&lt;&gt;"",Tabla2[[#This Row],[RESULTADO TOTAL EN PPRO8]]-Tabla2[[#This Row],[RESULTADO (TOTAL)]],"")</f>
        <v/>
      </c>
      <c r="AA490" s="6" t="str">
        <f>IF(Tabla2[[#This Row],[RESULTADO (TOTAL)]]&lt;0,1,"")</f>
        <v/>
      </c>
      <c r="AB490" s="6" t="str">
        <f>IF(Tabla2[[#This Row],[TARGET REAL (RESULTADO EN TICKS)]]&lt;&gt;"",IF(Tabla2[[#This Row],[OPERACIONES PERDEDORAS]]=1,AB489+Tabla2[[#This Row],[OPERACIONES PERDEDORAS]],0),"")</f>
        <v/>
      </c>
      <c r="AC490" s="23"/>
      <c r="AD490" s="23"/>
      <c r="AE490" s="6" t="str">
        <f>IF(D490&lt;&gt;"",COUNTIF($D$3:D490,D490),"")</f>
        <v/>
      </c>
      <c r="AF490" s="6" t="str">
        <f>IF(Tabla2[[#This Row],[RESULTADO TOTAL EN PPRO8]]&lt;0,ABS(Tabla2[[#This Row],[RESULTADO TOTAL EN PPRO8]]),"")</f>
        <v/>
      </c>
    </row>
    <row r="491" spans="1:32" x14ac:dyDescent="0.25">
      <c r="A491" s="22"/>
      <c r="B491" s="34">
        <f t="shared" si="33"/>
        <v>489</v>
      </c>
      <c r="C491" s="22"/>
      <c r="D491" s="37"/>
      <c r="E491" s="37"/>
      <c r="F491" s="37"/>
      <c r="G491" s="39"/>
      <c r="H491" s="22"/>
      <c r="I491" s="22"/>
      <c r="J491" s="22"/>
      <c r="K491" s="22"/>
      <c r="L491" s="22"/>
      <c r="M491" s="22"/>
      <c r="N491" s="22"/>
      <c r="O491" s="22"/>
      <c r="P491" s="22"/>
      <c r="Q491" s="22"/>
      <c r="R491" s="22"/>
      <c r="S491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491" s="22"/>
      <c r="U491" s="6" t="str">
        <f>IF(V491&lt;&gt;"",Tabla2[[#This Row],[VALOR DEL PUNTO (EJEMPLO EN ACCIONES UN PUNTO 1€) ]]/Tabla2[[#This Row],[TAMAÑO DEL TICK (ACCIONES = 0,01)]],"")</f>
        <v/>
      </c>
      <c r="V491" s="22"/>
      <c r="W491" s="22"/>
      <c r="X491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491" s="13" t="str">
        <f>IF(Tabla2[[#This Row],[RESULTADO TOTAL EN PPRO8]]&lt;&gt;"",Tabla2[[#This Row],[RESULTADO TOTAL EN PPRO8]]-Tabla2[[#This Row],[RESULTADO (TOTAL)]],"")</f>
        <v/>
      </c>
      <c r="AA491" s="6" t="str">
        <f>IF(Tabla2[[#This Row],[RESULTADO (TOTAL)]]&lt;0,1,"")</f>
        <v/>
      </c>
      <c r="AB491" s="6" t="str">
        <f>IF(Tabla2[[#This Row],[TARGET REAL (RESULTADO EN TICKS)]]&lt;&gt;"",IF(Tabla2[[#This Row],[OPERACIONES PERDEDORAS]]=1,AB490+Tabla2[[#This Row],[OPERACIONES PERDEDORAS]],0),"")</f>
        <v/>
      </c>
      <c r="AC491" s="23"/>
      <c r="AD491" s="23"/>
      <c r="AE491" s="6" t="str">
        <f>IF(D491&lt;&gt;"",COUNTIF($D$3:D491,D491),"")</f>
        <v/>
      </c>
      <c r="AF491" s="6" t="str">
        <f>IF(Tabla2[[#This Row],[RESULTADO TOTAL EN PPRO8]]&lt;0,ABS(Tabla2[[#This Row],[RESULTADO TOTAL EN PPRO8]]),"")</f>
        <v/>
      </c>
    </row>
    <row r="492" spans="1:32" x14ac:dyDescent="0.25">
      <c r="A492" s="22"/>
      <c r="B492" s="34">
        <f t="shared" si="33"/>
        <v>490</v>
      </c>
      <c r="C492" s="22"/>
      <c r="D492" s="37"/>
      <c r="E492" s="37"/>
      <c r="F492" s="37"/>
      <c r="G492" s="39"/>
      <c r="H492" s="22"/>
      <c r="I492" s="22"/>
      <c r="J492" s="22"/>
      <c r="K492" s="22"/>
      <c r="L492" s="22"/>
      <c r="M492" s="22"/>
      <c r="N492" s="22"/>
      <c r="O492" s="22"/>
      <c r="P492" s="22"/>
      <c r="Q492" s="22"/>
      <c r="R492" s="22"/>
      <c r="S492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492" s="22"/>
      <c r="U492" s="6" t="str">
        <f>IF(V492&lt;&gt;"",Tabla2[[#This Row],[VALOR DEL PUNTO (EJEMPLO EN ACCIONES UN PUNTO 1€) ]]/Tabla2[[#This Row],[TAMAÑO DEL TICK (ACCIONES = 0,01)]],"")</f>
        <v/>
      </c>
      <c r="V492" s="22"/>
      <c r="W492" s="22"/>
      <c r="X492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492" s="13" t="str">
        <f>IF(Tabla2[[#This Row],[RESULTADO TOTAL EN PPRO8]]&lt;&gt;"",Tabla2[[#This Row],[RESULTADO TOTAL EN PPRO8]]-Tabla2[[#This Row],[RESULTADO (TOTAL)]],"")</f>
        <v/>
      </c>
      <c r="AA492" s="6" t="str">
        <f>IF(Tabla2[[#This Row],[RESULTADO (TOTAL)]]&lt;0,1,"")</f>
        <v/>
      </c>
      <c r="AB492" s="6" t="str">
        <f>IF(Tabla2[[#This Row],[TARGET REAL (RESULTADO EN TICKS)]]&lt;&gt;"",IF(Tabla2[[#This Row],[OPERACIONES PERDEDORAS]]=1,AB491+Tabla2[[#This Row],[OPERACIONES PERDEDORAS]],0),"")</f>
        <v/>
      </c>
      <c r="AC492" s="23"/>
      <c r="AD492" s="23"/>
      <c r="AE492" s="6" t="str">
        <f>IF(D492&lt;&gt;"",COUNTIF($D$3:D492,D492),"")</f>
        <v/>
      </c>
      <c r="AF492" s="6" t="str">
        <f>IF(Tabla2[[#This Row],[RESULTADO TOTAL EN PPRO8]]&lt;0,ABS(Tabla2[[#This Row],[RESULTADO TOTAL EN PPRO8]]),"")</f>
        <v/>
      </c>
    </row>
    <row r="493" spans="1:32" x14ac:dyDescent="0.25">
      <c r="A493" s="22"/>
      <c r="B493" s="34">
        <f t="shared" si="33"/>
        <v>491</v>
      </c>
      <c r="C493" s="22"/>
      <c r="D493" s="37"/>
      <c r="E493" s="37"/>
      <c r="F493" s="37"/>
      <c r="G493" s="39"/>
      <c r="H493" s="22"/>
      <c r="I493" s="22"/>
      <c r="J493" s="22"/>
      <c r="K493" s="22"/>
      <c r="L493" s="22"/>
      <c r="M493" s="22"/>
      <c r="N493" s="22"/>
      <c r="O493" s="22"/>
      <c r="P493" s="22"/>
      <c r="Q493" s="22"/>
      <c r="R493" s="22"/>
      <c r="S493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493" s="22"/>
      <c r="U493" s="6" t="str">
        <f>IF(V493&lt;&gt;"",Tabla2[[#This Row],[VALOR DEL PUNTO (EJEMPLO EN ACCIONES UN PUNTO 1€) ]]/Tabla2[[#This Row],[TAMAÑO DEL TICK (ACCIONES = 0,01)]],"")</f>
        <v/>
      </c>
      <c r="V493" s="22"/>
      <c r="W493" s="22"/>
      <c r="X493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493" s="13" t="str">
        <f>IF(Tabla2[[#This Row],[RESULTADO TOTAL EN PPRO8]]&lt;&gt;"",Tabla2[[#This Row],[RESULTADO TOTAL EN PPRO8]]-Tabla2[[#This Row],[RESULTADO (TOTAL)]],"")</f>
        <v/>
      </c>
      <c r="AA493" s="6" t="str">
        <f>IF(Tabla2[[#This Row],[RESULTADO (TOTAL)]]&lt;0,1,"")</f>
        <v/>
      </c>
      <c r="AB493" s="6" t="str">
        <f>IF(Tabla2[[#This Row],[TARGET REAL (RESULTADO EN TICKS)]]&lt;&gt;"",IF(Tabla2[[#This Row],[OPERACIONES PERDEDORAS]]=1,AB492+Tabla2[[#This Row],[OPERACIONES PERDEDORAS]],0),"")</f>
        <v/>
      </c>
      <c r="AC493" s="23"/>
      <c r="AD493" s="23"/>
      <c r="AE493" s="6" t="str">
        <f>IF(D493&lt;&gt;"",COUNTIF($D$3:D493,D493),"")</f>
        <v/>
      </c>
      <c r="AF493" s="6" t="str">
        <f>IF(Tabla2[[#This Row],[RESULTADO TOTAL EN PPRO8]]&lt;0,ABS(Tabla2[[#This Row],[RESULTADO TOTAL EN PPRO8]]),"")</f>
        <v/>
      </c>
    </row>
    <row r="494" spans="1:32" x14ac:dyDescent="0.25">
      <c r="A494" s="22"/>
      <c r="B494" s="34">
        <f t="shared" si="33"/>
        <v>492</v>
      </c>
      <c r="C494" s="22"/>
      <c r="D494" s="37"/>
      <c r="E494" s="37"/>
      <c r="F494" s="37"/>
      <c r="G494" s="39"/>
      <c r="H494" s="22"/>
      <c r="I494" s="22"/>
      <c r="J494" s="22"/>
      <c r="K494" s="22"/>
      <c r="L494" s="22"/>
      <c r="M494" s="22"/>
      <c r="N494" s="22"/>
      <c r="O494" s="22"/>
      <c r="P494" s="22"/>
      <c r="Q494" s="22"/>
      <c r="R494" s="22"/>
      <c r="S494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494" s="22"/>
      <c r="U494" s="6" t="str">
        <f>IF(V494&lt;&gt;"",Tabla2[[#This Row],[VALOR DEL PUNTO (EJEMPLO EN ACCIONES UN PUNTO 1€) ]]/Tabla2[[#This Row],[TAMAÑO DEL TICK (ACCIONES = 0,01)]],"")</f>
        <v/>
      </c>
      <c r="V494" s="22"/>
      <c r="W494" s="22"/>
      <c r="X494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494" s="13" t="str">
        <f>IF(Tabla2[[#This Row],[RESULTADO TOTAL EN PPRO8]]&lt;&gt;"",Tabla2[[#This Row],[RESULTADO TOTAL EN PPRO8]]-Tabla2[[#This Row],[RESULTADO (TOTAL)]],"")</f>
        <v/>
      </c>
      <c r="AA494" s="6" t="str">
        <f>IF(Tabla2[[#This Row],[RESULTADO (TOTAL)]]&lt;0,1,"")</f>
        <v/>
      </c>
      <c r="AB494" s="6" t="str">
        <f>IF(Tabla2[[#This Row],[TARGET REAL (RESULTADO EN TICKS)]]&lt;&gt;"",IF(Tabla2[[#This Row],[OPERACIONES PERDEDORAS]]=1,AB493+Tabla2[[#This Row],[OPERACIONES PERDEDORAS]],0),"")</f>
        <v/>
      </c>
      <c r="AC494" s="23"/>
      <c r="AD494" s="23"/>
      <c r="AE494" s="6" t="str">
        <f>IF(D494&lt;&gt;"",COUNTIF($D$3:D494,D494),"")</f>
        <v/>
      </c>
      <c r="AF494" s="6" t="str">
        <f>IF(Tabla2[[#This Row],[RESULTADO TOTAL EN PPRO8]]&lt;0,ABS(Tabla2[[#This Row],[RESULTADO TOTAL EN PPRO8]]),"")</f>
        <v/>
      </c>
    </row>
    <row r="495" spans="1:32" x14ac:dyDescent="0.25">
      <c r="A495" s="22"/>
      <c r="B495" s="34">
        <f t="shared" si="33"/>
        <v>493</v>
      </c>
      <c r="C495" s="22"/>
      <c r="D495" s="37"/>
      <c r="E495" s="37"/>
      <c r="F495" s="37"/>
      <c r="G495" s="39"/>
      <c r="H495" s="22"/>
      <c r="I495" s="22"/>
      <c r="J495" s="22"/>
      <c r="K495" s="22"/>
      <c r="L495" s="22"/>
      <c r="M495" s="22"/>
      <c r="N495" s="22"/>
      <c r="O495" s="22"/>
      <c r="P495" s="22"/>
      <c r="Q495" s="22"/>
      <c r="R495" s="22"/>
      <c r="S495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495" s="22"/>
      <c r="U495" s="6" t="str">
        <f>IF(V495&lt;&gt;"",Tabla2[[#This Row],[VALOR DEL PUNTO (EJEMPLO EN ACCIONES UN PUNTO 1€) ]]/Tabla2[[#This Row],[TAMAÑO DEL TICK (ACCIONES = 0,01)]],"")</f>
        <v/>
      </c>
      <c r="V495" s="22"/>
      <c r="W495" s="22"/>
      <c r="X495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495" s="13" t="str">
        <f>IF(Tabla2[[#This Row],[RESULTADO TOTAL EN PPRO8]]&lt;&gt;"",Tabla2[[#This Row],[RESULTADO TOTAL EN PPRO8]]-Tabla2[[#This Row],[RESULTADO (TOTAL)]],"")</f>
        <v/>
      </c>
      <c r="AA495" s="6" t="str">
        <f>IF(Tabla2[[#This Row],[RESULTADO (TOTAL)]]&lt;0,1,"")</f>
        <v/>
      </c>
      <c r="AB495" s="6" t="str">
        <f>IF(Tabla2[[#This Row],[TARGET REAL (RESULTADO EN TICKS)]]&lt;&gt;"",IF(Tabla2[[#This Row],[OPERACIONES PERDEDORAS]]=1,AB494+Tabla2[[#This Row],[OPERACIONES PERDEDORAS]],0),"")</f>
        <v/>
      </c>
      <c r="AC495" s="23"/>
      <c r="AD495" s="23"/>
      <c r="AE495" s="6" t="str">
        <f>IF(D495&lt;&gt;"",COUNTIF($D$3:D495,D495),"")</f>
        <v/>
      </c>
      <c r="AF495" s="6" t="str">
        <f>IF(Tabla2[[#This Row],[RESULTADO TOTAL EN PPRO8]]&lt;0,ABS(Tabla2[[#This Row],[RESULTADO TOTAL EN PPRO8]]),"")</f>
        <v/>
      </c>
    </row>
    <row r="496" spans="1:32" x14ac:dyDescent="0.25">
      <c r="A496" s="22"/>
      <c r="B496" s="34">
        <f t="shared" si="33"/>
        <v>494</v>
      </c>
      <c r="C496" s="22"/>
      <c r="D496" s="37"/>
      <c r="E496" s="37"/>
      <c r="F496" s="37"/>
      <c r="G496" s="39"/>
      <c r="H496" s="22"/>
      <c r="I496" s="22"/>
      <c r="J496" s="22"/>
      <c r="K496" s="22"/>
      <c r="L496" s="22"/>
      <c r="M496" s="22"/>
      <c r="N496" s="22"/>
      <c r="O496" s="22"/>
      <c r="P496" s="22"/>
      <c r="Q496" s="22"/>
      <c r="R496" s="22"/>
      <c r="S496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496" s="22"/>
      <c r="U496" s="6" t="str">
        <f>IF(V496&lt;&gt;"",Tabla2[[#This Row],[VALOR DEL PUNTO (EJEMPLO EN ACCIONES UN PUNTO 1€) ]]/Tabla2[[#This Row],[TAMAÑO DEL TICK (ACCIONES = 0,01)]],"")</f>
        <v/>
      </c>
      <c r="V496" s="22"/>
      <c r="W496" s="22"/>
      <c r="X496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496" s="13" t="str">
        <f>IF(Tabla2[[#This Row],[RESULTADO TOTAL EN PPRO8]]&lt;&gt;"",Tabla2[[#This Row],[RESULTADO TOTAL EN PPRO8]]-Tabla2[[#This Row],[RESULTADO (TOTAL)]],"")</f>
        <v/>
      </c>
      <c r="AA496" s="6" t="str">
        <f>IF(Tabla2[[#This Row],[RESULTADO (TOTAL)]]&lt;0,1,"")</f>
        <v/>
      </c>
      <c r="AB496" s="6" t="str">
        <f>IF(Tabla2[[#This Row],[TARGET REAL (RESULTADO EN TICKS)]]&lt;&gt;"",IF(Tabla2[[#This Row],[OPERACIONES PERDEDORAS]]=1,AB495+Tabla2[[#This Row],[OPERACIONES PERDEDORAS]],0),"")</f>
        <v/>
      </c>
      <c r="AC496" s="23"/>
      <c r="AD496" s="23"/>
      <c r="AE496" s="6" t="str">
        <f>IF(D496&lt;&gt;"",COUNTIF($D$3:D496,D496),"")</f>
        <v/>
      </c>
      <c r="AF496" s="6" t="str">
        <f>IF(Tabla2[[#This Row],[RESULTADO TOTAL EN PPRO8]]&lt;0,ABS(Tabla2[[#This Row],[RESULTADO TOTAL EN PPRO8]]),"")</f>
        <v/>
      </c>
    </row>
    <row r="497" spans="1:32" x14ac:dyDescent="0.25">
      <c r="A497" s="22"/>
      <c r="B497" s="34">
        <f t="shared" si="33"/>
        <v>495</v>
      </c>
      <c r="C497" s="22"/>
      <c r="D497" s="37"/>
      <c r="E497" s="37"/>
      <c r="F497" s="37"/>
      <c r="G497" s="39"/>
      <c r="H497" s="22"/>
      <c r="I497" s="22"/>
      <c r="J497" s="22"/>
      <c r="K497" s="22"/>
      <c r="L497" s="22"/>
      <c r="M497" s="22"/>
      <c r="N497" s="22"/>
      <c r="O497" s="22"/>
      <c r="P497" s="22"/>
      <c r="Q497" s="22"/>
      <c r="R497" s="22"/>
      <c r="S497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497" s="22"/>
      <c r="U497" s="6" t="str">
        <f>IF(V497&lt;&gt;"",Tabla2[[#This Row],[VALOR DEL PUNTO (EJEMPLO EN ACCIONES UN PUNTO 1€) ]]/Tabla2[[#This Row],[TAMAÑO DEL TICK (ACCIONES = 0,01)]],"")</f>
        <v/>
      </c>
      <c r="V497" s="22"/>
      <c r="W497" s="22"/>
      <c r="X497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497" s="13" t="str">
        <f>IF(Tabla2[[#This Row],[RESULTADO TOTAL EN PPRO8]]&lt;&gt;"",Tabla2[[#This Row],[RESULTADO TOTAL EN PPRO8]]-Tabla2[[#This Row],[RESULTADO (TOTAL)]],"")</f>
        <v/>
      </c>
      <c r="AA497" s="6" t="str">
        <f>IF(Tabla2[[#This Row],[RESULTADO (TOTAL)]]&lt;0,1,"")</f>
        <v/>
      </c>
      <c r="AB497" s="6" t="str">
        <f>IF(Tabla2[[#This Row],[TARGET REAL (RESULTADO EN TICKS)]]&lt;&gt;"",IF(Tabla2[[#This Row],[OPERACIONES PERDEDORAS]]=1,AB496+Tabla2[[#This Row],[OPERACIONES PERDEDORAS]],0),"")</f>
        <v/>
      </c>
      <c r="AC497" s="23"/>
      <c r="AD497" s="23"/>
      <c r="AE497" s="6" t="str">
        <f>IF(D497&lt;&gt;"",COUNTIF($D$3:D497,D497),"")</f>
        <v/>
      </c>
      <c r="AF497" s="6" t="str">
        <f>IF(Tabla2[[#This Row],[RESULTADO TOTAL EN PPRO8]]&lt;0,ABS(Tabla2[[#This Row],[RESULTADO TOTAL EN PPRO8]]),"")</f>
        <v/>
      </c>
    </row>
    <row r="498" spans="1:32" x14ac:dyDescent="0.25">
      <c r="A498" s="22"/>
      <c r="B498" s="34">
        <f t="shared" si="33"/>
        <v>496</v>
      </c>
      <c r="C498" s="22"/>
      <c r="D498" s="37"/>
      <c r="E498" s="37"/>
      <c r="F498" s="37"/>
      <c r="G498" s="39"/>
      <c r="H498" s="22"/>
      <c r="I498" s="22"/>
      <c r="J498" s="22"/>
      <c r="K498" s="22"/>
      <c r="L498" s="22"/>
      <c r="M498" s="22"/>
      <c r="N498" s="22"/>
      <c r="O498" s="22"/>
      <c r="P498" s="22"/>
      <c r="Q498" s="22"/>
      <c r="R498" s="22"/>
      <c r="S498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498" s="22"/>
      <c r="U498" s="6" t="str">
        <f>IF(V498&lt;&gt;"",Tabla2[[#This Row],[VALOR DEL PUNTO (EJEMPLO EN ACCIONES UN PUNTO 1€) ]]/Tabla2[[#This Row],[TAMAÑO DEL TICK (ACCIONES = 0,01)]],"")</f>
        <v/>
      </c>
      <c r="V498" s="22"/>
      <c r="W498" s="22"/>
      <c r="X498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498" s="13" t="str">
        <f>IF(Tabla2[[#This Row],[RESULTADO TOTAL EN PPRO8]]&lt;&gt;"",Tabla2[[#This Row],[RESULTADO TOTAL EN PPRO8]]-Tabla2[[#This Row],[RESULTADO (TOTAL)]],"")</f>
        <v/>
      </c>
      <c r="AA498" s="6" t="str">
        <f>IF(Tabla2[[#This Row],[RESULTADO (TOTAL)]]&lt;0,1,"")</f>
        <v/>
      </c>
      <c r="AB498" s="6" t="str">
        <f>IF(Tabla2[[#This Row],[TARGET REAL (RESULTADO EN TICKS)]]&lt;&gt;"",IF(Tabla2[[#This Row],[OPERACIONES PERDEDORAS]]=1,AB497+Tabla2[[#This Row],[OPERACIONES PERDEDORAS]],0),"")</f>
        <v/>
      </c>
      <c r="AC498" s="23"/>
      <c r="AD498" s="23"/>
      <c r="AE498" s="6" t="str">
        <f>IF(D498&lt;&gt;"",COUNTIF($D$3:D498,D498),"")</f>
        <v/>
      </c>
      <c r="AF498" s="6" t="str">
        <f>IF(Tabla2[[#This Row],[RESULTADO TOTAL EN PPRO8]]&lt;0,ABS(Tabla2[[#This Row],[RESULTADO TOTAL EN PPRO8]]),"")</f>
        <v/>
      </c>
    </row>
    <row r="499" spans="1:32" x14ac:dyDescent="0.25">
      <c r="A499" s="22"/>
      <c r="B499" s="34">
        <f t="shared" si="33"/>
        <v>497</v>
      </c>
      <c r="C499" s="22"/>
      <c r="D499" s="37"/>
      <c r="E499" s="37"/>
      <c r="F499" s="37"/>
      <c r="G499" s="39"/>
      <c r="H499" s="22"/>
      <c r="I499" s="22"/>
      <c r="J499" s="22"/>
      <c r="K499" s="22"/>
      <c r="L499" s="22"/>
      <c r="M499" s="22"/>
      <c r="N499" s="22"/>
      <c r="O499" s="22"/>
      <c r="P499" s="22"/>
      <c r="Q499" s="22"/>
      <c r="R499" s="22"/>
      <c r="S499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499" s="22"/>
      <c r="U499" s="6" t="str">
        <f>IF(V499&lt;&gt;"",Tabla2[[#This Row],[VALOR DEL PUNTO (EJEMPLO EN ACCIONES UN PUNTO 1€) ]]/Tabla2[[#This Row],[TAMAÑO DEL TICK (ACCIONES = 0,01)]],"")</f>
        <v/>
      </c>
      <c r="V499" s="22"/>
      <c r="W499" s="22"/>
      <c r="X499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499" s="13" t="str">
        <f>IF(Tabla2[[#This Row],[RESULTADO TOTAL EN PPRO8]]&lt;&gt;"",Tabla2[[#This Row],[RESULTADO TOTAL EN PPRO8]]-Tabla2[[#This Row],[RESULTADO (TOTAL)]],"")</f>
        <v/>
      </c>
      <c r="AA499" s="6" t="str">
        <f>IF(Tabla2[[#This Row],[RESULTADO (TOTAL)]]&lt;0,1,"")</f>
        <v/>
      </c>
      <c r="AB499" s="6" t="str">
        <f>IF(Tabla2[[#This Row],[TARGET REAL (RESULTADO EN TICKS)]]&lt;&gt;"",IF(Tabla2[[#This Row],[OPERACIONES PERDEDORAS]]=1,AB498+Tabla2[[#This Row],[OPERACIONES PERDEDORAS]],0),"")</f>
        <v/>
      </c>
      <c r="AC499" s="23"/>
      <c r="AD499" s="23"/>
      <c r="AE499" s="6" t="str">
        <f>IF(D499&lt;&gt;"",COUNTIF($D$3:D499,D499),"")</f>
        <v/>
      </c>
      <c r="AF499" s="6" t="str">
        <f>IF(Tabla2[[#This Row],[RESULTADO TOTAL EN PPRO8]]&lt;0,ABS(Tabla2[[#This Row],[RESULTADO TOTAL EN PPRO8]]),"")</f>
        <v/>
      </c>
    </row>
    <row r="500" spans="1:32" x14ac:dyDescent="0.25">
      <c r="A500" s="22"/>
      <c r="B500" s="34">
        <f t="shared" si="33"/>
        <v>498</v>
      </c>
      <c r="C500" s="22"/>
      <c r="D500" s="37"/>
      <c r="E500" s="37"/>
      <c r="F500" s="37"/>
      <c r="G500" s="39"/>
      <c r="H500" s="22"/>
      <c r="I500" s="22"/>
      <c r="J500" s="22"/>
      <c r="K500" s="22"/>
      <c r="L500" s="22"/>
      <c r="M500" s="22"/>
      <c r="N500" s="22"/>
      <c r="O500" s="22"/>
      <c r="P500" s="22"/>
      <c r="Q500" s="22"/>
      <c r="R500" s="22"/>
      <c r="S500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500" s="22"/>
      <c r="U500" s="6" t="str">
        <f>IF(V500&lt;&gt;"",Tabla2[[#This Row],[VALOR DEL PUNTO (EJEMPLO EN ACCIONES UN PUNTO 1€) ]]/Tabla2[[#This Row],[TAMAÑO DEL TICK (ACCIONES = 0,01)]],"")</f>
        <v/>
      </c>
      <c r="V500" s="22"/>
      <c r="W500" s="22"/>
      <c r="X500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500" s="13" t="str">
        <f>IF(Tabla2[[#This Row],[RESULTADO TOTAL EN PPRO8]]&lt;&gt;"",Tabla2[[#This Row],[RESULTADO TOTAL EN PPRO8]]-Tabla2[[#This Row],[RESULTADO (TOTAL)]],"")</f>
        <v/>
      </c>
      <c r="AA500" s="6" t="str">
        <f>IF(Tabla2[[#This Row],[RESULTADO (TOTAL)]]&lt;0,1,"")</f>
        <v/>
      </c>
      <c r="AB500" s="6" t="str">
        <f>IF(Tabla2[[#This Row],[TARGET REAL (RESULTADO EN TICKS)]]&lt;&gt;"",IF(Tabla2[[#This Row],[OPERACIONES PERDEDORAS]]=1,AB499+Tabla2[[#This Row],[OPERACIONES PERDEDORAS]],0),"")</f>
        <v/>
      </c>
      <c r="AC500" s="23"/>
      <c r="AD500" s="23"/>
      <c r="AE500" s="6" t="str">
        <f>IF(D500&lt;&gt;"",COUNTIF($D$3:D500,D500),"")</f>
        <v/>
      </c>
      <c r="AF500" s="6" t="str">
        <f>IF(Tabla2[[#This Row],[RESULTADO TOTAL EN PPRO8]]&lt;0,ABS(Tabla2[[#This Row],[RESULTADO TOTAL EN PPRO8]]),"")</f>
        <v/>
      </c>
    </row>
    <row r="501" spans="1:32" x14ac:dyDescent="0.25">
      <c r="A501" s="22"/>
      <c r="B501" s="34">
        <f t="shared" si="33"/>
        <v>499</v>
      </c>
      <c r="C501" s="22"/>
      <c r="D501" s="37"/>
      <c r="E501" s="37"/>
      <c r="F501" s="37"/>
      <c r="G501" s="39"/>
      <c r="H501" s="22"/>
      <c r="I501" s="22"/>
      <c r="J501" s="22"/>
      <c r="K501" s="22"/>
      <c r="L501" s="22"/>
      <c r="M501" s="22"/>
      <c r="N501" s="22"/>
      <c r="O501" s="22"/>
      <c r="P501" s="22"/>
      <c r="Q501" s="22"/>
      <c r="R501" s="22"/>
      <c r="S501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501" s="22"/>
      <c r="U501" s="6" t="str">
        <f>IF(V501&lt;&gt;"",Tabla2[[#This Row],[VALOR DEL PUNTO (EJEMPLO EN ACCIONES UN PUNTO 1€) ]]/Tabla2[[#This Row],[TAMAÑO DEL TICK (ACCIONES = 0,01)]],"")</f>
        <v/>
      </c>
      <c r="V501" s="22"/>
      <c r="W501" s="22"/>
      <c r="X501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501" s="13" t="str">
        <f>IF(Tabla2[[#This Row],[RESULTADO TOTAL EN PPRO8]]&lt;&gt;"",Tabla2[[#This Row],[RESULTADO TOTAL EN PPRO8]]-Tabla2[[#This Row],[RESULTADO (TOTAL)]],"")</f>
        <v/>
      </c>
      <c r="AA501" s="6" t="str">
        <f>IF(Tabla2[[#This Row],[RESULTADO (TOTAL)]]&lt;0,1,"")</f>
        <v/>
      </c>
      <c r="AB501" s="6" t="str">
        <f>IF(Tabla2[[#This Row],[TARGET REAL (RESULTADO EN TICKS)]]&lt;&gt;"",IF(Tabla2[[#This Row],[OPERACIONES PERDEDORAS]]=1,AB500+Tabla2[[#This Row],[OPERACIONES PERDEDORAS]],0),"")</f>
        <v/>
      </c>
      <c r="AC501" s="23"/>
      <c r="AD501" s="23"/>
      <c r="AE501" s="6" t="str">
        <f>IF(D501&lt;&gt;"",COUNTIF($D$3:D501,D501),"")</f>
        <v/>
      </c>
      <c r="AF501" s="6" t="str">
        <f>IF(Tabla2[[#This Row],[RESULTADO TOTAL EN PPRO8]]&lt;0,ABS(Tabla2[[#This Row],[RESULTADO TOTAL EN PPRO8]]),"")</f>
        <v/>
      </c>
    </row>
    <row r="502" spans="1:32" x14ac:dyDescent="0.25">
      <c r="A502" s="22"/>
      <c r="B502" s="34">
        <f t="shared" si="33"/>
        <v>500</v>
      </c>
      <c r="C502" s="22"/>
      <c r="D502" s="37"/>
      <c r="E502" s="37"/>
      <c r="F502" s="37"/>
      <c r="G502" s="39"/>
      <c r="H502" s="22"/>
      <c r="I502" s="22"/>
      <c r="J502" s="22"/>
      <c r="K502" s="22"/>
      <c r="L502" s="22"/>
      <c r="M502" s="22"/>
      <c r="N502" s="22"/>
      <c r="O502" s="22"/>
      <c r="P502" s="22"/>
      <c r="Q502" s="22"/>
      <c r="R502" s="22"/>
      <c r="S502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502" s="22"/>
      <c r="U502" s="6" t="str">
        <f>IF(V502&lt;&gt;"",Tabla2[[#This Row],[VALOR DEL PUNTO (EJEMPLO EN ACCIONES UN PUNTO 1€) ]]/Tabla2[[#This Row],[TAMAÑO DEL TICK (ACCIONES = 0,01)]],"")</f>
        <v/>
      </c>
      <c r="V502" s="22"/>
      <c r="W502" s="22"/>
      <c r="X502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502" s="13" t="str">
        <f>IF(Tabla2[[#This Row],[RESULTADO TOTAL EN PPRO8]]&lt;&gt;"",Tabla2[[#This Row],[RESULTADO TOTAL EN PPRO8]]-Tabla2[[#This Row],[RESULTADO (TOTAL)]],"")</f>
        <v/>
      </c>
      <c r="AA502" s="6" t="str">
        <f>IF(Tabla2[[#This Row],[RESULTADO (TOTAL)]]&lt;0,1,"")</f>
        <v/>
      </c>
      <c r="AB502" s="6" t="str">
        <f>IF(Tabla2[[#This Row],[TARGET REAL (RESULTADO EN TICKS)]]&lt;&gt;"",IF(Tabla2[[#This Row],[OPERACIONES PERDEDORAS]]=1,AB501+Tabla2[[#This Row],[OPERACIONES PERDEDORAS]],0),"")</f>
        <v/>
      </c>
      <c r="AC502" s="23"/>
      <c r="AD502" s="23"/>
      <c r="AE502" s="6" t="str">
        <f>IF(D502&lt;&gt;"",COUNTIF($D$3:D502,D502),"")</f>
        <v/>
      </c>
      <c r="AF502" s="6" t="str">
        <f>IF(Tabla2[[#This Row],[RESULTADO TOTAL EN PPRO8]]&lt;0,ABS(Tabla2[[#This Row],[RESULTADO TOTAL EN PPRO8]]),"")</f>
        <v/>
      </c>
    </row>
    <row r="503" spans="1:32" x14ac:dyDescent="0.25">
      <c r="A503" s="22"/>
      <c r="B503" s="34">
        <f t="shared" si="33"/>
        <v>501</v>
      </c>
      <c r="C503" s="22"/>
      <c r="D503" s="37"/>
      <c r="E503" s="37"/>
      <c r="F503" s="37"/>
      <c r="G503" s="39"/>
      <c r="H503" s="22"/>
      <c r="I503" s="22"/>
      <c r="J503" s="22"/>
      <c r="K503" s="22"/>
      <c r="L503" s="22"/>
      <c r="M503" s="22"/>
      <c r="N503" s="22"/>
      <c r="O503" s="22"/>
      <c r="P503" s="22"/>
      <c r="Q503" s="22"/>
      <c r="R503" s="22"/>
      <c r="S503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503" s="22"/>
      <c r="U503" s="6" t="str">
        <f>IF(V503&lt;&gt;"",Tabla2[[#This Row],[VALOR DEL PUNTO (EJEMPLO EN ACCIONES UN PUNTO 1€) ]]/Tabla2[[#This Row],[TAMAÑO DEL TICK (ACCIONES = 0,01)]],"")</f>
        <v/>
      </c>
      <c r="V503" s="22"/>
      <c r="W503" s="22"/>
      <c r="X503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503" s="13" t="str">
        <f>IF(Tabla2[[#This Row],[RESULTADO TOTAL EN PPRO8]]&lt;&gt;"",Tabla2[[#This Row],[RESULTADO TOTAL EN PPRO8]]-Tabla2[[#This Row],[RESULTADO (TOTAL)]],"")</f>
        <v/>
      </c>
      <c r="AA503" s="6" t="str">
        <f>IF(Tabla2[[#This Row],[RESULTADO (TOTAL)]]&lt;0,1,"")</f>
        <v/>
      </c>
      <c r="AB503" s="6" t="str">
        <f>IF(Tabla2[[#This Row],[TARGET REAL (RESULTADO EN TICKS)]]&lt;&gt;"",IF(Tabla2[[#This Row],[OPERACIONES PERDEDORAS]]=1,AB502+Tabla2[[#This Row],[OPERACIONES PERDEDORAS]],0),"")</f>
        <v/>
      </c>
      <c r="AC503" s="23"/>
      <c r="AD503" s="23"/>
      <c r="AE503" s="6" t="str">
        <f>IF(D503&lt;&gt;"",COUNTIF($D$3:D503,D503),"")</f>
        <v/>
      </c>
      <c r="AF503" s="6" t="str">
        <f>IF(Tabla2[[#This Row],[RESULTADO TOTAL EN PPRO8]]&lt;0,ABS(Tabla2[[#This Row],[RESULTADO TOTAL EN PPRO8]]),"")</f>
        <v/>
      </c>
    </row>
    <row r="504" spans="1:32" x14ac:dyDescent="0.25">
      <c r="A504" s="22"/>
      <c r="B504" s="34">
        <f t="shared" si="33"/>
        <v>502</v>
      </c>
      <c r="C504" s="22"/>
      <c r="D504" s="37"/>
      <c r="E504" s="37"/>
      <c r="F504" s="37"/>
      <c r="G504" s="39"/>
      <c r="H504" s="22"/>
      <c r="I504" s="22"/>
      <c r="J504" s="22"/>
      <c r="K504" s="22"/>
      <c r="L504" s="22"/>
      <c r="M504" s="22"/>
      <c r="N504" s="22"/>
      <c r="O504" s="22"/>
      <c r="P504" s="22"/>
      <c r="Q504" s="22"/>
      <c r="R504" s="22"/>
      <c r="S504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504" s="22"/>
      <c r="U504" s="6" t="str">
        <f>IF(V504&lt;&gt;"",Tabla2[[#This Row],[VALOR DEL PUNTO (EJEMPLO EN ACCIONES UN PUNTO 1€) ]]/Tabla2[[#This Row],[TAMAÑO DEL TICK (ACCIONES = 0,01)]],"")</f>
        <v/>
      </c>
      <c r="V504" s="22"/>
      <c r="W504" s="22"/>
      <c r="X504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504" s="13" t="str">
        <f>IF(Tabla2[[#This Row],[RESULTADO TOTAL EN PPRO8]]&lt;&gt;"",Tabla2[[#This Row],[RESULTADO TOTAL EN PPRO8]]-Tabla2[[#This Row],[RESULTADO (TOTAL)]],"")</f>
        <v/>
      </c>
      <c r="AA504" s="6" t="str">
        <f>IF(Tabla2[[#This Row],[RESULTADO (TOTAL)]]&lt;0,1,"")</f>
        <v/>
      </c>
      <c r="AB504" s="6" t="str">
        <f>IF(Tabla2[[#This Row],[TARGET REAL (RESULTADO EN TICKS)]]&lt;&gt;"",IF(Tabla2[[#This Row],[OPERACIONES PERDEDORAS]]=1,AB503+Tabla2[[#This Row],[OPERACIONES PERDEDORAS]],0),"")</f>
        <v/>
      </c>
      <c r="AC504" s="23"/>
      <c r="AD504" s="23"/>
      <c r="AE504" s="6" t="str">
        <f>IF(D504&lt;&gt;"",COUNTIF($D$3:D504,D504),"")</f>
        <v/>
      </c>
      <c r="AF504" s="6" t="str">
        <f>IF(Tabla2[[#This Row],[RESULTADO TOTAL EN PPRO8]]&lt;0,ABS(Tabla2[[#This Row],[RESULTADO TOTAL EN PPRO8]]),"")</f>
        <v/>
      </c>
    </row>
    <row r="505" spans="1:32" x14ac:dyDescent="0.25">
      <c r="A505" s="22"/>
      <c r="B505" s="34">
        <f t="shared" si="33"/>
        <v>503</v>
      </c>
      <c r="C505" s="22"/>
      <c r="D505" s="37"/>
      <c r="E505" s="37"/>
      <c r="F505" s="37"/>
      <c r="G505" s="39"/>
      <c r="H505" s="22"/>
      <c r="I505" s="22"/>
      <c r="J505" s="22"/>
      <c r="K505" s="22"/>
      <c r="L505" s="22"/>
      <c r="M505" s="22"/>
      <c r="N505" s="22"/>
      <c r="O505" s="22"/>
      <c r="P505" s="22"/>
      <c r="Q505" s="22"/>
      <c r="R505" s="22"/>
      <c r="S505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505" s="22"/>
      <c r="U505" s="6" t="str">
        <f>IF(V505&lt;&gt;"",Tabla2[[#This Row],[VALOR DEL PUNTO (EJEMPLO EN ACCIONES UN PUNTO 1€) ]]/Tabla2[[#This Row],[TAMAÑO DEL TICK (ACCIONES = 0,01)]],"")</f>
        <v/>
      </c>
      <c r="V505" s="22"/>
      <c r="W505" s="22"/>
      <c r="X505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505" s="13" t="str">
        <f>IF(Tabla2[[#This Row],[RESULTADO TOTAL EN PPRO8]]&lt;&gt;"",Tabla2[[#This Row],[RESULTADO TOTAL EN PPRO8]]-Tabla2[[#This Row],[RESULTADO (TOTAL)]],"")</f>
        <v/>
      </c>
      <c r="AA505" s="6" t="str">
        <f>IF(Tabla2[[#This Row],[RESULTADO (TOTAL)]]&lt;0,1,"")</f>
        <v/>
      </c>
      <c r="AB505" s="6" t="str">
        <f>IF(Tabla2[[#This Row],[TARGET REAL (RESULTADO EN TICKS)]]&lt;&gt;"",IF(Tabla2[[#This Row],[OPERACIONES PERDEDORAS]]=1,AB504+Tabla2[[#This Row],[OPERACIONES PERDEDORAS]],0),"")</f>
        <v/>
      </c>
      <c r="AC505" s="23"/>
      <c r="AD505" s="23"/>
      <c r="AE505" s="6" t="str">
        <f>IF(D505&lt;&gt;"",COUNTIF($D$3:D505,D505),"")</f>
        <v/>
      </c>
      <c r="AF505" s="6" t="str">
        <f>IF(Tabla2[[#This Row],[RESULTADO TOTAL EN PPRO8]]&lt;0,ABS(Tabla2[[#This Row],[RESULTADO TOTAL EN PPRO8]]),"")</f>
        <v/>
      </c>
    </row>
    <row r="506" spans="1:32" x14ac:dyDescent="0.25">
      <c r="A506" s="22"/>
      <c r="B506" s="34">
        <f t="shared" si="33"/>
        <v>504</v>
      </c>
      <c r="C506" s="22"/>
      <c r="D506" s="37"/>
      <c r="E506" s="37"/>
      <c r="F506" s="37"/>
      <c r="G506" s="39"/>
      <c r="H506" s="22"/>
      <c r="I506" s="22"/>
      <c r="J506" s="22"/>
      <c r="K506" s="22"/>
      <c r="L506" s="22"/>
      <c r="M506" s="22"/>
      <c r="N506" s="22"/>
      <c r="O506" s="22"/>
      <c r="P506" s="22"/>
      <c r="Q506" s="22"/>
      <c r="R506" s="22"/>
      <c r="S506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506" s="22"/>
      <c r="U506" s="6" t="str">
        <f>IF(V506&lt;&gt;"",Tabla2[[#This Row],[VALOR DEL PUNTO (EJEMPLO EN ACCIONES UN PUNTO 1€) ]]/Tabla2[[#This Row],[TAMAÑO DEL TICK (ACCIONES = 0,01)]],"")</f>
        <v/>
      </c>
      <c r="V506" s="22"/>
      <c r="W506" s="22"/>
      <c r="X506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506" s="13" t="str">
        <f>IF(Tabla2[[#This Row],[RESULTADO TOTAL EN PPRO8]]&lt;&gt;"",Tabla2[[#This Row],[RESULTADO TOTAL EN PPRO8]]-Tabla2[[#This Row],[RESULTADO (TOTAL)]],"")</f>
        <v/>
      </c>
      <c r="AA506" s="6" t="str">
        <f>IF(Tabla2[[#This Row],[RESULTADO (TOTAL)]]&lt;0,1,"")</f>
        <v/>
      </c>
      <c r="AB506" s="6" t="str">
        <f>IF(Tabla2[[#This Row],[TARGET REAL (RESULTADO EN TICKS)]]&lt;&gt;"",IF(Tabla2[[#This Row],[OPERACIONES PERDEDORAS]]=1,AB505+Tabla2[[#This Row],[OPERACIONES PERDEDORAS]],0),"")</f>
        <v/>
      </c>
      <c r="AC506" s="23"/>
      <c r="AD506" s="23"/>
      <c r="AE506" s="6" t="str">
        <f>IF(D506&lt;&gt;"",COUNTIF($D$3:D506,D506),"")</f>
        <v/>
      </c>
      <c r="AF506" s="6" t="str">
        <f>IF(Tabla2[[#This Row],[RESULTADO TOTAL EN PPRO8]]&lt;0,ABS(Tabla2[[#This Row],[RESULTADO TOTAL EN PPRO8]]),"")</f>
        <v/>
      </c>
    </row>
    <row r="507" spans="1:32" x14ac:dyDescent="0.25">
      <c r="A507" s="22"/>
      <c r="B507" s="34">
        <f t="shared" si="33"/>
        <v>505</v>
      </c>
      <c r="C507" s="22"/>
      <c r="D507" s="37"/>
      <c r="E507" s="37"/>
      <c r="F507" s="37"/>
      <c r="G507" s="39"/>
      <c r="H507" s="22"/>
      <c r="I507" s="22"/>
      <c r="J507" s="22"/>
      <c r="K507" s="22"/>
      <c r="L507" s="22"/>
      <c r="M507" s="22"/>
      <c r="N507" s="22"/>
      <c r="O507" s="22"/>
      <c r="P507" s="22"/>
      <c r="Q507" s="22"/>
      <c r="R507" s="22"/>
      <c r="S507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507" s="22"/>
      <c r="U507" s="6" t="str">
        <f>IF(V507&lt;&gt;"",Tabla2[[#This Row],[VALOR DEL PUNTO (EJEMPLO EN ACCIONES UN PUNTO 1€) ]]/Tabla2[[#This Row],[TAMAÑO DEL TICK (ACCIONES = 0,01)]],"")</f>
        <v/>
      </c>
      <c r="V507" s="22"/>
      <c r="W507" s="22"/>
      <c r="X507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507" s="13" t="str">
        <f>IF(Tabla2[[#This Row],[RESULTADO TOTAL EN PPRO8]]&lt;&gt;"",Tabla2[[#This Row],[RESULTADO TOTAL EN PPRO8]]-Tabla2[[#This Row],[RESULTADO (TOTAL)]],"")</f>
        <v/>
      </c>
      <c r="AA507" s="6" t="str">
        <f>IF(Tabla2[[#This Row],[RESULTADO (TOTAL)]]&lt;0,1,"")</f>
        <v/>
      </c>
      <c r="AB507" s="6" t="str">
        <f>IF(Tabla2[[#This Row],[TARGET REAL (RESULTADO EN TICKS)]]&lt;&gt;"",IF(Tabla2[[#This Row],[OPERACIONES PERDEDORAS]]=1,AB506+Tabla2[[#This Row],[OPERACIONES PERDEDORAS]],0),"")</f>
        <v/>
      </c>
      <c r="AC507" s="23"/>
      <c r="AD507" s="23"/>
      <c r="AE507" s="6" t="str">
        <f>IF(D507&lt;&gt;"",COUNTIF($D$3:D507,D507),"")</f>
        <v/>
      </c>
      <c r="AF507" s="6" t="str">
        <f>IF(Tabla2[[#This Row],[RESULTADO TOTAL EN PPRO8]]&lt;0,ABS(Tabla2[[#This Row],[RESULTADO TOTAL EN PPRO8]]),"")</f>
        <v/>
      </c>
    </row>
    <row r="508" spans="1:32" x14ac:dyDescent="0.25">
      <c r="A508" s="22"/>
      <c r="B508" s="34">
        <f t="shared" si="33"/>
        <v>506</v>
      </c>
      <c r="C508" s="22"/>
      <c r="D508" s="37"/>
      <c r="E508" s="37"/>
      <c r="F508" s="37"/>
      <c r="G508" s="39"/>
      <c r="H508" s="22"/>
      <c r="I508" s="22"/>
      <c r="J508" s="22"/>
      <c r="K508" s="22"/>
      <c r="L508" s="22"/>
      <c r="M508" s="22"/>
      <c r="N508" s="22"/>
      <c r="O508" s="22"/>
      <c r="P508" s="22"/>
      <c r="Q508" s="22"/>
      <c r="R508" s="22"/>
      <c r="S508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508" s="22"/>
      <c r="U508" s="6" t="str">
        <f>IF(V508&lt;&gt;"",Tabla2[[#This Row],[VALOR DEL PUNTO (EJEMPLO EN ACCIONES UN PUNTO 1€) ]]/Tabla2[[#This Row],[TAMAÑO DEL TICK (ACCIONES = 0,01)]],"")</f>
        <v/>
      </c>
      <c r="V508" s="22"/>
      <c r="W508" s="22"/>
      <c r="X508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508" s="13" t="str">
        <f>IF(Tabla2[[#This Row],[RESULTADO TOTAL EN PPRO8]]&lt;&gt;"",Tabla2[[#This Row],[RESULTADO TOTAL EN PPRO8]]-Tabla2[[#This Row],[RESULTADO (TOTAL)]],"")</f>
        <v/>
      </c>
      <c r="AA508" s="6" t="str">
        <f>IF(Tabla2[[#This Row],[RESULTADO (TOTAL)]]&lt;0,1,"")</f>
        <v/>
      </c>
      <c r="AB508" s="6" t="str">
        <f>IF(Tabla2[[#This Row],[TARGET REAL (RESULTADO EN TICKS)]]&lt;&gt;"",IF(Tabla2[[#This Row],[OPERACIONES PERDEDORAS]]=1,AB507+Tabla2[[#This Row],[OPERACIONES PERDEDORAS]],0),"")</f>
        <v/>
      </c>
      <c r="AC508" s="23"/>
      <c r="AD508" s="23"/>
      <c r="AE508" s="6" t="str">
        <f>IF(D508&lt;&gt;"",COUNTIF($D$3:D508,D508),"")</f>
        <v/>
      </c>
      <c r="AF508" s="6" t="str">
        <f>IF(Tabla2[[#This Row],[RESULTADO TOTAL EN PPRO8]]&lt;0,ABS(Tabla2[[#This Row],[RESULTADO TOTAL EN PPRO8]]),"")</f>
        <v/>
      </c>
    </row>
    <row r="509" spans="1:32" x14ac:dyDescent="0.25">
      <c r="A509" s="22"/>
      <c r="B509" s="34">
        <f t="shared" si="33"/>
        <v>507</v>
      </c>
      <c r="C509" s="22"/>
      <c r="D509" s="37"/>
      <c r="E509" s="37"/>
      <c r="F509" s="37"/>
      <c r="G509" s="39"/>
      <c r="H509" s="22"/>
      <c r="I509" s="22"/>
      <c r="J509" s="22"/>
      <c r="K509" s="22"/>
      <c r="L509" s="22"/>
      <c r="M509" s="22"/>
      <c r="N509" s="22"/>
      <c r="O509" s="22"/>
      <c r="P509" s="22"/>
      <c r="Q509" s="22"/>
      <c r="R509" s="22"/>
      <c r="S509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509" s="22"/>
      <c r="U509" s="6" t="str">
        <f>IF(V509&lt;&gt;"",Tabla2[[#This Row],[VALOR DEL PUNTO (EJEMPLO EN ACCIONES UN PUNTO 1€) ]]/Tabla2[[#This Row],[TAMAÑO DEL TICK (ACCIONES = 0,01)]],"")</f>
        <v/>
      </c>
      <c r="V509" s="22"/>
      <c r="W509" s="22"/>
      <c r="X509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509" s="13" t="str">
        <f>IF(Tabla2[[#This Row],[RESULTADO TOTAL EN PPRO8]]&lt;&gt;"",Tabla2[[#This Row],[RESULTADO TOTAL EN PPRO8]]-Tabla2[[#This Row],[RESULTADO (TOTAL)]],"")</f>
        <v/>
      </c>
      <c r="AA509" s="6" t="str">
        <f>IF(Tabla2[[#This Row],[RESULTADO (TOTAL)]]&lt;0,1,"")</f>
        <v/>
      </c>
      <c r="AB509" s="6" t="str">
        <f>IF(Tabla2[[#This Row],[TARGET REAL (RESULTADO EN TICKS)]]&lt;&gt;"",IF(Tabla2[[#This Row],[OPERACIONES PERDEDORAS]]=1,AB508+Tabla2[[#This Row],[OPERACIONES PERDEDORAS]],0),"")</f>
        <v/>
      </c>
      <c r="AC509" s="23"/>
      <c r="AD509" s="23"/>
      <c r="AE509" s="6" t="str">
        <f>IF(D509&lt;&gt;"",COUNTIF($D$3:D509,D509),"")</f>
        <v/>
      </c>
      <c r="AF509" s="6" t="str">
        <f>IF(Tabla2[[#This Row],[RESULTADO TOTAL EN PPRO8]]&lt;0,ABS(Tabla2[[#This Row],[RESULTADO TOTAL EN PPRO8]]),"")</f>
        <v/>
      </c>
    </row>
    <row r="510" spans="1:32" x14ac:dyDescent="0.25">
      <c r="A510" s="22"/>
      <c r="B510" s="34">
        <f t="shared" si="33"/>
        <v>508</v>
      </c>
      <c r="C510" s="22"/>
      <c r="D510" s="37"/>
      <c r="E510" s="37"/>
      <c r="F510" s="37"/>
      <c r="G510" s="39"/>
      <c r="H510" s="22"/>
      <c r="I510" s="22"/>
      <c r="J510" s="22"/>
      <c r="K510" s="22"/>
      <c r="L510" s="22"/>
      <c r="M510" s="22"/>
      <c r="N510" s="22"/>
      <c r="O510" s="22"/>
      <c r="P510" s="22"/>
      <c r="Q510" s="22"/>
      <c r="R510" s="22"/>
      <c r="S510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510" s="22"/>
      <c r="U510" s="6" t="str">
        <f>IF(V510&lt;&gt;"",Tabla2[[#This Row],[VALOR DEL PUNTO (EJEMPLO EN ACCIONES UN PUNTO 1€) ]]/Tabla2[[#This Row],[TAMAÑO DEL TICK (ACCIONES = 0,01)]],"")</f>
        <v/>
      </c>
      <c r="V510" s="22"/>
      <c r="W510" s="22"/>
      <c r="X510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510" s="13" t="str">
        <f>IF(Tabla2[[#This Row],[RESULTADO TOTAL EN PPRO8]]&lt;&gt;"",Tabla2[[#This Row],[RESULTADO TOTAL EN PPRO8]]-Tabla2[[#This Row],[RESULTADO (TOTAL)]],"")</f>
        <v/>
      </c>
      <c r="AA510" s="6" t="str">
        <f>IF(Tabla2[[#This Row],[RESULTADO (TOTAL)]]&lt;0,1,"")</f>
        <v/>
      </c>
      <c r="AB510" s="6" t="str">
        <f>IF(Tabla2[[#This Row],[TARGET REAL (RESULTADO EN TICKS)]]&lt;&gt;"",IF(Tabla2[[#This Row],[OPERACIONES PERDEDORAS]]=1,AB509+Tabla2[[#This Row],[OPERACIONES PERDEDORAS]],0),"")</f>
        <v/>
      </c>
      <c r="AC510" s="23"/>
      <c r="AD510" s="23"/>
      <c r="AE510" s="6" t="str">
        <f>IF(D510&lt;&gt;"",COUNTIF($D$3:D510,D510),"")</f>
        <v/>
      </c>
      <c r="AF510" s="6" t="str">
        <f>IF(Tabla2[[#This Row],[RESULTADO TOTAL EN PPRO8]]&lt;0,ABS(Tabla2[[#This Row],[RESULTADO TOTAL EN PPRO8]]),"")</f>
        <v/>
      </c>
    </row>
    <row r="511" spans="1:32" x14ac:dyDescent="0.25">
      <c r="A511" s="22"/>
      <c r="B511" s="34">
        <f t="shared" si="33"/>
        <v>509</v>
      </c>
      <c r="C511" s="22"/>
      <c r="D511" s="37"/>
      <c r="E511" s="37"/>
      <c r="F511" s="37"/>
      <c r="G511" s="39"/>
      <c r="H511" s="22"/>
      <c r="I511" s="22"/>
      <c r="J511" s="22"/>
      <c r="K511" s="22"/>
      <c r="L511" s="22"/>
      <c r="M511" s="22"/>
      <c r="N511" s="22"/>
      <c r="O511" s="22"/>
      <c r="P511" s="22"/>
      <c r="Q511" s="22"/>
      <c r="R511" s="22"/>
      <c r="S511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511" s="22"/>
      <c r="U511" s="6" t="str">
        <f>IF(V511&lt;&gt;"",Tabla2[[#This Row],[VALOR DEL PUNTO (EJEMPLO EN ACCIONES UN PUNTO 1€) ]]/Tabla2[[#This Row],[TAMAÑO DEL TICK (ACCIONES = 0,01)]],"")</f>
        <v/>
      </c>
      <c r="V511" s="22"/>
      <c r="W511" s="22"/>
      <c r="X511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511" s="13" t="str">
        <f>IF(Tabla2[[#This Row],[RESULTADO TOTAL EN PPRO8]]&lt;&gt;"",Tabla2[[#This Row],[RESULTADO TOTAL EN PPRO8]]-Tabla2[[#This Row],[RESULTADO (TOTAL)]],"")</f>
        <v/>
      </c>
      <c r="AA511" s="6" t="str">
        <f>IF(Tabla2[[#This Row],[RESULTADO (TOTAL)]]&lt;0,1,"")</f>
        <v/>
      </c>
      <c r="AB511" s="6" t="str">
        <f>IF(Tabla2[[#This Row],[TARGET REAL (RESULTADO EN TICKS)]]&lt;&gt;"",IF(Tabla2[[#This Row],[OPERACIONES PERDEDORAS]]=1,AB510+Tabla2[[#This Row],[OPERACIONES PERDEDORAS]],0),"")</f>
        <v/>
      </c>
      <c r="AC511" s="23"/>
      <c r="AD511" s="23"/>
      <c r="AE511" s="6" t="str">
        <f>IF(D511&lt;&gt;"",COUNTIF($D$3:D511,D511),"")</f>
        <v/>
      </c>
      <c r="AF511" s="6" t="str">
        <f>IF(Tabla2[[#This Row],[RESULTADO TOTAL EN PPRO8]]&lt;0,ABS(Tabla2[[#This Row],[RESULTADO TOTAL EN PPRO8]]),"")</f>
        <v/>
      </c>
    </row>
    <row r="512" spans="1:32" x14ac:dyDescent="0.25">
      <c r="A512" s="22"/>
      <c r="B512" s="34">
        <f t="shared" si="33"/>
        <v>510</v>
      </c>
      <c r="C512" s="22"/>
      <c r="D512" s="37"/>
      <c r="E512" s="37"/>
      <c r="F512" s="37"/>
      <c r="G512" s="39"/>
      <c r="H512" s="22"/>
      <c r="I512" s="22"/>
      <c r="J512" s="22"/>
      <c r="K512" s="22"/>
      <c r="L512" s="22"/>
      <c r="M512" s="22"/>
      <c r="N512" s="22"/>
      <c r="O512" s="22"/>
      <c r="P512" s="22"/>
      <c r="Q512" s="22"/>
      <c r="R512" s="22"/>
      <c r="S512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512" s="22"/>
      <c r="U512" s="6" t="str">
        <f>IF(V512&lt;&gt;"",Tabla2[[#This Row],[VALOR DEL PUNTO (EJEMPLO EN ACCIONES UN PUNTO 1€) ]]/Tabla2[[#This Row],[TAMAÑO DEL TICK (ACCIONES = 0,01)]],"")</f>
        <v/>
      </c>
      <c r="V512" s="22"/>
      <c r="W512" s="22"/>
      <c r="X512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512" s="13" t="str">
        <f>IF(Tabla2[[#This Row],[RESULTADO TOTAL EN PPRO8]]&lt;&gt;"",Tabla2[[#This Row],[RESULTADO TOTAL EN PPRO8]]-Tabla2[[#This Row],[RESULTADO (TOTAL)]],"")</f>
        <v/>
      </c>
      <c r="AA512" s="6" t="str">
        <f>IF(Tabla2[[#This Row],[RESULTADO (TOTAL)]]&lt;0,1,"")</f>
        <v/>
      </c>
      <c r="AB512" s="6" t="str">
        <f>IF(Tabla2[[#This Row],[TARGET REAL (RESULTADO EN TICKS)]]&lt;&gt;"",IF(Tabla2[[#This Row],[OPERACIONES PERDEDORAS]]=1,AB511+Tabla2[[#This Row],[OPERACIONES PERDEDORAS]],0),"")</f>
        <v/>
      </c>
      <c r="AC512" s="23"/>
      <c r="AD512" s="23"/>
      <c r="AE512" s="6" t="str">
        <f>IF(D512&lt;&gt;"",COUNTIF($D$3:D512,D512),"")</f>
        <v/>
      </c>
      <c r="AF512" s="6" t="str">
        <f>IF(Tabla2[[#This Row],[RESULTADO TOTAL EN PPRO8]]&lt;0,ABS(Tabla2[[#This Row],[RESULTADO TOTAL EN PPRO8]]),"")</f>
        <v/>
      </c>
    </row>
    <row r="513" spans="1:32" x14ac:dyDescent="0.25">
      <c r="A513" s="22"/>
      <c r="B513" s="34">
        <f t="shared" si="33"/>
        <v>511</v>
      </c>
      <c r="C513" s="22"/>
      <c r="D513" s="37"/>
      <c r="E513" s="37"/>
      <c r="F513" s="37"/>
      <c r="G513" s="39"/>
      <c r="H513" s="22"/>
      <c r="I513" s="22"/>
      <c r="J513" s="22"/>
      <c r="K513" s="22"/>
      <c r="L513" s="22"/>
      <c r="M513" s="22"/>
      <c r="N513" s="22"/>
      <c r="O513" s="22"/>
      <c r="P513" s="22"/>
      <c r="Q513" s="22"/>
      <c r="R513" s="22"/>
      <c r="S513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513" s="22"/>
      <c r="U513" s="6" t="str">
        <f>IF(V513&lt;&gt;"",Tabla2[[#This Row],[VALOR DEL PUNTO (EJEMPLO EN ACCIONES UN PUNTO 1€) ]]/Tabla2[[#This Row],[TAMAÑO DEL TICK (ACCIONES = 0,01)]],"")</f>
        <v/>
      </c>
      <c r="V513" s="22"/>
      <c r="W513" s="22"/>
      <c r="X513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513" s="13" t="str">
        <f>IF(Tabla2[[#This Row],[RESULTADO TOTAL EN PPRO8]]&lt;&gt;"",Tabla2[[#This Row],[RESULTADO TOTAL EN PPRO8]]-Tabla2[[#This Row],[RESULTADO (TOTAL)]],"")</f>
        <v/>
      </c>
      <c r="AA513" s="6" t="str">
        <f>IF(Tabla2[[#This Row],[RESULTADO (TOTAL)]]&lt;0,1,"")</f>
        <v/>
      </c>
      <c r="AB513" s="6" t="str">
        <f>IF(Tabla2[[#This Row],[TARGET REAL (RESULTADO EN TICKS)]]&lt;&gt;"",IF(Tabla2[[#This Row],[OPERACIONES PERDEDORAS]]=1,AB512+Tabla2[[#This Row],[OPERACIONES PERDEDORAS]],0),"")</f>
        <v/>
      </c>
      <c r="AC513" s="23"/>
      <c r="AD513" s="23"/>
      <c r="AE513" s="6" t="str">
        <f>IF(D513&lt;&gt;"",COUNTIF($D$3:D513,D513),"")</f>
        <v/>
      </c>
      <c r="AF513" s="6" t="str">
        <f>IF(Tabla2[[#This Row],[RESULTADO TOTAL EN PPRO8]]&lt;0,ABS(Tabla2[[#This Row],[RESULTADO TOTAL EN PPRO8]]),"")</f>
        <v/>
      </c>
    </row>
    <row r="514" spans="1:32" x14ac:dyDescent="0.25">
      <c r="A514" s="22"/>
      <c r="B514" s="34">
        <f t="shared" si="33"/>
        <v>512</v>
      </c>
      <c r="C514" s="22"/>
      <c r="D514" s="37"/>
      <c r="E514" s="37"/>
      <c r="F514" s="37"/>
      <c r="G514" s="39"/>
      <c r="H514" s="22"/>
      <c r="I514" s="22"/>
      <c r="J514" s="22"/>
      <c r="K514" s="22"/>
      <c r="L514" s="22"/>
      <c r="M514" s="22"/>
      <c r="N514" s="22"/>
      <c r="O514" s="22"/>
      <c r="P514" s="22"/>
      <c r="Q514" s="22"/>
      <c r="R514" s="22"/>
      <c r="S514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514" s="22"/>
      <c r="U514" s="6" t="str">
        <f>IF(V514&lt;&gt;"",Tabla2[[#This Row],[VALOR DEL PUNTO (EJEMPLO EN ACCIONES UN PUNTO 1€) ]]/Tabla2[[#This Row],[TAMAÑO DEL TICK (ACCIONES = 0,01)]],"")</f>
        <v/>
      </c>
      <c r="V514" s="22"/>
      <c r="W514" s="22"/>
      <c r="X514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514" s="13" t="str">
        <f>IF(Tabla2[[#This Row],[RESULTADO TOTAL EN PPRO8]]&lt;&gt;"",Tabla2[[#This Row],[RESULTADO TOTAL EN PPRO8]]-Tabla2[[#This Row],[RESULTADO (TOTAL)]],"")</f>
        <v/>
      </c>
      <c r="AA514" s="6" t="str">
        <f>IF(Tabla2[[#This Row],[RESULTADO (TOTAL)]]&lt;0,1,"")</f>
        <v/>
      </c>
      <c r="AB514" s="6" t="str">
        <f>IF(Tabla2[[#This Row],[TARGET REAL (RESULTADO EN TICKS)]]&lt;&gt;"",IF(Tabla2[[#This Row],[OPERACIONES PERDEDORAS]]=1,AB513+Tabla2[[#This Row],[OPERACIONES PERDEDORAS]],0),"")</f>
        <v/>
      </c>
      <c r="AC514" s="23"/>
      <c r="AD514" s="23"/>
      <c r="AE514" s="6" t="str">
        <f>IF(D514&lt;&gt;"",COUNTIF($D$3:D514,D514),"")</f>
        <v/>
      </c>
      <c r="AF514" s="6" t="str">
        <f>IF(Tabla2[[#This Row],[RESULTADO TOTAL EN PPRO8]]&lt;0,ABS(Tabla2[[#This Row],[RESULTADO TOTAL EN PPRO8]]),"")</f>
        <v/>
      </c>
    </row>
    <row r="515" spans="1:32" x14ac:dyDescent="0.25">
      <c r="A515" s="22"/>
      <c r="B515" s="34">
        <f t="shared" si="33"/>
        <v>513</v>
      </c>
      <c r="C515" s="22"/>
      <c r="D515" s="37"/>
      <c r="E515" s="37"/>
      <c r="F515" s="37"/>
      <c r="G515" s="39"/>
      <c r="H515" s="22"/>
      <c r="I515" s="22"/>
      <c r="J515" s="22"/>
      <c r="K515" s="22"/>
      <c r="L515" s="22"/>
      <c r="M515" s="22"/>
      <c r="N515" s="22"/>
      <c r="O515" s="22"/>
      <c r="P515" s="22"/>
      <c r="Q515" s="22"/>
      <c r="R515" s="22"/>
      <c r="S515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515" s="22"/>
      <c r="U515" s="6" t="str">
        <f>IF(V515&lt;&gt;"",Tabla2[[#This Row],[VALOR DEL PUNTO (EJEMPLO EN ACCIONES UN PUNTO 1€) ]]/Tabla2[[#This Row],[TAMAÑO DEL TICK (ACCIONES = 0,01)]],"")</f>
        <v/>
      </c>
      <c r="V515" s="22"/>
      <c r="W515" s="22"/>
      <c r="X515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515" s="13" t="str">
        <f>IF(Tabla2[[#This Row],[RESULTADO TOTAL EN PPRO8]]&lt;&gt;"",Tabla2[[#This Row],[RESULTADO TOTAL EN PPRO8]]-Tabla2[[#This Row],[RESULTADO (TOTAL)]],"")</f>
        <v/>
      </c>
      <c r="AA515" s="6" t="str">
        <f>IF(Tabla2[[#This Row],[RESULTADO (TOTAL)]]&lt;0,1,"")</f>
        <v/>
      </c>
      <c r="AB515" s="6" t="str">
        <f>IF(Tabla2[[#This Row],[TARGET REAL (RESULTADO EN TICKS)]]&lt;&gt;"",IF(Tabla2[[#This Row],[OPERACIONES PERDEDORAS]]=1,AB514+Tabla2[[#This Row],[OPERACIONES PERDEDORAS]],0),"")</f>
        <v/>
      </c>
      <c r="AC515" s="23"/>
      <c r="AD515" s="23"/>
      <c r="AE515" s="6" t="str">
        <f>IF(D515&lt;&gt;"",COUNTIF($D$3:D515,D515),"")</f>
        <v/>
      </c>
      <c r="AF515" s="6" t="str">
        <f>IF(Tabla2[[#This Row],[RESULTADO TOTAL EN PPRO8]]&lt;0,ABS(Tabla2[[#This Row],[RESULTADO TOTAL EN PPRO8]]),"")</f>
        <v/>
      </c>
    </row>
    <row r="516" spans="1:32" x14ac:dyDescent="0.25">
      <c r="A516" s="22"/>
      <c r="B516" s="34">
        <f t="shared" si="33"/>
        <v>514</v>
      </c>
      <c r="C516" s="22"/>
      <c r="D516" s="37"/>
      <c r="E516" s="37"/>
      <c r="F516" s="37"/>
      <c r="G516" s="39"/>
      <c r="H516" s="22"/>
      <c r="I516" s="22"/>
      <c r="J516" s="22"/>
      <c r="K516" s="22"/>
      <c r="L516" s="22"/>
      <c r="M516" s="22"/>
      <c r="N516" s="22"/>
      <c r="O516" s="22"/>
      <c r="P516" s="22"/>
      <c r="Q516" s="22"/>
      <c r="R516" s="22"/>
      <c r="S516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516" s="22"/>
      <c r="U516" s="6" t="str">
        <f>IF(V516&lt;&gt;"",Tabla2[[#This Row],[VALOR DEL PUNTO (EJEMPLO EN ACCIONES UN PUNTO 1€) ]]/Tabla2[[#This Row],[TAMAÑO DEL TICK (ACCIONES = 0,01)]],"")</f>
        <v/>
      </c>
      <c r="V516" s="22"/>
      <c r="W516" s="22"/>
      <c r="X516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516" s="13" t="str">
        <f>IF(Tabla2[[#This Row],[RESULTADO TOTAL EN PPRO8]]&lt;&gt;"",Tabla2[[#This Row],[RESULTADO TOTAL EN PPRO8]]-Tabla2[[#This Row],[RESULTADO (TOTAL)]],"")</f>
        <v/>
      </c>
      <c r="AA516" s="6" t="str">
        <f>IF(Tabla2[[#This Row],[RESULTADO (TOTAL)]]&lt;0,1,"")</f>
        <v/>
      </c>
      <c r="AB516" s="6" t="str">
        <f>IF(Tabla2[[#This Row],[TARGET REAL (RESULTADO EN TICKS)]]&lt;&gt;"",IF(Tabla2[[#This Row],[OPERACIONES PERDEDORAS]]=1,AB515+Tabla2[[#This Row],[OPERACIONES PERDEDORAS]],0),"")</f>
        <v/>
      </c>
      <c r="AC516" s="23"/>
      <c r="AD516" s="23"/>
      <c r="AE516" s="6" t="str">
        <f>IF(D516&lt;&gt;"",COUNTIF($D$3:D516,D516),"")</f>
        <v/>
      </c>
      <c r="AF516" s="6" t="str">
        <f>IF(Tabla2[[#This Row],[RESULTADO TOTAL EN PPRO8]]&lt;0,ABS(Tabla2[[#This Row],[RESULTADO TOTAL EN PPRO8]]),"")</f>
        <v/>
      </c>
    </row>
    <row r="517" spans="1:32" x14ac:dyDescent="0.25">
      <c r="A517" s="22"/>
      <c r="B517" s="34">
        <f t="shared" si="33"/>
        <v>515</v>
      </c>
      <c r="C517" s="22"/>
      <c r="D517" s="37"/>
      <c r="E517" s="37"/>
      <c r="F517" s="37"/>
      <c r="G517" s="39"/>
      <c r="H517" s="22"/>
      <c r="I517" s="22"/>
      <c r="J517" s="22"/>
      <c r="K517" s="22"/>
      <c r="L517" s="22"/>
      <c r="M517" s="22"/>
      <c r="N517" s="22"/>
      <c r="O517" s="22"/>
      <c r="P517" s="22"/>
      <c r="Q517" s="22"/>
      <c r="R517" s="22"/>
      <c r="S517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517" s="22"/>
      <c r="U517" s="6" t="str">
        <f>IF(V517&lt;&gt;"",Tabla2[[#This Row],[VALOR DEL PUNTO (EJEMPLO EN ACCIONES UN PUNTO 1€) ]]/Tabla2[[#This Row],[TAMAÑO DEL TICK (ACCIONES = 0,01)]],"")</f>
        <v/>
      </c>
      <c r="V517" s="22"/>
      <c r="W517" s="22"/>
      <c r="X517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517" s="13" t="str">
        <f>IF(Tabla2[[#This Row],[RESULTADO TOTAL EN PPRO8]]&lt;&gt;"",Tabla2[[#This Row],[RESULTADO TOTAL EN PPRO8]]-Tabla2[[#This Row],[RESULTADO (TOTAL)]],"")</f>
        <v/>
      </c>
      <c r="AA517" s="6" t="str">
        <f>IF(Tabla2[[#This Row],[RESULTADO (TOTAL)]]&lt;0,1,"")</f>
        <v/>
      </c>
      <c r="AB517" s="6" t="str">
        <f>IF(Tabla2[[#This Row],[TARGET REAL (RESULTADO EN TICKS)]]&lt;&gt;"",IF(Tabla2[[#This Row],[OPERACIONES PERDEDORAS]]=1,AB516+Tabla2[[#This Row],[OPERACIONES PERDEDORAS]],0),"")</f>
        <v/>
      </c>
      <c r="AC517" s="23"/>
      <c r="AD517" s="23"/>
      <c r="AE517" s="6" t="str">
        <f>IF(D517&lt;&gt;"",COUNTIF($D$3:D517,D517),"")</f>
        <v/>
      </c>
      <c r="AF517" s="6" t="str">
        <f>IF(Tabla2[[#This Row],[RESULTADO TOTAL EN PPRO8]]&lt;0,ABS(Tabla2[[#This Row],[RESULTADO TOTAL EN PPRO8]]),"")</f>
        <v/>
      </c>
    </row>
    <row r="518" spans="1:32" x14ac:dyDescent="0.25">
      <c r="A518" s="22"/>
      <c r="B518" s="34">
        <f t="shared" si="33"/>
        <v>516</v>
      </c>
      <c r="C518" s="22"/>
      <c r="D518" s="37"/>
      <c r="E518" s="37"/>
      <c r="F518" s="37"/>
      <c r="G518" s="39"/>
      <c r="H518" s="22"/>
      <c r="I518" s="22"/>
      <c r="J518" s="22"/>
      <c r="K518" s="22"/>
      <c r="L518" s="22"/>
      <c r="M518" s="22"/>
      <c r="N518" s="22"/>
      <c r="O518" s="22"/>
      <c r="P518" s="22"/>
      <c r="Q518" s="22"/>
      <c r="R518" s="22"/>
      <c r="S518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518" s="22"/>
      <c r="U518" s="6" t="str">
        <f>IF(V518&lt;&gt;"",Tabla2[[#This Row],[VALOR DEL PUNTO (EJEMPLO EN ACCIONES UN PUNTO 1€) ]]/Tabla2[[#This Row],[TAMAÑO DEL TICK (ACCIONES = 0,01)]],"")</f>
        <v/>
      </c>
      <c r="V518" s="22"/>
      <c r="W518" s="22"/>
      <c r="X518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518" s="13" t="str">
        <f>IF(Tabla2[[#This Row],[RESULTADO TOTAL EN PPRO8]]&lt;&gt;"",Tabla2[[#This Row],[RESULTADO TOTAL EN PPRO8]]-Tabla2[[#This Row],[RESULTADO (TOTAL)]],"")</f>
        <v/>
      </c>
      <c r="AA518" s="6" t="str">
        <f>IF(Tabla2[[#This Row],[RESULTADO (TOTAL)]]&lt;0,1,"")</f>
        <v/>
      </c>
      <c r="AB518" s="6" t="str">
        <f>IF(Tabla2[[#This Row],[TARGET REAL (RESULTADO EN TICKS)]]&lt;&gt;"",IF(Tabla2[[#This Row],[OPERACIONES PERDEDORAS]]=1,AB517+Tabla2[[#This Row],[OPERACIONES PERDEDORAS]],0),"")</f>
        <v/>
      </c>
      <c r="AC518" s="23"/>
      <c r="AD518" s="23"/>
      <c r="AE518" s="6" t="str">
        <f>IF(D518&lt;&gt;"",COUNTIF($D$3:D518,D518),"")</f>
        <v/>
      </c>
      <c r="AF518" s="6" t="str">
        <f>IF(Tabla2[[#This Row],[RESULTADO TOTAL EN PPRO8]]&lt;0,ABS(Tabla2[[#This Row],[RESULTADO TOTAL EN PPRO8]]),"")</f>
        <v/>
      </c>
    </row>
    <row r="519" spans="1:32" x14ac:dyDescent="0.25">
      <c r="A519" s="22"/>
      <c r="B519" s="34">
        <f t="shared" si="33"/>
        <v>517</v>
      </c>
      <c r="C519" s="22"/>
      <c r="D519" s="37"/>
      <c r="E519" s="37"/>
      <c r="F519" s="37"/>
      <c r="G519" s="39"/>
      <c r="H519" s="22"/>
      <c r="I519" s="22"/>
      <c r="J519" s="22"/>
      <c r="K519" s="22"/>
      <c r="L519" s="22"/>
      <c r="M519" s="22"/>
      <c r="N519" s="22"/>
      <c r="O519" s="22"/>
      <c r="P519" s="22"/>
      <c r="Q519" s="22"/>
      <c r="R519" s="22"/>
      <c r="S519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519" s="22"/>
      <c r="U519" s="6" t="str">
        <f>IF(V519&lt;&gt;"",Tabla2[[#This Row],[VALOR DEL PUNTO (EJEMPLO EN ACCIONES UN PUNTO 1€) ]]/Tabla2[[#This Row],[TAMAÑO DEL TICK (ACCIONES = 0,01)]],"")</f>
        <v/>
      </c>
      <c r="V519" s="22"/>
      <c r="W519" s="22"/>
      <c r="X519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519" s="13" t="str">
        <f>IF(Tabla2[[#This Row],[RESULTADO TOTAL EN PPRO8]]&lt;&gt;"",Tabla2[[#This Row],[RESULTADO TOTAL EN PPRO8]]-Tabla2[[#This Row],[RESULTADO (TOTAL)]],"")</f>
        <v/>
      </c>
      <c r="AA519" s="6" t="str">
        <f>IF(Tabla2[[#This Row],[RESULTADO (TOTAL)]]&lt;0,1,"")</f>
        <v/>
      </c>
      <c r="AB519" s="6" t="str">
        <f>IF(Tabla2[[#This Row],[TARGET REAL (RESULTADO EN TICKS)]]&lt;&gt;"",IF(Tabla2[[#This Row],[OPERACIONES PERDEDORAS]]=1,AB518+Tabla2[[#This Row],[OPERACIONES PERDEDORAS]],0),"")</f>
        <v/>
      </c>
      <c r="AC519" s="23"/>
      <c r="AD519" s="23"/>
      <c r="AE519" s="6" t="str">
        <f>IF(D519&lt;&gt;"",COUNTIF($D$3:D519,D519),"")</f>
        <v/>
      </c>
      <c r="AF519" s="6" t="str">
        <f>IF(Tabla2[[#This Row],[RESULTADO TOTAL EN PPRO8]]&lt;0,ABS(Tabla2[[#This Row],[RESULTADO TOTAL EN PPRO8]]),"")</f>
        <v/>
      </c>
    </row>
    <row r="520" spans="1:32" x14ac:dyDescent="0.25">
      <c r="A520" s="22"/>
      <c r="B520" s="34">
        <f t="shared" si="33"/>
        <v>518</v>
      </c>
      <c r="C520" s="22"/>
      <c r="D520" s="37"/>
      <c r="E520" s="37"/>
      <c r="F520" s="37"/>
      <c r="G520" s="39"/>
      <c r="H520" s="22"/>
      <c r="I520" s="22"/>
      <c r="J520" s="22"/>
      <c r="K520" s="22"/>
      <c r="L520" s="22"/>
      <c r="M520" s="22"/>
      <c r="N520" s="22"/>
      <c r="O520" s="22"/>
      <c r="P520" s="22"/>
      <c r="Q520" s="22"/>
      <c r="R520" s="22"/>
      <c r="S520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520" s="22"/>
      <c r="U520" s="6" t="str">
        <f>IF(V520&lt;&gt;"",Tabla2[[#This Row],[VALOR DEL PUNTO (EJEMPLO EN ACCIONES UN PUNTO 1€) ]]/Tabla2[[#This Row],[TAMAÑO DEL TICK (ACCIONES = 0,01)]],"")</f>
        <v/>
      </c>
      <c r="V520" s="22"/>
      <c r="W520" s="22"/>
      <c r="X520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520" s="13" t="str">
        <f>IF(Tabla2[[#This Row],[RESULTADO TOTAL EN PPRO8]]&lt;&gt;"",Tabla2[[#This Row],[RESULTADO TOTAL EN PPRO8]]-Tabla2[[#This Row],[RESULTADO (TOTAL)]],"")</f>
        <v/>
      </c>
      <c r="AA520" s="6" t="str">
        <f>IF(Tabla2[[#This Row],[RESULTADO (TOTAL)]]&lt;0,1,"")</f>
        <v/>
      </c>
      <c r="AB520" s="6" t="str">
        <f>IF(Tabla2[[#This Row],[TARGET REAL (RESULTADO EN TICKS)]]&lt;&gt;"",IF(Tabla2[[#This Row],[OPERACIONES PERDEDORAS]]=1,AB519+Tabla2[[#This Row],[OPERACIONES PERDEDORAS]],0),"")</f>
        <v/>
      </c>
      <c r="AC520" s="23"/>
      <c r="AD520" s="23"/>
      <c r="AE520" s="6" t="str">
        <f>IF(D520&lt;&gt;"",COUNTIF($D$3:D520,D520),"")</f>
        <v/>
      </c>
      <c r="AF520" s="6" t="str">
        <f>IF(Tabla2[[#This Row],[RESULTADO TOTAL EN PPRO8]]&lt;0,ABS(Tabla2[[#This Row],[RESULTADO TOTAL EN PPRO8]]),"")</f>
        <v/>
      </c>
    </row>
    <row r="521" spans="1:32" x14ac:dyDescent="0.25">
      <c r="A521" s="22"/>
      <c r="B521" s="34">
        <f t="shared" si="33"/>
        <v>519</v>
      </c>
      <c r="C521" s="22"/>
      <c r="D521" s="37"/>
      <c r="E521" s="37"/>
      <c r="F521" s="37"/>
      <c r="G521" s="39"/>
      <c r="H521" s="22"/>
      <c r="I521" s="22"/>
      <c r="J521" s="22"/>
      <c r="K521" s="22"/>
      <c r="L521" s="22"/>
      <c r="M521" s="22"/>
      <c r="N521" s="22"/>
      <c r="O521" s="22"/>
      <c r="P521" s="22"/>
      <c r="Q521" s="22"/>
      <c r="R521" s="22"/>
      <c r="S521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521" s="22"/>
      <c r="U521" s="6" t="str">
        <f>IF(V521&lt;&gt;"",Tabla2[[#This Row],[VALOR DEL PUNTO (EJEMPLO EN ACCIONES UN PUNTO 1€) ]]/Tabla2[[#This Row],[TAMAÑO DEL TICK (ACCIONES = 0,01)]],"")</f>
        <v/>
      </c>
      <c r="V521" s="22"/>
      <c r="W521" s="22"/>
      <c r="X521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521" s="13" t="str">
        <f>IF(Tabla2[[#This Row],[RESULTADO TOTAL EN PPRO8]]&lt;&gt;"",Tabla2[[#This Row],[RESULTADO TOTAL EN PPRO8]]-Tabla2[[#This Row],[RESULTADO (TOTAL)]],"")</f>
        <v/>
      </c>
      <c r="AA521" s="6" t="str">
        <f>IF(Tabla2[[#This Row],[RESULTADO (TOTAL)]]&lt;0,1,"")</f>
        <v/>
      </c>
      <c r="AB521" s="6" t="str">
        <f>IF(Tabla2[[#This Row],[TARGET REAL (RESULTADO EN TICKS)]]&lt;&gt;"",IF(Tabla2[[#This Row],[OPERACIONES PERDEDORAS]]=1,AB520+Tabla2[[#This Row],[OPERACIONES PERDEDORAS]],0),"")</f>
        <v/>
      </c>
      <c r="AC521" s="23"/>
      <c r="AD521" s="23"/>
      <c r="AE521" s="6" t="str">
        <f>IF(D521&lt;&gt;"",COUNTIF($D$3:D521,D521),"")</f>
        <v/>
      </c>
      <c r="AF521" s="6" t="str">
        <f>IF(Tabla2[[#This Row],[RESULTADO TOTAL EN PPRO8]]&lt;0,ABS(Tabla2[[#This Row],[RESULTADO TOTAL EN PPRO8]]),"")</f>
        <v/>
      </c>
    </row>
    <row r="522" spans="1:32" x14ac:dyDescent="0.25">
      <c r="A522" s="22"/>
      <c r="B522" s="34">
        <f t="shared" si="33"/>
        <v>520</v>
      </c>
      <c r="C522" s="22"/>
      <c r="D522" s="37"/>
      <c r="E522" s="37"/>
      <c r="F522" s="37"/>
      <c r="G522" s="39"/>
      <c r="H522" s="22"/>
      <c r="I522" s="22"/>
      <c r="J522" s="22"/>
      <c r="K522" s="22"/>
      <c r="L522" s="22"/>
      <c r="M522" s="22"/>
      <c r="N522" s="22"/>
      <c r="O522" s="22"/>
      <c r="P522" s="22"/>
      <c r="Q522" s="22"/>
      <c r="R522" s="22"/>
      <c r="S522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522" s="22"/>
      <c r="U522" s="6" t="str">
        <f>IF(V522&lt;&gt;"",Tabla2[[#This Row],[VALOR DEL PUNTO (EJEMPLO EN ACCIONES UN PUNTO 1€) ]]/Tabla2[[#This Row],[TAMAÑO DEL TICK (ACCIONES = 0,01)]],"")</f>
        <v/>
      </c>
      <c r="V522" s="22"/>
      <c r="W522" s="22"/>
      <c r="X522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522" s="13" t="str">
        <f>IF(Tabla2[[#This Row],[RESULTADO TOTAL EN PPRO8]]&lt;&gt;"",Tabla2[[#This Row],[RESULTADO TOTAL EN PPRO8]]-Tabla2[[#This Row],[RESULTADO (TOTAL)]],"")</f>
        <v/>
      </c>
      <c r="AA522" s="6" t="str">
        <f>IF(Tabla2[[#This Row],[RESULTADO (TOTAL)]]&lt;0,1,"")</f>
        <v/>
      </c>
      <c r="AB522" s="6" t="str">
        <f>IF(Tabla2[[#This Row],[TARGET REAL (RESULTADO EN TICKS)]]&lt;&gt;"",IF(Tabla2[[#This Row],[OPERACIONES PERDEDORAS]]=1,AB521+Tabla2[[#This Row],[OPERACIONES PERDEDORAS]],0),"")</f>
        <v/>
      </c>
      <c r="AC522" s="23"/>
      <c r="AD522" s="23"/>
      <c r="AE522" s="6" t="str">
        <f>IF(D522&lt;&gt;"",COUNTIF($D$3:D522,D522),"")</f>
        <v/>
      </c>
      <c r="AF522" s="6" t="str">
        <f>IF(Tabla2[[#This Row],[RESULTADO TOTAL EN PPRO8]]&lt;0,ABS(Tabla2[[#This Row],[RESULTADO TOTAL EN PPRO8]]),"")</f>
        <v/>
      </c>
    </row>
    <row r="523" spans="1:32" x14ac:dyDescent="0.25">
      <c r="A523" s="22"/>
      <c r="B523" s="34">
        <f t="shared" si="33"/>
        <v>521</v>
      </c>
      <c r="C523" s="22"/>
      <c r="D523" s="37"/>
      <c r="E523" s="37"/>
      <c r="F523" s="37"/>
      <c r="G523" s="39"/>
      <c r="H523" s="22"/>
      <c r="I523" s="22"/>
      <c r="J523" s="22"/>
      <c r="K523" s="22"/>
      <c r="L523" s="22"/>
      <c r="M523" s="22"/>
      <c r="N523" s="22"/>
      <c r="O523" s="22"/>
      <c r="P523" s="22"/>
      <c r="Q523" s="22"/>
      <c r="R523" s="22"/>
      <c r="S523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523" s="22"/>
      <c r="U523" s="6" t="str">
        <f>IF(V523&lt;&gt;"",Tabla2[[#This Row],[VALOR DEL PUNTO (EJEMPLO EN ACCIONES UN PUNTO 1€) ]]/Tabla2[[#This Row],[TAMAÑO DEL TICK (ACCIONES = 0,01)]],"")</f>
        <v/>
      </c>
      <c r="V523" s="22"/>
      <c r="W523" s="22"/>
      <c r="X523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523" s="13" t="str">
        <f>IF(Tabla2[[#This Row],[RESULTADO TOTAL EN PPRO8]]&lt;&gt;"",Tabla2[[#This Row],[RESULTADO TOTAL EN PPRO8]]-Tabla2[[#This Row],[RESULTADO (TOTAL)]],"")</f>
        <v/>
      </c>
      <c r="AA523" s="6" t="str">
        <f>IF(Tabla2[[#This Row],[RESULTADO (TOTAL)]]&lt;0,1,"")</f>
        <v/>
      </c>
      <c r="AB523" s="6" t="str">
        <f>IF(Tabla2[[#This Row],[TARGET REAL (RESULTADO EN TICKS)]]&lt;&gt;"",IF(Tabla2[[#This Row],[OPERACIONES PERDEDORAS]]=1,AB522+Tabla2[[#This Row],[OPERACIONES PERDEDORAS]],0),"")</f>
        <v/>
      </c>
      <c r="AC523" s="23"/>
      <c r="AD523" s="23"/>
      <c r="AE523" s="6" t="str">
        <f>IF(D523&lt;&gt;"",COUNTIF($D$3:D523,D523),"")</f>
        <v/>
      </c>
      <c r="AF523" s="6" t="str">
        <f>IF(Tabla2[[#This Row],[RESULTADO TOTAL EN PPRO8]]&lt;0,ABS(Tabla2[[#This Row],[RESULTADO TOTAL EN PPRO8]]),"")</f>
        <v/>
      </c>
    </row>
    <row r="524" spans="1:32" x14ac:dyDescent="0.25">
      <c r="A524" s="22"/>
      <c r="B524" s="34">
        <f t="shared" si="33"/>
        <v>522</v>
      </c>
      <c r="C524" s="22"/>
      <c r="D524" s="37"/>
      <c r="E524" s="37"/>
      <c r="F524" s="37"/>
      <c r="G524" s="39"/>
      <c r="H524" s="22"/>
      <c r="I524" s="22"/>
      <c r="J524" s="22"/>
      <c r="K524" s="22"/>
      <c r="L524" s="22"/>
      <c r="M524" s="22"/>
      <c r="N524" s="22"/>
      <c r="O524" s="22"/>
      <c r="P524" s="22"/>
      <c r="Q524" s="22"/>
      <c r="R524" s="22"/>
      <c r="S524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524" s="22"/>
      <c r="U524" s="6" t="str">
        <f>IF(V524&lt;&gt;"",Tabla2[[#This Row],[VALOR DEL PUNTO (EJEMPLO EN ACCIONES UN PUNTO 1€) ]]/Tabla2[[#This Row],[TAMAÑO DEL TICK (ACCIONES = 0,01)]],"")</f>
        <v/>
      </c>
      <c r="V524" s="22"/>
      <c r="W524" s="22"/>
      <c r="X524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524" s="13" t="str">
        <f>IF(Tabla2[[#This Row],[RESULTADO TOTAL EN PPRO8]]&lt;&gt;"",Tabla2[[#This Row],[RESULTADO TOTAL EN PPRO8]]-Tabla2[[#This Row],[RESULTADO (TOTAL)]],"")</f>
        <v/>
      </c>
      <c r="AA524" s="6" t="str">
        <f>IF(Tabla2[[#This Row],[RESULTADO (TOTAL)]]&lt;0,1,"")</f>
        <v/>
      </c>
      <c r="AB524" s="6" t="str">
        <f>IF(Tabla2[[#This Row],[TARGET REAL (RESULTADO EN TICKS)]]&lt;&gt;"",IF(Tabla2[[#This Row],[OPERACIONES PERDEDORAS]]=1,AB523+Tabla2[[#This Row],[OPERACIONES PERDEDORAS]],0),"")</f>
        <v/>
      </c>
      <c r="AC524" s="23"/>
      <c r="AD524" s="23"/>
      <c r="AE524" s="6" t="str">
        <f>IF(D524&lt;&gt;"",COUNTIF($D$3:D524,D524),"")</f>
        <v/>
      </c>
      <c r="AF524" s="6" t="str">
        <f>IF(Tabla2[[#This Row],[RESULTADO TOTAL EN PPRO8]]&lt;0,ABS(Tabla2[[#This Row],[RESULTADO TOTAL EN PPRO8]]),"")</f>
        <v/>
      </c>
    </row>
    <row r="525" spans="1:32" x14ac:dyDescent="0.25">
      <c r="A525" s="22"/>
      <c r="B525" s="34">
        <f t="shared" si="33"/>
        <v>523</v>
      </c>
      <c r="C525" s="22"/>
      <c r="D525" s="37"/>
      <c r="E525" s="37"/>
      <c r="F525" s="37"/>
      <c r="G525" s="39"/>
      <c r="H525" s="22"/>
      <c r="I525" s="22"/>
      <c r="J525" s="22"/>
      <c r="K525" s="22"/>
      <c r="L525" s="22"/>
      <c r="M525" s="22"/>
      <c r="N525" s="22"/>
      <c r="O525" s="22"/>
      <c r="P525" s="22"/>
      <c r="Q525" s="22"/>
      <c r="R525" s="22"/>
      <c r="S525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525" s="22"/>
      <c r="U525" s="6" t="str">
        <f>IF(V525&lt;&gt;"",Tabla2[[#This Row],[VALOR DEL PUNTO (EJEMPLO EN ACCIONES UN PUNTO 1€) ]]/Tabla2[[#This Row],[TAMAÑO DEL TICK (ACCIONES = 0,01)]],"")</f>
        <v/>
      </c>
      <c r="V525" s="22"/>
      <c r="W525" s="22"/>
      <c r="X525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525" s="13" t="str">
        <f>IF(Tabla2[[#This Row],[RESULTADO TOTAL EN PPRO8]]&lt;&gt;"",Tabla2[[#This Row],[RESULTADO TOTAL EN PPRO8]]-Tabla2[[#This Row],[RESULTADO (TOTAL)]],"")</f>
        <v/>
      </c>
      <c r="AA525" s="6" t="str">
        <f>IF(Tabla2[[#This Row],[RESULTADO (TOTAL)]]&lt;0,1,"")</f>
        <v/>
      </c>
      <c r="AB525" s="6" t="str">
        <f>IF(Tabla2[[#This Row],[TARGET REAL (RESULTADO EN TICKS)]]&lt;&gt;"",IF(Tabla2[[#This Row],[OPERACIONES PERDEDORAS]]=1,AB524+Tabla2[[#This Row],[OPERACIONES PERDEDORAS]],0),"")</f>
        <v/>
      </c>
      <c r="AC525" s="23"/>
      <c r="AD525" s="23"/>
      <c r="AE525" s="6" t="str">
        <f>IF(D525&lt;&gt;"",COUNTIF($D$3:D525,D525),"")</f>
        <v/>
      </c>
      <c r="AF525" s="6" t="str">
        <f>IF(Tabla2[[#This Row],[RESULTADO TOTAL EN PPRO8]]&lt;0,ABS(Tabla2[[#This Row],[RESULTADO TOTAL EN PPRO8]]),"")</f>
        <v/>
      </c>
    </row>
    <row r="526" spans="1:32" x14ac:dyDescent="0.25">
      <c r="A526" s="22"/>
      <c r="B526" s="34">
        <f t="shared" si="33"/>
        <v>524</v>
      </c>
      <c r="C526" s="22"/>
      <c r="D526" s="37"/>
      <c r="E526" s="37"/>
      <c r="F526" s="37"/>
      <c r="G526" s="39"/>
      <c r="H526" s="22"/>
      <c r="I526" s="22"/>
      <c r="J526" s="22"/>
      <c r="K526" s="22"/>
      <c r="L526" s="22"/>
      <c r="M526" s="22"/>
      <c r="N526" s="22"/>
      <c r="O526" s="22"/>
      <c r="P526" s="22"/>
      <c r="Q526" s="22"/>
      <c r="R526" s="22"/>
      <c r="S526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526" s="22"/>
      <c r="U526" s="6" t="str">
        <f>IF(V526&lt;&gt;"",Tabla2[[#This Row],[VALOR DEL PUNTO (EJEMPLO EN ACCIONES UN PUNTO 1€) ]]/Tabla2[[#This Row],[TAMAÑO DEL TICK (ACCIONES = 0,01)]],"")</f>
        <v/>
      </c>
      <c r="V526" s="22"/>
      <c r="W526" s="22"/>
      <c r="X526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526" s="13" t="str">
        <f>IF(Tabla2[[#This Row],[RESULTADO TOTAL EN PPRO8]]&lt;&gt;"",Tabla2[[#This Row],[RESULTADO TOTAL EN PPRO8]]-Tabla2[[#This Row],[RESULTADO (TOTAL)]],"")</f>
        <v/>
      </c>
      <c r="AA526" s="6" t="str">
        <f>IF(Tabla2[[#This Row],[RESULTADO (TOTAL)]]&lt;0,1,"")</f>
        <v/>
      </c>
      <c r="AB526" s="6" t="str">
        <f>IF(Tabla2[[#This Row],[TARGET REAL (RESULTADO EN TICKS)]]&lt;&gt;"",IF(Tabla2[[#This Row],[OPERACIONES PERDEDORAS]]=1,AB525+Tabla2[[#This Row],[OPERACIONES PERDEDORAS]],0),"")</f>
        <v/>
      </c>
      <c r="AC526" s="23"/>
      <c r="AD526" s="23"/>
      <c r="AE526" s="6" t="str">
        <f>IF(D526&lt;&gt;"",COUNTIF($D$3:D526,D526),"")</f>
        <v/>
      </c>
      <c r="AF526" s="6" t="str">
        <f>IF(Tabla2[[#This Row],[RESULTADO TOTAL EN PPRO8]]&lt;0,ABS(Tabla2[[#This Row],[RESULTADO TOTAL EN PPRO8]]),"")</f>
        <v/>
      </c>
    </row>
    <row r="527" spans="1:32" x14ac:dyDescent="0.25">
      <c r="A527" s="22"/>
      <c r="B527" s="34">
        <f t="shared" si="33"/>
        <v>525</v>
      </c>
      <c r="C527" s="22"/>
      <c r="D527" s="37"/>
      <c r="E527" s="37"/>
      <c r="F527" s="37"/>
      <c r="G527" s="39"/>
      <c r="H527" s="22"/>
      <c r="I527" s="22"/>
      <c r="J527" s="22"/>
      <c r="K527" s="22"/>
      <c r="L527" s="22"/>
      <c r="M527" s="22"/>
      <c r="N527" s="22"/>
      <c r="O527" s="22"/>
      <c r="P527" s="22"/>
      <c r="Q527" s="22"/>
      <c r="R527" s="22"/>
      <c r="S527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527" s="22"/>
      <c r="U527" s="6" t="str">
        <f>IF(V527&lt;&gt;"",Tabla2[[#This Row],[VALOR DEL PUNTO (EJEMPLO EN ACCIONES UN PUNTO 1€) ]]/Tabla2[[#This Row],[TAMAÑO DEL TICK (ACCIONES = 0,01)]],"")</f>
        <v/>
      </c>
      <c r="V527" s="22"/>
      <c r="W527" s="22"/>
      <c r="X527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527" s="13" t="str">
        <f>IF(Tabla2[[#This Row],[RESULTADO TOTAL EN PPRO8]]&lt;&gt;"",Tabla2[[#This Row],[RESULTADO TOTAL EN PPRO8]]-Tabla2[[#This Row],[RESULTADO (TOTAL)]],"")</f>
        <v/>
      </c>
      <c r="AA527" s="6" t="str">
        <f>IF(Tabla2[[#This Row],[RESULTADO (TOTAL)]]&lt;0,1,"")</f>
        <v/>
      </c>
      <c r="AB527" s="6" t="str">
        <f>IF(Tabla2[[#This Row],[TARGET REAL (RESULTADO EN TICKS)]]&lt;&gt;"",IF(Tabla2[[#This Row],[OPERACIONES PERDEDORAS]]=1,AB526+Tabla2[[#This Row],[OPERACIONES PERDEDORAS]],0),"")</f>
        <v/>
      </c>
      <c r="AC527" s="23"/>
      <c r="AD527" s="23"/>
      <c r="AE527" s="6" t="str">
        <f>IF(D527&lt;&gt;"",COUNTIF($D$3:D527,D527),"")</f>
        <v/>
      </c>
      <c r="AF527" s="6" t="str">
        <f>IF(Tabla2[[#This Row],[RESULTADO TOTAL EN PPRO8]]&lt;0,ABS(Tabla2[[#This Row],[RESULTADO TOTAL EN PPRO8]]),"")</f>
        <v/>
      </c>
    </row>
    <row r="528" spans="1:32" x14ac:dyDescent="0.25">
      <c r="A528" s="22"/>
      <c r="B528" s="34">
        <f t="shared" si="33"/>
        <v>526</v>
      </c>
      <c r="C528" s="22"/>
      <c r="D528" s="37"/>
      <c r="E528" s="37"/>
      <c r="F528" s="37"/>
      <c r="G528" s="39"/>
      <c r="H528" s="22"/>
      <c r="I528" s="22"/>
      <c r="J528" s="22"/>
      <c r="K528" s="22"/>
      <c r="L528" s="22"/>
      <c r="M528" s="22"/>
      <c r="N528" s="22"/>
      <c r="O528" s="22"/>
      <c r="P528" s="22"/>
      <c r="Q528" s="22"/>
      <c r="R528" s="22"/>
      <c r="S528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528" s="22"/>
      <c r="U528" s="6" t="str">
        <f>IF(V528&lt;&gt;"",Tabla2[[#This Row],[VALOR DEL PUNTO (EJEMPLO EN ACCIONES UN PUNTO 1€) ]]/Tabla2[[#This Row],[TAMAÑO DEL TICK (ACCIONES = 0,01)]],"")</f>
        <v/>
      </c>
      <c r="V528" s="22"/>
      <c r="W528" s="22"/>
      <c r="X528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528" s="13" t="str">
        <f>IF(Tabla2[[#This Row],[RESULTADO TOTAL EN PPRO8]]&lt;&gt;"",Tabla2[[#This Row],[RESULTADO TOTAL EN PPRO8]]-Tabla2[[#This Row],[RESULTADO (TOTAL)]],"")</f>
        <v/>
      </c>
      <c r="AA528" s="6" t="str">
        <f>IF(Tabla2[[#This Row],[RESULTADO (TOTAL)]]&lt;0,1,"")</f>
        <v/>
      </c>
      <c r="AB528" s="6" t="str">
        <f>IF(Tabla2[[#This Row],[TARGET REAL (RESULTADO EN TICKS)]]&lt;&gt;"",IF(Tabla2[[#This Row],[OPERACIONES PERDEDORAS]]=1,AB527+Tabla2[[#This Row],[OPERACIONES PERDEDORAS]],0),"")</f>
        <v/>
      </c>
      <c r="AC528" s="23"/>
      <c r="AD528" s="23"/>
      <c r="AE528" s="6" t="str">
        <f>IF(D528&lt;&gt;"",COUNTIF($D$3:D528,D528),"")</f>
        <v/>
      </c>
      <c r="AF528" s="6" t="str">
        <f>IF(Tabla2[[#This Row],[RESULTADO TOTAL EN PPRO8]]&lt;0,ABS(Tabla2[[#This Row],[RESULTADO TOTAL EN PPRO8]]),"")</f>
        <v/>
      </c>
    </row>
    <row r="529" spans="1:32" x14ac:dyDescent="0.25">
      <c r="A529" s="22"/>
      <c r="B529" s="34">
        <f t="shared" si="33"/>
        <v>527</v>
      </c>
      <c r="C529" s="22"/>
      <c r="D529" s="37"/>
      <c r="E529" s="37"/>
      <c r="F529" s="37"/>
      <c r="G529" s="39"/>
      <c r="H529" s="22"/>
      <c r="I529" s="22"/>
      <c r="J529" s="22"/>
      <c r="K529" s="22"/>
      <c r="L529" s="22"/>
      <c r="M529" s="22"/>
      <c r="N529" s="22"/>
      <c r="O529" s="22"/>
      <c r="P529" s="22"/>
      <c r="Q529" s="22"/>
      <c r="R529" s="22"/>
      <c r="S529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529" s="22"/>
      <c r="U529" s="6" t="str">
        <f>IF(V529&lt;&gt;"",Tabla2[[#This Row],[VALOR DEL PUNTO (EJEMPLO EN ACCIONES UN PUNTO 1€) ]]/Tabla2[[#This Row],[TAMAÑO DEL TICK (ACCIONES = 0,01)]],"")</f>
        <v/>
      </c>
      <c r="V529" s="22"/>
      <c r="W529" s="22"/>
      <c r="X529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529" s="13" t="str">
        <f>IF(Tabla2[[#This Row],[RESULTADO TOTAL EN PPRO8]]&lt;&gt;"",Tabla2[[#This Row],[RESULTADO TOTAL EN PPRO8]]-Tabla2[[#This Row],[RESULTADO (TOTAL)]],"")</f>
        <v/>
      </c>
      <c r="AA529" s="6" t="str">
        <f>IF(Tabla2[[#This Row],[RESULTADO (TOTAL)]]&lt;0,1,"")</f>
        <v/>
      </c>
      <c r="AB529" s="6" t="str">
        <f>IF(Tabla2[[#This Row],[TARGET REAL (RESULTADO EN TICKS)]]&lt;&gt;"",IF(Tabla2[[#This Row],[OPERACIONES PERDEDORAS]]=1,AB528+Tabla2[[#This Row],[OPERACIONES PERDEDORAS]],0),"")</f>
        <v/>
      </c>
      <c r="AC529" s="23"/>
      <c r="AD529" s="23"/>
      <c r="AE529" s="6" t="str">
        <f>IF(D529&lt;&gt;"",COUNTIF($D$3:D529,D529),"")</f>
        <v/>
      </c>
      <c r="AF529" s="6" t="str">
        <f>IF(Tabla2[[#This Row],[RESULTADO TOTAL EN PPRO8]]&lt;0,ABS(Tabla2[[#This Row],[RESULTADO TOTAL EN PPRO8]]),"")</f>
        <v/>
      </c>
    </row>
    <row r="530" spans="1:32" x14ac:dyDescent="0.25">
      <c r="A530" s="22"/>
      <c r="B530" s="34">
        <f t="shared" si="33"/>
        <v>528</v>
      </c>
      <c r="C530" s="22"/>
      <c r="D530" s="37"/>
      <c r="E530" s="37"/>
      <c r="F530" s="37"/>
      <c r="G530" s="39"/>
      <c r="H530" s="22"/>
      <c r="I530" s="22"/>
      <c r="J530" s="22"/>
      <c r="K530" s="22"/>
      <c r="L530" s="22"/>
      <c r="M530" s="22"/>
      <c r="N530" s="22"/>
      <c r="O530" s="22"/>
      <c r="P530" s="22"/>
      <c r="Q530" s="22"/>
      <c r="R530" s="22"/>
      <c r="S530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530" s="22"/>
      <c r="U530" s="6" t="str">
        <f>IF(V530&lt;&gt;"",Tabla2[[#This Row],[VALOR DEL PUNTO (EJEMPLO EN ACCIONES UN PUNTO 1€) ]]/Tabla2[[#This Row],[TAMAÑO DEL TICK (ACCIONES = 0,01)]],"")</f>
        <v/>
      </c>
      <c r="V530" s="22"/>
      <c r="W530" s="22"/>
      <c r="X530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530" s="13" t="str">
        <f>IF(Tabla2[[#This Row],[RESULTADO TOTAL EN PPRO8]]&lt;&gt;"",Tabla2[[#This Row],[RESULTADO TOTAL EN PPRO8]]-Tabla2[[#This Row],[RESULTADO (TOTAL)]],"")</f>
        <v/>
      </c>
      <c r="AA530" s="6" t="str">
        <f>IF(Tabla2[[#This Row],[RESULTADO (TOTAL)]]&lt;0,1,"")</f>
        <v/>
      </c>
      <c r="AB530" s="6" t="str">
        <f>IF(Tabla2[[#This Row],[TARGET REAL (RESULTADO EN TICKS)]]&lt;&gt;"",IF(Tabla2[[#This Row],[OPERACIONES PERDEDORAS]]=1,AB529+Tabla2[[#This Row],[OPERACIONES PERDEDORAS]],0),"")</f>
        <v/>
      </c>
      <c r="AC530" s="23"/>
      <c r="AD530" s="23"/>
      <c r="AE530" s="6" t="str">
        <f>IF(D530&lt;&gt;"",COUNTIF($D$3:D530,D530),"")</f>
        <v/>
      </c>
      <c r="AF530" s="6" t="str">
        <f>IF(Tabla2[[#This Row],[RESULTADO TOTAL EN PPRO8]]&lt;0,ABS(Tabla2[[#This Row],[RESULTADO TOTAL EN PPRO8]]),"")</f>
        <v/>
      </c>
    </row>
    <row r="531" spans="1:32" x14ac:dyDescent="0.25">
      <c r="A531" s="22"/>
      <c r="B531" s="34">
        <f t="shared" si="33"/>
        <v>529</v>
      </c>
      <c r="C531" s="22"/>
      <c r="D531" s="37"/>
      <c r="E531" s="37"/>
      <c r="F531" s="37"/>
      <c r="G531" s="39"/>
      <c r="H531" s="22"/>
      <c r="I531" s="22"/>
      <c r="J531" s="22"/>
      <c r="K531" s="22"/>
      <c r="L531" s="22"/>
      <c r="M531" s="22"/>
      <c r="N531" s="22"/>
      <c r="O531" s="22"/>
      <c r="P531" s="22"/>
      <c r="Q531" s="22"/>
      <c r="R531" s="22"/>
      <c r="S531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531" s="22"/>
      <c r="U531" s="6" t="str">
        <f>IF(V531&lt;&gt;"",Tabla2[[#This Row],[VALOR DEL PUNTO (EJEMPLO EN ACCIONES UN PUNTO 1€) ]]/Tabla2[[#This Row],[TAMAÑO DEL TICK (ACCIONES = 0,01)]],"")</f>
        <v/>
      </c>
      <c r="V531" s="22"/>
      <c r="W531" s="22"/>
      <c r="X531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531" s="13" t="str">
        <f>IF(Tabla2[[#This Row],[RESULTADO TOTAL EN PPRO8]]&lt;&gt;"",Tabla2[[#This Row],[RESULTADO TOTAL EN PPRO8]]-Tabla2[[#This Row],[RESULTADO (TOTAL)]],"")</f>
        <v/>
      </c>
      <c r="AA531" s="6" t="str">
        <f>IF(Tabla2[[#This Row],[RESULTADO (TOTAL)]]&lt;0,1,"")</f>
        <v/>
      </c>
      <c r="AB531" s="6" t="str">
        <f>IF(Tabla2[[#This Row],[TARGET REAL (RESULTADO EN TICKS)]]&lt;&gt;"",IF(Tabla2[[#This Row],[OPERACIONES PERDEDORAS]]=1,AB530+Tabla2[[#This Row],[OPERACIONES PERDEDORAS]],0),"")</f>
        <v/>
      </c>
      <c r="AC531" s="23"/>
      <c r="AD531" s="23"/>
      <c r="AE531" s="6" t="str">
        <f>IF(D531&lt;&gt;"",COUNTIF($D$3:D531,D531),"")</f>
        <v/>
      </c>
      <c r="AF531" s="6" t="str">
        <f>IF(Tabla2[[#This Row],[RESULTADO TOTAL EN PPRO8]]&lt;0,ABS(Tabla2[[#This Row],[RESULTADO TOTAL EN PPRO8]]),"")</f>
        <v/>
      </c>
    </row>
    <row r="532" spans="1:32" x14ac:dyDescent="0.25">
      <c r="A532" s="22"/>
      <c r="B532" s="34">
        <f t="shared" si="33"/>
        <v>530</v>
      </c>
      <c r="C532" s="22"/>
      <c r="D532" s="37"/>
      <c r="E532" s="37"/>
      <c r="F532" s="37"/>
      <c r="G532" s="39"/>
      <c r="H532" s="22"/>
      <c r="I532" s="22"/>
      <c r="J532" s="22"/>
      <c r="K532" s="22"/>
      <c r="L532" s="22"/>
      <c r="M532" s="22"/>
      <c r="N532" s="22"/>
      <c r="O532" s="22"/>
      <c r="P532" s="22"/>
      <c r="Q532" s="22"/>
      <c r="R532" s="22"/>
      <c r="S532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532" s="22"/>
      <c r="U532" s="6" t="str">
        <f>IF(V532&lt;&gt;"",Tabla2[[#This Row],[VALOR DEL PUNTO (EJEMPLO EN ACCIONES UN PUNTO 1€) ]]/Tabla2[[#This Row],[TAMAÑO DEL TICK (ACCIONES = 0,01)]],"")</f>
        <v/>
      </c>
      <c r="V532" s="22"/>
      <c r="W532" s="22"/>
      <c r="X532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532" s="13" t="str">
        <f>IF(Tabla2[[#This Row],[RESULTADO TOTAL EN PPRO8]]&lt;&gt;"",Tabla2[[#This Row],[RESULTADO TOTAL EN PPRO8]]-Tabla2[[#This Row],[RESULTADO (TOTAL)]],"")</f>
        <v/>
      </c>
      <c r="AA532" s="6" t="str">
        <f>IF(Tabla2[[#This Row],[RESULTADO (TOTAL)]]&lt;0,1,"")</f>
        <v/>
      </c>
      <c r="AB532" s="6" t="str">
        <f>IF(Tabla2[[#This Row],[TARGET REAL (RESULTADO EN TICKS)]]&lt;&gt;"",IF(Tabla2[[#This Row],[OPERACIONES PERDEDORAS]]=1,AB531+Tabla2[[#This Row],[OPERACIONES PERDEDORAS]],0),"")</f>
        <v/>
      </c>
      <c r="AC532" s="23"/>
      <c r="AD532" s="23"/>
      <c r="AE532" s="6" t="str">
        <f>IF(D532&lt;&gt;"",COUNTIF($D$3:D532,D532),"")</f>
        <v/>
      </c>
      <c r="AF532" s="6" t="str">
        <f>IF(Tabla2[[#This Row],[RESULTADO TOTAL EN PPRO8]]&lt;0,ABS(Tabla2[[#This Row],[RESULTADO TOTAL EN PPRO8]]),"")</f>
        <v/>
      </c>
    </row>
    <row r="533" spans="1:32" x14ac:dyDescent="0.25">
      <c r="A533" s="22"/>
      <c r="B533" s="34">
        <f t="shared" si="33"/>
        <v>531</v>
      </c>
      <c r="C533" s="22"/>
      <c r="D533" s="37"/>
      <c r="E533" s="37"/>
      <c r="F533" s="37"/>
      <c r="G533" s="39"/>
      <c r="H533" s="22"/>
      <c r="I533" s="22"/>
      <c r="J533" s="22"/>
      <c r="K533" s="22"/>
      <c r="L533" s="22"/>
      <c r="M533" s="22"/>
      <c r="N533" s="22"/>
      <c r="O533" s="22"/>
      <c r="P533" s="22"/>
      <c r="Q533" s="22"/>
      <c r="R533" s="22"/>
      <c r="S533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533" s="22"/>
      <c r="U533" s="6" t="str">
        <f>IF(V533&lt;&gt;"",Tabla2[[#This Row],[VALOR DEL PUNTO (EJEMPLO EN ACCIONES UN PUNTO 1€) ]]/Tabla2[[#This Row],[TAMAÑO DEL TICK (ACCIONES = 0,01)]],"")</f>
        <v/>
      </c>
      <c r="V533" s="22"/>
      <c r="W533" s="22"/>
      <c r="X533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533" s="13" t="str">
        <f>IF(Tabla2[[#This Row],[RESULTADO TOTAL EN PPRO8]]&lt;&gt;"",Tabla2[[#This Row],[RESULTADO TOTAL EN PPRO8]]-Tabla2[[#This Row],[RESULTADO (TOTAL)]],"")</f>
        <v/>
      </c>
      <c r="AA533" s="6" t="str">
        <f>IF(Tabla2[[#This Row],[RESULTADO (TOTAL)]]&lt;0,1,"")</f>
        <v/>
      </c>
      <c r="AB533" s="6" t="str">
        <f>IF(Tabla2[[#This Row],[TARGET REAL (RESULTADO EN TICKS)]]&lt;&gt;"",IF(Tabla2[[#This Row],[OPERACIONES PERDEDORAS]]=1,AB532+Tabla2[[#This Row],[OPERACIONES PERDEDORAS]],0),"")</f>
        <v/>
      </c>
      <c r="AC533" s="23"/>
      <c r="AD533" s="23"/>
      <c r="AE533" s="6" t="str">
        <f>IF(D533&lt;&gt;"",COUNTIF($D$3:D533,D533),"")</f>
        <v/>
      </c>
      <c r="AF533" s="6" t="str">
        <f>IF(Tabla2[[#This Row],[RESULTADO TOTAL EN PPRO8]]&lt;0,ABS(Tabla2[[#This Row],[RESULTADO TOTAL EN PPRO8]]),"")</f>
        <v/>
      </c>
    </row>
    <row r="534" spans="1:32" x14ac:dyDescent="0.25">
      <c r="A534" s="22"/>
      <c r="B534" s="34">
        <f t="shared" si="33"/>
        <v>532</v>
      </c>
      <c r="C534" s="22"/>
      <c r="D534" s="37"/>
      <c r="E534" s="37"/>
      <c r="F534" s="37"/>
      <c r="G534" s="39"/>
      <c r="H534" s="22"/>
      <c r="I534" s="22"/>
      <c r="J534" s="22"/>
      <c r="K534" s="22"/>
      <c r="L534" s="22"/>
      <c r="M534" s="22"/>
      <c r="N534" s="22"/>
      <c r="O534" s="22"/>
      <c r="P534" s="22"/>
      <c r="Q534" s="22"/>
      <c r="R534" s="22"/>
      <c r="S534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534" s="22"/>
      <c r="U534" s="6" t="str">
        <f>IF(V534&lt;&gt;"",Tabla2[[#This Row],[VALOR DEL PUNTO (EJEMPLO EN ACCIONES UN PUNTO 1€) ]]/Tabla2[[#This Row],[TAMAÑO DEL TICK (ACCIONES = 0,01)]],"")</f>
        <v/>
      </c>
      <c r="V534" s="22"/>
      <c r="W534" s="22"/>
      <c r="X534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534" s="13" t="str">
        <f>IF(Tabla2[[#This Row],[RESULTADO TOTAL EN PPRO8]]&lt;&gt;"",Tabla2[[#This Row],[RESULTADO TOTAL EN PPRO8]]-Tabla2[[#This Row],[RESULTADO (TOTAL)]],"")</f>
        <v/>
      </c>
      <c r="AA534" s="6" t="str">
        <f>IF(Tabla2[[#This Row],[RESULTADO (TOTAL)]]&lt;0,1,"")</f>
        <v/>
      </c>
      <c r="AB534" s="6" t="str">
        <f>IF(Tabla2[[#This Row],[TARGET REAL (RESULTADO EN TICKS)]]&lt;&gt;"",IF(Tabla2[[#This Row],[OPERACIONES PERDEDORAS]]=1,AB533+Tabla2[[#This Row],[OPERACIONES PERDEDORAS]],0),"")</f>
        <v/>
      </c>
      <c r="AC534" s="23"/>
      <c r="AD534" s="23"/>
      <c r="AE534" s="6" t="str">
        <f>IF(D534&lt;&gt;"",COUNTIF($D$3:D534,D534),"")</f>
        <v/>
      </c>
      <c r="AF534" s="6" t="str">
        <f>IF(Tabla2[[#This Row],[RESULTADO TOTAL EN PPRO8]]&lt;0,ABS(Tabla2[[#This Row],[RESULTADO TOTAL EN PPRO8]]),"")</f>
        <v/>
      </c>
    </row>
    <row r="535" spans="1:32" x14ac:dyDescent="0.25">
      <c r="A535" s="22"/>
      <c r="B535" s="34">
        <f t="shared" si="33"/>
        <v>533</v>
      </c>
      <c r="C535" s="22"/>
      <c r="D535" s="37"/>
      <c r="E535" s="37"/>
      <c r="F535" s="37"/>
      <c r="G535" s="39"/>
      <c r="H535" s="22"/>
      <c r="I535" s="22"/>
      <c r="J535" s="22"/>
      <c r="K535" s="22"/>
      <c r="L535" s="22"/>
      <c r="M535" s="22"/>
      <c r="N535" s="22"/>
      <c r="O535" s="22"/>
      <c r="P535" s="22"/>
      <c r="Q535" s="22"/>
      <c r="R535" s="22"/>
      <c r="S535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535" s="22"/>
      <c r="U535" s="6" t="str">
        <f>IF(V535&lt;&gt;"",Tabla2[[#This Row],[VALOR DEL PUNTO (EJEMPLO EN ACCIONES UN PUNTO 1€) ]]/Tabla2[[#This Row],[TAMAÑO DEL TICK (ACCIONES = 0,01)]],"")</f>
        <v/>
      </c>
      <c r="V535" s="22"/>
      <c r="W535" s="22"/>
      <c r="X535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535" s="13" t="str">
        <f>IF(Tabla2[[#This Row],[RESULTADO TOTAL EN PPRO8]]&lt;&gt;"",Tabla2[[#This Row],[RESULTADO TOTAL EN PPRO8]]-Tabla2[[#This Row],[RESULTADO (TOTAL)]],"")</f>
        <v/>
      </c>
      <c r="AA535" s="6" t="str">
        <f>IF(Tabla2[[#This Row],[RESULTADO (TOTAL)]]&lt;0,1,"")</f>
        <v/>
      </c>
      <c r="AB535" s="6" t="str">
        <f>IF(Tabla2[[#This Row],[TARGET REAL (RESULTADO EN TICKS)]]&lt;&gt;"",IF(Tabla2[[#This Row],[OPERACIONES PERDEDORAS]]=1,AB534+Tabla2[[#This Row],[OPERACIONES PERDEDORAS]],0),"")</f>
        <v/>
      </c>
      <c r="AC535" s="23"/>
      <c r="AD535" s="23"/>
      <c r="AE535" s="6" t="str">
        <f>IF(D535&lt;&gt;"",COUNTIF($D$3:D535,D535),"")</f>
        <v/>
      </c>
      <c r="AF535" s="6" t="str">
        <f>IF(Tabla2[[#This Row],[RESULTADO TOTAL EN PPRO8]]&lt;0,ABS(Tabla2[[#This Row],[RESULTADO TOTAL EN PPRO8]]),"")</f>
        <v/>
      </c>
    </row>
    <row r="536" spans="1:32" x14ac:dyDescent="0.25">
      <c r="A536" s="22"/>
      <c r="B536" s="34">
        <f t="shared" si="33"/>
        <v>534</v>
      </c>
      <c r="C536" s="22"/>
      <c r="D536" s="37"/>
      <c r="E536" s="37"/>
      <c r="F536" s="37"/>
      <c r="G536" s="39"/>
      <c r="H536" s="22"/>
      <c r="I536" s="22"/>
      <c r="J536" s="22"/>
      <c r="K536" s="22"/>
      <c r="L536" s="22"/>
      <c r="M536" s="22"/>
      <c r="N536" s="22"/>
      <c r="O536" s="22"/>
      <c r="P536" s="22"/>
      <c r="Q536" s="22"/>
      <c r="R536" s="22"/>
      <c r="S536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536" s="22"/>
      <c r="U536" s="6" t="str">
        <f>IF(V536&lt;&gt;"",Tabla2[[#This Row],[VALOR DEL PUNTO (EJEMPLO EN ACCIONES UN PUNTO 1€) ]]/Tabla2[[#This Row],[TAMAÑO DEL TICK (ACCIONES = 0,01)]],"")</f>
        <v/>
      </c>
      <c r="V536" s="22"/>
      <c r="W536" s="22"/>
      <c r="X536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536" s="13" t="str">
        <f>IF(Tabla2[[#This Row],[RESULTADO TOTAL EN PPRO8]]&lt;&gt;"",Tabla2[[#This Row],[RESULTADO TOTAL EN PPRO8]]-Tabla2[[#This Row],[RESULTADO (TOTAL)]],"")</f>
        <v/>
      </c>
      <c r="AA536" s="6" t="str">
        <f>IF(Tabla2[[#This Row],[RESULTADO (TOTAL)]]&lt;0,1,"")</f>
        <v/>
      </c>
      <c r="AB536" s="6" t="str">
        <f>IF(Tabla2[[#This Row],[TARGET REAL (RESULTADO EN TICKS)]]&lt;&gt;"",IF(Tabla2[[#This Row],[OPERACIONES PERDEDORAS]]=1,AB535+Tabla2[[#This Row],[OPERACIONES PERDEDORAS]],0),"")</f>
        <v/>
      </c>
      <c r="AC536" s="23"/>
      <c r="AD536" s="23"/>
      <c r="AE536" s="6" t="str">
        <f>IF(D536&lt;&gt;"",COUNTIF($D$3:D536,D536),"")</f>
        <v/>
      </c>
      <c r="AF536" s="6" t="str">
        <f>IF(Tabla2[[#This Row],[RESULTADO TOTAL EN PPRO8]]&lt;0,ABS(Tabla2[[#This Row],[RESULTADO TOTAL EN PPRO8]]),"")</f>
        <v/>
      </c>
    </row>
    <row r="537" spans="1:32" x14ac:dyDescent="0.25">
      <c r="A537" s="22"/>
      <c r="B537" s="34">
        <f t="shared" si="33"/>
        <v>535</v>
      </c>
      <c r="C537" s="22"/>
      <c r="D537" s="37"/>
      <c r="E537" s="37"/>
      <c r="F537" s="37"/>
      <c r="G537" s="39"/>
      <c r="H537" s="22"/>
      <c r="I537" s="22"/>
      <c r="J537" s="22"/>
      <c r="K537" s="22"/>
      <c r="L537" s="22"/>
      <c r="M537" s="22"/>
      <c r="N537" s="22"/>
      <c r="O537" s="22"/>
      <c r="P537" s="22"/>
      <c r="Q537" s="22"/>
      <c r="R537" s="22"/>
      <c r="S537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537" s="22"/>
      <c r="U537" s="6" t="str">
        <f>IF(V537&lt;&gt;"",Tabla2[[#This Row],[VALOR DEL PUNTO (EJEMPLO EN ACCIONES UN PUNTO 1€) ]]/Tabla2[[#This Row],[TAMAÑO DEL TICK (ACCIONES = 0,01)]],"")</f>
        <v/>
      </c>
      <c r="V537" s="22"/>
      <c r="W537" s="22"/>
      <c r="X537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537" s="13" t="str">
        <f>IF(Tabla2[[#This Row],[RESULTADO TOTAL EN PPRO8]]&lt;&gt;"",Tabla2[[#This Row],[RESULTADO TOTAL EN PPRO8]]-Tabla2[[#This Row],[RESULTADO (TOTAL)]],"")</f>
        <v/>
      </c>
      <c r="AA537" s="6" t="str">
        <f>IF(Tabla2[[#This Row],[RESULTADO (TOTAL)]]&lt;0,1,"")</f>
        <v/>
      </c>
      <c r="AB537" s="6" t="str">
        <f>IF(Tabla2[[#This Row],[TARGET REAL (RESULTADO EN TICKS)]]&lt;&gt;"",IF(Tabla2[[#This Row],[OPERACIONES PERDEDORAS]]=1,AB536+Tabla2[[#This Row],[OPERACIONES PERDEDORAS]],0),"")</f>
        <v/>
      </c>
      <c r="AC537" s="23"/>
      <c r="AD537" s="23"/>
      <c r="AE537" s="6" t="str">
        <f>IF(D537&lt;&gt;"",COUNTIF($D$3:D537,D537),"")</f>
        <v/>
      </c>
      <c r="AF537" s="6" t="str">
        <f>IF(Tabla2[[#This Row],[RESULTADO TOTAL EN PPRO8]]&lt;0,ABS(Tabla2[[#This Row],[RESULTADO TOTAL EN PPRO8]]),"")</f>
        <v/>
      </c>
    </row>
    <row r="538" spans="1:32" x14ac:dyDescent="0.25">
      <c r="A538" s="22"/>
      <c r="B538" s="34">
        <f t="shared" si="33"/>
        <v>536</v>
      </c>
      <c r="C538" s="22"/>
      <c r="D538" s="37"/>
      <c r="E538" s="37"/>
      <c r="F538" s="37"/>
      <c r="G538" s="39"/>
      <c r="H538" s="22"/>
      <c r="I538" s="22"/>
      <c r="J538" s="22"/>
      <c r="K538" s="22"/>
      <c r="L538" s="22"/>
      <c r="M538" s="22"/>
      <c r="N538" s="22"/>
      <c r="O538" s="22"/>
      <c r="P538" s="22"/>
      <c r="Q538" s="22"/>
      <c r="R538" s="22"/>
      <c r="S538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538" s="22"/>
      <c r="U538" s="6" t="str">
        <f>IF(V538&lt;&gt;"",Tabla2[[#This Row],[VALOR DEL PUNTO (EJEMPLO EN ACCIONES UN PUNTO 1€) ]]/Tabla2[[#This Row],[TAMAÑO DEL TICK (ACCIONES = 0,01)]],"")</f>
        <v/>
      </c>
      <c r="V538" s="22"/>
      <c r="W538" s="22"/>
      <c r="X538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538" s="13" t="str">
        <f>IF(Tabla2[[#This Row],[RESULTADO TOTAL EN PPRO8]]&lt;&gt;"",Tabla2[[#This Row],[RESULTADO TOTAL EN PPRO8]]-Tabla2[[#This Row],[RESULTADO (TOTAL)]],"")</f>
        <v/>
      </c>
      <c r="AA538" s="6" t="str">
        <f>IF(Tabla2[[#This Row],[RESULTADO (TOTAL)]]&lt;0,1,"")</f>
        <v/>
      </c>
      <c r="AB538" s="6" t="str">
        <f>IF(Tabla2[[#This Row],[TARGET REAL (RESULTADO EN TICKS)]]&lt;&gt;"",IF(Tabla2[[#This Row],[OPERACIONES PERDEDORAS]]=1,AB537+Tabla2[[#This Row],[OPERACIONES PERDEDORAS]],0),"")</f>
        <v/>
      </c>
      <c r="AC538" s="23"/>
      <c r="AD538" s="23"/>
      <c r="AE538" s="6" t="str">
        <f>IF(D538&lt;&gt;"",COUNTIF($D$3:D538,D538),"")</f>
        <v/>
      </c>
      <c r="AF538" s="6" t="str">
        <f>IF(Tabla2[[#This Row],[RESULTADO TOTAL EN PPRO8]]&lt;0,ABS(Tabla2[[#This Row],[RESULTADO TOTAL EN PPRO8]]),"")</f>
        <v/>
      </c>
    </row>
    <row r="539" spans="1:32" x14ac:dyDescent="0.25">
      <c r="A539" s="22"/>
      <c r="B539" s="34">
        <f t="shared" si="33"/>
        <v>537</v>
      </c>
      <c r="C539" s="22"/>
      <c r="D539" s="37"/>
      <c r="E539" s="37"/>
      <c r="F539" s="37"/>
      <c r="G539" s="39"/>
      <c r="H539" s="22"/>
      <c r="I539" s="22"/>
      <c r="J539" s="22"/>
      <c r="K539" s="22"/>
      <c r="L539" s="22"/>
      <c r="M539" s="22"/>
      <c r="N539" s="22"/>
      <c r="O539" s="22"/>
      <c r="P539" s="22"/>
      <c r="Q539" s="22"/>
      <c r="R539" s="22"/>
      <c r="S539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539" s="22"/>
      <c r="U539" s="6" t="str">
        <f>IF(V539&lt;&gt;"",Tabla2[[#This Row],[VALOR DEL PUNTO (EJEMPLO EN ACCIONES UN PUNTO 1€) ]]/Tabla2[[#This Row],[TAMAÑO DEL TICK (ACCIONES = 0,01)]],"")</f>
        <v/>
      </c>
      <c r="V539" s="22"/>
      <c r="W539" s="22"/>
      <c r="X539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539" s="13" t="str">
        <f>IF(Tabla2[[#This Row],[RESULTADO TOTAL EN PPRO8]]&lt;&gt;"",Tabla2[[#This Row],[RESULTADO TOTAL EN PPRO8]]-Tabla2[[#This Row],[RESULTADO (TOTAL)]],"")</f>
        <v/>
      </c>
      <c r="AA539" s="6" t="str">
        <f>IF(Tabla2[[#This Row],[RESULTADO (TOTAL)]]&lt;0,1,"")</f>
        <v/>
      </c>
      <c r="AB539" s="6" t="str">
        <f>IF(Tabla2[[#This Row],[TARGET REAL (RESULTADO EN TICKS)]]&lt;&gt;"",IF(Tabla2[[#This Row],[OPERACIONES PERDEDORAS]]=1,AB538+Tabla2[[#This Row],[OPERACIONES PERDEDORAS]],0),"")</f>
        <v/>
      </c>
      <c r="AC539" s="23"/>
      <c r="AD539" s="23"/>
      <c r="AE539" s="6" t="str">
        <f>IF(D539&lt;&gt;"",COUNTIF($D$3:D539,D539),"")</f>
        <v/>
      </c>
      <c r="AF539" s="6" t="str">
        <f>IF(Tabla2[[#This Row],[RESULTADO TOTAL EN PPRO8]]&lt;0,ABS(Tabla2[[#This Row],[RESULTADO TOTAL EN PPRO8]]),"")</f>
        <v/>
      </c>
    </row>
    <row r="540" spans="1:32" x14ac:dyDescent="0.25">
      <c r="A540" s="22"/>
      <c r="B540" s="34">
        <f t="shared" si="33"/>
        <v>538</v>
      </c>
      <c r="C540" s="22"/>
      <c r="D540" s="37"/>
      <c r="E540" s="37"/>
      <c r="F540" s="37"/>
      <c r="G540" s="39"/>
      <c r="H540" s="22"/>
      <c r="I540" s="22"/>
      <c r="J540" s="22"/>
      <c r="K540" s="22"/>
      <c r="L540" s="22"/>
      <c r="M540" s="22"/>
      <c r="N540" s="22"/>
      <c r="O540" s="22"/>
      <c r="P540" s="22"/>
      <c r="Q540" s="22"/>
      <c r="R540" s="22"/>
      <c r="S540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540" s="22"/>
      <c r="U540" s="6" t="str">
        <f>IF(V540&lt;&gt;"",Tabla2[[#This Row],[VALOR DEL PUNTO (EJEMPLO EN ACCIONES UN PUNTO 1€) ]]/Tabla2[[#This Row],[TAMAÑO DEL TICK (ACCIONES = 0,01)]],"")</f>
        <v/>
      </c>
      <c r="V540" s="22"/>
      <c r="W540" s="22"/>
      <c r="X540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540" s="13" t="str">
        <f>IF(Tabla2[[#This Row],[RESULTADO TOTAL EN PPRO8]]&lt;&gt;"",Tabla2[[#This Row],[RESULTADO TOTAL EN PPRO8]]-Tabla2[[#This Row],[RESULTADO (TOTAL)]],"")</f>
        <v/>
      </c>
      <c r="AA540" s="6" t="str">
        <f>IF(Tabla2[[#This Row],[RESULTADO (TOTAL)]]&lt;0,1,"")</f>
        <v/>
      </c>
      <c r="AB540" s="6" t="str">
        <f>IF(Tabla2[[#This Row],[TARGET REAL (RESULTADO EN TICKS)]]&lt;&gt;"",IF(Tabla2[[#This Row],[OPERACIONES PERDEDORAS]]=1,AB539+Tabla2[[#This Row],[OPERACIONES PERDEDORAS]],0),"")</f>
        <v/>
      </c>
      <c r="AC540" s="23"/>
      <c r="AD540" s="23"/>
      <c r="AE540" s="6" t="str">
        <f>IF(D540&lt;&gt;"",COUNTIF($D$3:D540,D540),"")</f>
        <v/>
      </c>
      <c r="AF540" s="6" t="str">
        <f>IF(Tabla2[[#This Row],[RESULTADO TOTAL EN PPRO8]]&lt;0,ABS(Tabla2[[#This Row],[RESULTADO TOTAL EN PPRO8]]),"")</f>
        <v/>
      </c>
    </row>
    <row r="541" spans="1:32" x14ac:dyDescent="0.25">
      <c r="A541" s="22"/>
      <c r="B541" s="34">
        <f t="shared" si="33"/>
        <v>539</v>
      </c>
      <c r="C541" s="22"/>
      <c r="D541" s="37"/>
      <c r="E541" s="37"/>
      <c r="F541" s="37"/>
      <c r="G541" s="39"/>
      <c r="H541" s="22"/>
      <c r="I541" s="22"/>
      <c r="J541" s="22"/>
      <c r="K541" s="22"/>
      <c r="L541" s="22"/>
      <c r="M541" s="22"/>
      <c r="N541" s="22"/>
      <c r="O541" s="22"/>
      <c r="P541" s="22"/>
      <c r="Q541" s="22"/>
      <c r="R541" s="22"/>
      <c r="S541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541" s="22"/>
      <c r="U541" s="6" t="str">
        <f>IF(V541&lt;&gt;"",Tabla2[[#This Row],[VALOR DEL PUNTO (EJEMPLO EN ACCIONES UN PUNTO 1€) ]]/Tabla2[[#This Row],[TAMAÑO DEL TICK (ACCIONES = 0,01)]],"")</f>
        <v/>
      </c>
      <c r="V541" s="22"/>
      <c r="W541" s="22"/>
      <c r="X541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541" s="13" t="str">
        <f>IF(Tabla2[[#This Row],[RESULTADO TOTAL EN PPRO8]]&lt;&gt;"",Tabla2[[#This Row],[RESULTADO TOTAL EN PPRO8]]-Tabla2[[#This Row],[RESULTADO (TOTAL)]],"")</f>
        <v/>
      </c>
      <c r="AA541" s="6" t="str">
        <f>IF(Tabla2[[#This Row],[RESULTADO (TOTAL)]]&lt;0,1,"")</f>
        <v/>
      </c>
      <c r="AB541" s="6" t="str">
        <f>IF(Tabla2[[#This Row],[TARGET REAL (RESULTADO EN TICKS)]]&lt;&gt;"",IF(Tabla2[[#This Row],[OPERACIONES PERDEDORAS]]=1,AB540+Tabla2[[#This Row],[OPERACIONES PERDEDORAS]],0),"")</f>
        <v/>
      </c>
      <c r="AC541" s="23"/>
      <c r="AD541" s="23"/>
      <c r="AE541" s="6" t="str">
        <f>IF(D541&lt;&gt;"",COUNTIF($D$3:D541,D541),"")</f>
        <v/>
      </c>
      <c r="AF541" s="6" t="str">
        <f>IF(Tabla2[[#This Row],[RESULTADO TOTAL EN PPRO8]]&lt;0,ABS(Tabla2[[#This Row],[RESULTADO TOTAL EN PPRO8]]),"")</f>
        <v/>
      </c>
    </row>
    <row r="542" spans="1:32" x14ac:dyDescent="0.25">
      <c r="A542" s="22"/>
      <c r="B542" s="34">
        <f t="shared" si="33"/>
        <v>540</v>
      </c>
      <c r="C542" s="22"/>
      <c r="D542" s="37"/>
      <c r="E542" s="37"/>
      <c r="F542" s="37"/>
      <c r="G542" s="39"/>
      <c r="H542" s="22"/>
      <c r="I542" s="22"/>
      <c r="J542" s="22"/>
      <c r="K542" s="22"/>
      <c r="L542" s="22"/>
      <c r="M542" s="22"/>
      <c r="N542" s="22"/>
      <c r="O542" s="22"/>
      <c r="P542" s="22"/>
      <c r="Q542" s="22"/>
      <c r="R542" s="22"/>
      <c r="S542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542" s="22"/>
      <c r="U542" s="6" t="str">
        <f>IF(V542&lt;&gt;"",Tabla2[[#This Row],[VALOR DEL PUNTO (EJEMPLO EN ACCIONES UN PUNTO 1€) ]]/Tabla2[[#This Row],[TAMAÑO DEL TICK (ACCIONES = 0,01)]],"")</f>
        <v/>
      </c>
      <c r="V542" s="22"/>
      <c r="W542" s="22"/>
      <c r="X542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542" s="13" t="str">
        <f>IF(Tabla2[[#This Row],[RESULTADO TOTAL EN PPRO8]]&lt;&gt;"",Tabla2[[#This Row],[RESULTADO TOTAL EN PPRO8]]-Tabla2[[#This Row],[RESULTADO (TOTAL)]],"")</f>
        <v/>
      </c>
      <c r="AA542" s="6" t="str">
        <f>IF(Tabla2[[#This Row],[RESULTADO (TOTAL)]]&lt;0,1,"")</f>
        <v/>
      </c>
      <c r="AB542" s="6" t="str">
        <f>IF(Tabla2[[#This Row],[TARGET REAL (RESULTADO EN TICKS)]]&lt;&gt;"",IF(Tabla2[[#This Row],[OPERACIONES PERDEDORAS]]=1,AB541+Tabla2[[#This Row],[OPERACIONES PERDEDORAS]],0),"")</f>
        <v/>
      </c>
      <c r="AC542" s="23"/>
      <c r="AD542" s="23"/>
      <c r="AE542" s="6" t="str">
        <f>IF(D542&lt;&gt;"",COUNTIF($D$3:D542,D542),"")</f>
        <v/>
      </c>
      <c r="AF542" s="6" t="str">
        <f>IF(Tabla2[[#This Row],[RESULTADO TOTAL EN PPRO8]]&lt;0,ABS(Tabla2[[#This Row],[RESULTADO TOTAL EN PPRO8]]),"")</f>
        <v/>
      </c>
    </row>
    <row r="543" spans="1:32" x14ac:dyDescent="0.25">
      <c r="A543" s="22"/>
      <c r="B543" s="34">
        <f t="shared" si="33"/>
        <v>541</v>
      </c>
      <c r="C543" s="22"/>
      <c r="D543" s="37"/>
      <c r="E543" s="37"/>
      <c r="F543" s="37"/>
      <c r="G543" s="39"/>
      <c r="H543" s="22"/>
      <c r="I543" s="22"/>
      <c r="J543" s="22"/>
      <c r="K543" s="22"/>
      <c r="L543" s="22"/>
      <c r="M543" s="22"/>
      <c r="N543" s="22"/>
      <c r="O543" s="22"/>
      <c r="P543" s="22"/>
      <c r="Q543" s="22"/>
      <c r="R543" s="22"/>
      <c r="S543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543" s="22"/>
      <c r="U543" s="6" t="str">
        <f>IF(V543&lt;&gt;"",Tabla2[[#This Row],[VALOR DEL PUNTO (EJEMPLO EN ACCIONES UN PUNTO 1€) ]]/Tabla2[[#This Row],[TAMAÑO DEL TICK (ACCIONES = 0,01)]],"")</f>
        <v/>
      </c>
      <c r="V543" s="22"/>
      <c r="W543" s="22"/>
      <c r="X543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543" s="13" t="str">
        <f>IF(Tabla2[[#This Row],[RESULTADO TOTAL EN PPRO8]]&lt;&gt;"",Tabla2[[#This Row],[RESULTADO TOTAL EN PPRO8]]-Tabla2[[#This Row],[RESULTADO (TOTAL)]],"")</f>
        <v/>
      </c>
      <c r="AA543" s="6" t="str">
        <f>IF(Tabla2[[#This Row],[RESULTADO (TOTAL)]]&lt;0,1,"")</f>
        <v/>
      </c>
      <c r="AB543" s="6" t="str">
        <f>IF(Tabla2[[#This Row],[TARGET REAL (RESULTADO EN TICKS)]]&lt;&gt;"",IF(Tabla2[[#This Row],[OPERACIONES PERDEDORAS]]=1,AB542+Tabla2[[#This Row],[OPERACIONES PERDEDORAS]],0),"")</f>
        <v/>
      </c>
      <c r="AC543" s="23"/>
      <c r="AD543" s="23"/>
      <c r="AE543" s="6" t="str">
        <f>IF(D543&lt;&gt;"",COUNTIF($D$3:D543,D543),"")</f>
        <v/>
      </c>
      <c r="AF543" s="6" t="str">
        <f>IF(Tabla2[[#This Row],[RESULTADO TOTAL EN PPRO8]]&lt;0,ABS(Tabla2[[#This Row],[RESULTADO TOTAL EN PPRO8]]),"")</f>
        <v/>
      </c>
    </row>
    <row r="544" spans="1:32" x14ac:dyDescent="0.25">
      <c r="A544" s="22"/>
      <c r="B544" s="34">
        <f t="shared" si="33"/>
        <v>542</v>
      </c>
      <c r="C544" s="22"/>
      <c r="D544" s="37"/>
      <c r="E544" s="37"/>
      <c r="F544" s="37"/>
      <c r="G544" s="39"/>
      <c r="H544" s="22"/>
      <c r="I544" s="22"/>
      <c r="J544" s="22"/>
      <c r="K544" s="22"/>
      <c r="L544" s="22"/>
      <c r="M544" s="22"/>
      <c r="N544" s="22"/>
      <c r="O544" s="22"/>
      <c r="P544" s="22"/>
      <c r="Q544" s="22"/>
      <c r="R544" s="22"/>
      <c r="S544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544" s="22"/>
      <c r="U544" s="6" t="str">
        <f>IF(V544&lt;&gt;"",Tabla2[[#This Row],[VALOR DEL PUNTO (EJEMPLO EN ACCIONES UN PUNTO 1€) ]]/Tabla2[[#This Row],[TAMAÑO DEL TICK (ACCIONES = 0,01)]],"")</f>
        <v/>
      </c>
      <c r="V544" s="22"/>
      <c r="W544" s="22"/>
      <c r="X544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544" s="13" t="str">
        <f>IF(Tabla2[[#This Row],[RESULTADO TOTAL EN PPRO8]]&lt;&gt;"",Tabla2[[#This Row],[RESULTADO TOTAL EN PPRO8]]-Tabla2[[#This Row],[RESULTADO (TOTAL)]],"")</f>
        <v/>
      </c>
      <c r="AA544" s="6" t="str">
        <f>IF(Tabla2[[#This Row],[RESULTADO (TOTAL)]]&lt;0,1,"")</f>
        <v/>
      </c>
      <c r="AB544" s="6" t="str">
        <f>IF(Tabla2[[#This Row],[TARGET REAL (RESULTADO EN TICKS)]]&lt;&gt;"",IF(Tabla2[[#This Row],[OPERACIONES PERDEDORAS]]=1,AB543+Tabla2[[#This Row],[OPERACIONES PERDEDORAS]],0),"")</f>
        <v/>
      </c>
      <c r="AC544" s="23"/>
      <c r="AD544" s="23"/>
      <c r="AE544" s="6" t="str">
        <f>IF(D544&lt;&gt;"",COUNTIF($D$3:D544,D544),"")</f>
        <v/>
      </c>
      <c r="AF544" s="6" t="str">
        <f>IF(Tabla2[[#This Row],[RESULTADO TOTAL EN PPRO8]]&lt;0,ABS(Tabla2[[#This Row],[RESULTADO TOTAL EN PPRO8]]),"")</f>
        <v/>
      </c>
    </row>
    <row r="545" spans="1:32" x14ac:dyDescent="0.25">
      <c r="A545" s="22"/>
      <c r="B545" s="34">
        <f t="shared" si="33"/>
        <v>543</v>
      </c>
      <c r="C545" s="22"/>
      <c r="D545" s="37"/>
      <c r="E545" s="37"/>
      <c r="F545" s="37"/>
      <c r="G545" s="39"/>
      <c r="H545" s="22"/>
      <c r="I545" s="22"/>
      <c r="J545" s="22"/>
      <c r="K545" s="22"/>
      <c r="L545" s="22"/>
      <c r="M545" s="22"/>
      <c r="N545" s="22"/>
      <c r="O545" s="22"/>
      <c r="P545" s="22"/>
      <c r="Q545" s="22"/>
      <c r="R545" s="22"/>
      <c r="S545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545" s="22"/>
      <c r="U545" s="6" t="str">
        <f>IF(V545&lt;&gt;"",Tabla2[[#This Row],[VALOR DEL PUNTO (EJEMPLO EN ACCIONES UN PUNTO 1€) ]]/Tabla2[[#This Row],[TAMAÑO DEL TICK (ACCIONES = 0,01)]],"")</f>
        <v/>
      </c>
      <c r="V545" s="22"/>
      <c r="W545" s="22"/>
      <c r="X545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545" s="13" t="str">
        <f>IF(Tabla2[[#This Row],[RESULTADO TOTAL EN PPRO8]]&lt;&gt;"",Tabla2[[#This Row],[RESULTADO TOTAL EN PPRO8]]-Tabla2[[#This Row],[RESULTADO (TOTAL)]],"")</f>
        <v/>
      </c>
      <c r="AA545" s="6" t="str">
        <f>IF(Tabla2[[#This Row],[RESULTADO (TOTAL)]]&lt;0,1,"")</f>
        <v/>
      </c>
      <c r="AB545" s="6" t="str">
        <f>IF(Tabla2[[#This Row],[TARGET REAL (RESULTADO EN TICKS)]]&lt;&gt;"",IF(Tabla2[[#This Row],[OPERACIONES PERDEDORAS]]=1,AB544+Tabla2[[#This Row],[OPERACIONES PERDEDORAS]],0),"")</f>
        <v/>
      </c>
      <c r="AC545" s="23"/>
      <c r="AD545" s="23"/>
      <c r="AE545" s="6" t="str">
        <f>IF(D545&lt;&gt;"",COUNTIF($D$3:D545,D545),"")</f>
        <v/>
      </c>
      <c r="AF545" s="6" t="str">
        <f>IF(Tabla2[[#This Row],[RESULTADO TOTAL EN PPRO8]]&lt;0,ABS(Tabla2[[#This Row],[RESULTADO TOTAL EN PPRO8]]),"")</f>
        <v/>
      </c>
    </row>
    <row r="546" spans="1:32" x14ac:dyDescent="0.25">
      <c r="A546" s="22"/>
      <c r="B546" s="34">
        <f t="shared" si="33"/>
        <v>544</v>
      </c>
      <c r="C546" s="22"/>
      <c r="D546" s="37"/>
      <c r="E546" s="37"/>
      <c r="F546" s="37"/>
      <c r="G546" s="39"/>
      <c r="H546" s="22"/>
      <c r="I546" s="22"/>
      <c r="J546" s="22"/>
      <c r="K546" s="22"/>
      <c r="L546" s="22"/>
      <c r="M546" s="22"/>
      <c r="N546" s="22"/>
      <c r="O546" s="22"/>
      <c r="P546" s="22"/>
      <c r="Q546" s="22"/>
      <c r="R546" s="22"/>
      <c r="S546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546" s="22"/>
      <c r="U546" s="6" t="str">
        <f>IF(V546&lt;&gt;"",Tabla2[[#This Row],[VALOR DEL PUNTO (EJEMPLO EN ACCIONES UN PUNTO 1€) ]]/Tabla2[[#This Row],[TAMAÑO DEL TICK (ACCIONES = 0,01)]],"")</f>
        <v/>
      </c>
      <c r="V546" s="22"/>
      <c r="W546" s="22"/>
      <c r="X546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546" s="13" t="str">
        <f>IF(Tabla2[[#This Row],[RESULTADO TOTAL EN PPRO8]]&lt;&gt;"",Tabla2[[#This Row],[RESULTADO TOTAL EN PPRO8]]-Tabla2[[#This Row],[RESULTADO (TOTAL)]],"")</f>
        <v/>
      </c>
      <c r="AA546" s="6" t="str">
        <f>IF(Tabla2[[#This Row],[RESULTADO (TOTAL)]]&lt;0,1,"")</f>
        <v/>
      </c>
      <c r="AB546" s="6" t="str">
        <f>IF(Tabla2[[#This Row],[TARGET REAL (RESULTADO EN TICKS)]]&lt;&gt;"",IF(Tabla2[[#This Row],[OPERACIONES PERDEDORAS]]=1,AB545+Tabla2[[#This Row],[OPERACIONES PERDEDORAS]],0),"")</f>
        <v/>
      </c>
      <c r="AC546" s="23"/>
      <c r="AD546" s="23"/>
      <c r="AE546" s="6" t="str">
        <f>IF(D546&lt;&gt;"",COUNTIF($D$3:D546,D546),"")</f>
        <v/>
      </c>
      <c r="AF546" s="6" t="str">
        <f>IF(Tabla2[[#This Row],[RESULTADO TOTAL EN PPRO8]]&lt;0,ABS(Tabla2[[#This Row],[RESULTADO TOTAL EN PPRO8]]),"")</f>
        <v/>
      </c>
    </row>
    <row r="547" spans="1:32" x14ac:dyDescent="0.25">
      <c r="A547" s="22"/>
      <c r="B547" s="34">
        <f t="shared" si="33"/>
        <v>545</v>
      </c>
      <c r="C547" s="22"/>
      <c r="D547" s="37"/>
      <c r="E547" s="37"/>
      <c r="F547" s="37"/>
      <c r="G547" s="39"/>
      <c r="H547" s="22"/>
      <c r="I547" s="22"/>
      <c r="J547" s="22"/>
      <c r="K547" s="22"/>
      <c r="L547" s="22"/>
      <c r="M547" s="22"/>
      <c r="N547" s="22"/>
      <c r="O547" s="22"/>
      <c r="P547" s="22"/>
      <c r="Q547" s="22"/>
      <c r="R547" s="22"/>
      <c r="S547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547" s="22"/>
      <c r="U547" s="6" t="str">
        <f>IF(V547&lt;&gt;"",Tabla2[[#This Row],[VALOR DEL PUNTO (EJEMPLO EN ACCIONES UN PUNTO 1€) ]]/Tabla2[[#This Row],[TAMAÑO DEL TICK (ACCIONES = 0,01)]],"")</f>
        <v/>
      </c>
      <c r="V547" s="22"/>
      <c r="W547" s="22"/>
      <c r="X547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547" s="13" t="str">
        <f>IF(Tabla2[[#This Row],[RESULTADO TOTAL EN PPRO8]]&lt;&gt;"",Tabla2[[#This Row],[RESULTADO TOTAL EN PPRO8]]-Tabla2[[#This Row],[RESULTADO (TOTAL)]],"")</f>
        <v/>
      </c>
      <c r="AA547" s="6" t="str">
        <f>IF(Tabla2[[#This Row],[RESULTADO (TOTAL)]]&lt;0,1,"")</f>
        <v/>
      </c>
      <c r="AB547" s="6" t="str">
        <f>IF(Tabla2[[#This Row],[TARGET REAL (RESULTADO EN TICKS)]]&lt;&gt;"",IF(Tabla2[[#This Row],[OPERACIONES PERDEDORAS]]=1,AB546+Tabla2[[#This Row],[OPERACIONES PERDEDORAS]],0),"")</f>
        <v/>
      </c>
      <c r="AC547" s="23"/>
      <c r="AD547" s="23"/>
      <c r="AE547" s="6" t="str">
        <f>IF(D547&lt;&gt;"",COUNTIF($D$3:D547,D547),"")</f>
        <v/>
      </c>
      <c r="AF547" s="6" t="str">
        <f>IF(Tabla2[[#This Row],[RESULTADO TOTAL EN PPRO8]]&lt;0,ABS(Tabla2[[#This Row],[RESULTADO TOTAL EN PPRO8]]),"")</f>
        <v/>
      </c>
    </row>
    <row r="548" spans="1:32" x14ac:dyDescent="0.25">
      <c r="A548" s="22"/>
      <c r="B548" s="34">
        <f t="shared" si="33"/>
        <v>546</v>
      </c>
      <c r="C548" s="22"/>
      <c r="D548" s="37"/>
      <c r="E548" s="37"/>
      <c r="F548" s="37"/>
      <c r="G548" s="39"/>
      <c r="H548" s="22"/>
      <c r="I548" s="22"/>
      <c r="J548" s="22"/>
      <c r="K548" s="22"/>
      <c r="L548" s="22"/>
      <c r="M548" s="22"/>
      <c r="N548" s="22"/>
      <c r="O548" s="22"/>
      <c r="P548" s="22"/>
      <c r="Q548" s="22"/>
      <c r="R548" s="22"/>
      <c r="S548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548" s="22"/>
      <c r="U548" s="6" t="str">
        <f>IF(V548&lt;&gt;"",Tabla2[[#This Row],[VALOR DEL PUNTO (EJEMPLO EN ACCIONES UN PUNTO 1€) ]]/Tabla2[[#This Row],[TAMAÑO DEL TICK (ACCIONES = 0,01)]],"")</f>
        <v/>
      </c>
      <c r="V548" s="22"/>
      <c r="W548" s="22"/>
      <c r="X548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548" s="13" t="str">
        <f>IF(Tabla2[[#This Row],[RESULTADO TOTAL EN PPRO8]]&lt;&gt;"",Tabla2[[#This Row],[RESULTADO TOTAL EN PPRO8]]-Tabla2[[#This Row],[RESULTADO (TOTAL)]],"")</f>
        <v/>
      </c>
      <c r="AA548" s="6" t="str">
        <f>IF(Tabla2[[#This Row],[RESULTADO (TOTAL)]]&lt;0,1,"")</f>
        <v/>
      </c>
      <c r="AB548" s="6" t="str">
        <f>IF(Tabla2[[#This Row],[TARGET REAL (RESULTADO EN TICKS)]]&lt;&gt;"",IF(Tabla2[[#This Row],[OPERACIONES PERDEDORAS]]=1,AB547+Tabla2[[#This Row],[OPERACIONES PERDEDORAS]],0),"")</f>
        <v/>
      </c>
      <c r="AC548" s="23"/>
      <c r="AD548" s="23"/>
      <c r="AE548" s="6" t="str">
        <f>IF(D548&lt;&gt;"",COUNTIF($D$3:D548,D548),"")</f>
        <v/>
      </c>
      <c r="AF548" s="6" t="str">
        <f>IF(Tabla2[[#This Row],[RESULTADO TOTAL EN PPRO8]]&lt;0,ABS(Tabla2[[#This Row],[RESULTADO TOTAL EN PPRO8]]),"")</f>
        <v/>
      </c>
    </row>
    <row r="549" spans="1:32" x14ac:dyDescent="0.25">
      <c r="A549" s="22"/>
      <c r="B549" s="34">
        <f t="shared" si="33"/>
        <v>547</v>
      </c>
      <c r="C549" s="22"/>
      <c r="D549" s="37"/>
      <c r="E549" s="37"/>
      <c r="F549" s="37"/>
      <c r="G549" s="39"/>
      <c r="H549" s="22"/>
      <c r="I549" s="22"/>
      <c r="J549" s="22"/>
      <c r="K549" s="22"/>
      <c r="L549" s="22"/>
      <c r="M549" s="22"/>
      <c r="N549" s="22"/>
      <c r="O549" s="22"/>
      <c r="P549" s="22"/>
      <c r="Q549" s="22"/>
      <c r="R549" s="22"/>
      <c r="S549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549" s="22"/>
      <c r="U549" s="6" t="str">
        <f>IF(V549&lt;&gt;"",Tabla2[[#This Row],[VALOR DEL PUNTO (EJEMPLO EN ACCIONES UN PUNTO 1€) ]]/Tabla2[[#This Row],[TAMAÑO DEL TICK (ACCIONES = 0,01)]],"")</f>
        <v/>
      </c>
      <c r="V549" s="22"/>
      <c r="W549" s="22"/>
      <c r="X549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549" s="13" t="str">
        <f>IF(Tabla2[[#This Row],[RESULTADO TOTAL EN PPRO8]]&lt;&gt;"",Tabla2[[#This Row],[RESULTADO TOTAL EN PPRO8]]-Tabla2[[#This Row],[RESULTADO (TOTAL)]],"")</f>
        <v/>
      </c>
      <c r="AA549" s="6" t="str">
        <f>IF(Tabla2[[#This Row],[RESULTADO (TOTAL)]]&lt;0,1,"")</f>
        <v/>
      </c>
      <c r="AB549" s="6" t="str">
        <f>IF(Tabla2[[#This Row],[TARGET REAL (RESULTADO EN TICKS)]]&lt;&gt;"",IF(Tabla2[[#This Row],[OPERACIONES PERDEDORAS]]=1,AB548+Tabla2[[#This Row],[OPERACIONES PERDEDORAS]],0),"")</f>
        <v/>
      </c>
      <c r="AC549" s="23"/>
      <c r="AD549" s="23"/>
      <c r="AE549" s="6" t="str">
        <f>IF(D549&lt;&gt;"",COUNTIF($D$3:D549,D549),"")</f>
        <v/>
      </c>
      <c r="AF549" s="6" t="str">
        <f>IF(Tabla2[[#This Row],[RESULTADO TOTAL EN PPRO8]]&lt;0,ABS(Tabla2[[#This Row],[RESULTADO TOTAL EN PPRO8]]),"")</f>
        <v/>
      </c>
    </row>
    <row r="550" spans="1:32" x14ac:dyDescent="0.25">
      <c r="A550" s="22"/>
      <c r="B550" s="34">
        <f t="shared" si="33"/>
        <v>548</v>
      </c>
      <c r="C550" s="22"/>
      <c r="D550" s="37"/>
      <c r="E550" s="37"/>
      <c r="F550" s="37"/>
      <c r="G550" s="39"/>
      <c r="H550" s="22"/>
      <c r="I550" s="22"/>
      <c r="J550" s="22"/>
      <c r="K550" s="22"/>
      <c r="L550" s="22"/>
      <c r="M550" s="22"/>
      <c r="N550" s="22"/>
      <c r="O550" s="22"/>
      <c r="P550" s="22"/>
      <c r="Q550" s="22"/>
      <c r="R550" s="22"/>
      <c r="S550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550" s="22"/>
      <c r="U550" s="6" t="str">
        <f>IF(V550&lt;&gt;"",Tabla2[[#This Row],[VALOR DEL PUNTO (EJEMPLO EN ACCIONES UN PUNTO 1€) ]]/Tabla2[[#This Row],[TAMAÑO DEL TICK (ACCIONES = 0,01)]],"")</f>
        <v/>
      </c>
      <c r="V550" s="22"/>
      <c r="W550" s="22"/>
      <c r="X550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550" s="13" t="str">
        <f>IF(Tabla2[[#This Row],[RESULTADO TOTAL EN PPRO8]]&lt;&gt;"",Tabla2[[#This Row],[RESULTADO TOTAL EN PPRO8]]-Tabla2[[#This Row],[RESULTADO (TOTAL)]],"")</f>
        <v/>
      </c>
      <c r="AA550" s="6" t="str">
        <f>IF(Tabla2[[#This Row],[RESULTADO (TOTAL)]]&lt;0,1,"")</f>
        <v/>
      </c>
      <c r="AB550" s="6" t="str">
        <f>IF(Tabla2[[#This Row],[TARGET REAL (RESULTADO EN TICKS)]]&lt;&gt;"",IF(Tabla2[[#This Row],[OPERACIONES PERDEDORAS]]=1,AB549+Tabla2[[#This Row],[OPERACIONES PERDEDORAS]],0),"")</f>
        <v/>
      </c>
      <c r="AC550" s="23"/>
      <c r="AD550" s="23"/>
      <c r="AE550" s="6" t="str">
        <f>IF(D550&lt;&gt;"",COUNTIF($D$3:D550,D550),"")</f>
        <v/>
      </c>
      <c r="AF550" s="6" t="str">
        <f>IF(Tabla2[[#This Row],[RESULTADO TOTAL EN PPRO8]]&lt;0,ABS(Tabla2[[#This Row],[RESULTADO TOTAL EN PPRO8]]),"")</f>
        <v/>
      </c>
    </row>
    <row r="551" spans="1:32" x14ac:dyDescent="0.25">
      <c r="A551" s="22"/>
      <c r="B551" s="34">
        <f t="shared" ref="B551:B614" si="34">B550+1</f>
        <v>549</v>
      </c>
      <c r="C551" s="22"/>
      <c r="D551" s="37"/>
      <c r="E551" s="37"/>
      <c r="F551" s="37"/>
      <c r="G551" s="39"/>
      <c r="H551" s="22"/>
      <c r="I551" s="22"/>
      <c r="J551" s="22"/>
      <c r="K551" s="22"/>
      <c r="L551" s="22"/>
      <c r="M551" s="22"/>
      <c r="N551" s="22"/>
      <c r="O551" s="22"/>
      <c r="P551" s="22"/>
      <c r="Q551" s="22"/>
      <c r="R551" s="22"/>
      <c r="S551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551" s="22"/>
      <c r="U551" s="6" t="str">
        <f>IF(V551&lt;&gt;"",Tabla2[[#This Row],[VALOR DEL PUNTO (EJEMPLO EN ACCIONES UN PUNTO 1€) ]]/Tabla2[[#This Row],[TAMAÑO DEL TICK (ACCIONES = 0,01)]],"")</f>
        <v/>
      </c>
      <c r="V551" s="22"/>
      <c r="W551" s="22"/>
      <c r="X551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551" s="13" t="str">
        <f>IF(Tabla2[[#This Row],[RESULTADO TOTAL EN PPRO8]]&lt;&gt;"",Tabla2[[#This Row],[RESULTADO TOTAL EN PPRO8]]-Tabla2[[#This Row],[RESULTADO (TOTAL)]],"")</f>
        <v/>
      </c>
      <c r="AA551" s="6" t="str">
        <f>IF(Tabla2[[#This Row],[RESULTADO (TOTAL)]]&lt;0,1,"")</f>
        <v/>
      </c>
      <c r="AB551" s="6" t="str">
        <f>IF(Tabla2[[#This Row],[TARGET REAL (RESULTADO EN TICKS)]]&lt;&gt;"",IF(Tabla2[[#This Row],[OPERACIONES PERDEDORAS]]=1,AB550+Tabla2[[#This Row],[OPERACIONES PERDEDORAS]],0),"")</f>
        <v/>
      </c>
      <c r="AC551" s="23"/>
      <c r="AD551" s="23"/>
      <c r="AE551" s="6" t="str">
        <f>IF(D551&lt;&gt;"",COUNTIF($D$3:D551,D551),"")</f>
        <v/>
      </c>
      <c r="AF551" s="6" t="str">
        <f>IF(Tabla2[[#This Row],[RESULTADO TOTAL EN PPRO8]]&lt;0,ABS(Tabla2[[#This Row],[RESULTADO TOTAL EN PPRO8]]),"")</f>
        <v/>
      </c>
    </row>
    <row r="552" spans="1:32" x14ac:dyDescent="0.25">
      <c r="A552" s="22"/>
      <c r="B552" s="34">
        <f t="shared" si="34"/>
        <v>550</v>
      </c>
      <c r="C552" s="22"/>
      <c r="D552" s="37"/>
      <c r="E552" s="37"/>
      <c r="F552" s="37"/>
      <c r="G552" s="39"/>
      <c r="H552" s="22"/>
      <c r="I552" s="22"/>
      <c r="J552" s="22"/>
      <c r="K552" s="22"/>
      <c r="L552" s="22"/>
      <c r="M552" s="22"/>
      <c r="N552" s="22"/>
      <c r="O552" s="22"/>
      <c r="P552" s="22"/>
      <c r="Q552" s="22"/>
      <c r="R552" s="22"/>
      <c r="S552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552" s="22"/>
      <c r="U552" s="6" t="str">
        <f>IF(V552&lt;&gt;"",Tabla2[[#This Row],[VALOR DEL PUNTO (EJEMPLO EN ACCIONES UN PUNTO 1€) ]]/Tabla2[[#This Row],[TAMAÑO DEL TICK (ACCIONES = 0,01)]],"")</f>
        <v/>
      </c>
      <c r="V552" s="22"/>
      <c r="W552" s="22"/>
      <c r="X552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552" s="13" t="str">
        <f>IF(Tabla2[[#This Row],[RESULTADO TOTAL EN PPRO8]]&lt;&gt;"",Tabla2[[#This Row],[RESULTADO TOTAL EN PPRO8]]-Tabla2[[#This Row],[RESULTADO (TOTAL)]],"")</f>
        <v/>
      </c>
      <c r="AA552" s="6" t="str">
        <f>IF(Tabla2[[#This Row],[RESULTADO (TOTAL)]]&lt;0,1,"")</f>
        <v/>
      </c>
      <c r="AB552" s="6" t="str">
        <f>IF(Tabla2[[#This Row],[TARGET REAL (RESULTADO EN TICKS)]]&lt;&gt;"",IF(Tabla2[[#This Row],[OPERACIONES PERDEDORAS]]=1,AB551+Tabla2[[#This Row],[OPERACIONES PERDEDORAS]],0),"")</f>
        <v/>
      </c>
      <c r="AC552" s="23"/>
      <c r="AD552" s="23"/>
      <c r="AE552" s="6" t="str">
        <f>IF(D552&lt;&gt;"",COUNTIF($D$3:D552,D552),"")</f>
        <v/>
      </c>
      <c r="AF552" s="6" t="str">
        <f>IF(Tabla2[[#This Row],[RESULTADO TOTAL EN PPRO8]]&lt;0,ABS(Tabla2[[#This Row],[RESULTADO TOTAL EN PPRO8]]),"")</f>
        <v/>
      </c>
    </row>
    <row r="553" spans="1:32" x14ac:dyDescent="0.25">
      <c r="A553" s="22"/>
      <c r="B553" s="34">
        <f t="shared" si="34"/>
        <v>551</v>
      </c>
      <c r="C553" s="22"/>
      <c r="D553" s="37"/>
      <c r="E553" s="37"/>
      <c r="F553" s="37"/>
      <c r="G553" s="39"/>
      <c r="H553" s="22"/>
      <c r="I553" s="22"/>
      <c r="J553" s="22"/>
      <c r="K553" s="22"/>
      <c r="L553" s="22"/>
      <c r="M553" s="22"/>
      <c r="N553" s="22"/>
      <c r="O553" s="22"/>
      <c r="P553" s="22"/>
      <c r="Q553" s="22"/>
      <c r="R553" s="22"/>
      <c r="S553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553" s="22"/>
      <c r="U553" s="6" t="str">
        <f>IF(V553&lt;&gt;"",Tabla2[[#This Row],[VALOR DEL PUNTO (EJEMPLO EN ACCIONES UN PUNTO 1€) ]]/Tabla2[[#This Row],[TAMAÑO DEL TICK (ACCIONES = 0,01)]],"")</f>
        <v/>
      </c>
      <c r="V553" s="22"/>
      <c r="W553" s="22"/>
      <c r="X553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553" s="13" t="str">
        <f>IF(Tabla2[[#This Row],[RESULTADO TOTAL EN PPRO8]]&lt;&gt;"",Tabla2[[#This Row],[RESULTADO TOTAL EN PPRO8]]-Tabla2[[#This Row],[RESULTADO (TOTAL)]],"")</f>
        <v/>
      </c>
      <c r="AA553" s="6" t="str">
        <f>IF(Tabla2[[#This Row],[RESULTADO (TOTAL)]]&lt;0,1,"")</f>
        <v/>
      </c>
      <c r="AB553" s="6" t="str">
        <f>IF(Tabla2[[#This Row],[TARGET REAL (RESULTADO EN TICKS)]]&lt;&gt;"",IF(Tabla2[[#This Row],[OPERACIONES PERDEDORAS]]=1,AB552+Tabla2[[#This Row],[OPERACIONES PERDEDORAS]],0),"")</f>
        <v/>
      </c>
      <c r="AC553" s="23"/>
      <c r="AD553" s="23"/>
      <c r="AE553" s="6" t="str">
        <f>IF(D553&lt;&gt;"",COUNTIF($D$3:D553,D553),"")</f>
        <v/>
      </c>
      <c r="AF553" s="6" t="str">
        <f>IF(Tabla2[[#This Row],[RESULTADO TOTAL EN PPRO8]]&lt;0,ABS(Tabla2[[#This Row],[RESULTADO TOTAL EN PPRO8]]),"")</f>
        <v/>
      </c>
    </row>
    <row r="554" spans="1:32" x14ac:dyDescent="0.25">
      <c r="A554" s="22"/>
      <c r="B554" s="34">
        <f t="shared" si="34"/>
        <v>552</v>
      </c>
      <c r="C554" s="22"/>
      <c r="D554" s="37"/>
      <c r="E554" s="37"/>
      <c r="F554" s="37"/>
      <c r="G554" s="39"/>
      <c r="H554" s="22"/>
      <c r="I554" s="22"/>
      <c r="J554" s="22"/>
      <c r="K554" s="22"/>
      <c r="L554" s="22"/>
      <c r="M554" s="22"/>
      <c r="N554" s="22"/>
      <c r="O554" s="22"/>
      <c r="P554" s="22"/>
      <c r="Q554" s="22"/>
      <c r="R554" s="22"/>
      <c r="S554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554" s="22"/>
      <c r="U554" s="6" t="str">
        <f>IF(V554&lt;&gt;"",Tabla2[[#This Row],[VALOR DEL PUNTO (EJEMPLO EN ACCIONES UN PUNTO 1€) ]]/Tabla2[[#This Row],[TAMAÑO DEL TICK (ACCIONES = 0,01)]],"")</f>
        <v/>
      </c>
      <c r="V554" s="22"/>
      <c r="W554" s="22"/>
      <c r="X554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554" s="13" t="str">
        <f>IF(Tabla2[[#This Row],[RESULTADO TOTAL EN PPRO8]]&lt;&gt;"",Tabla2[[#This Row],[RESULTADO TOTAL EN PPRO8]]-Tabla2[[#This Row],[RESULTADO (TOTAL)]],"")</f>
        <v/>
      </c>
      <c r="AA554" s="6" t="str">
        <f>IF(Tabla2[[#This Row],[RESULTADO (TOTAL)]]&lt;0,1,"")</f>
        <v/>
      </c>
      <c r="AB554" s="6" t="str">
        <f>IF(Tabla2[[#This Row],[TARGET REAL (RESULTADO EN TICKS)]]&lt;&gt;"",IF(Tabla2[[#This Row],[OPERACIONES PERDEDORAS]]=1,AB553+Tabla2[[#This Row],[OPERACIONES PERDEDORAS]],0),"")</f>
        <v/>
      </c>
      <c r="AC554" s="23"/>
      <c r="AD554" s="23"/>
      <c r="AE554" s="6" t="str">
        <f>IF(D554&lt;&gt;"",COUNTIF($D$3:D554,D554),"")</f>
        <v/>
      </c>
      <c r="AF554" s="6" t="str">
        <f>IF(Tabla2[[#This Row],[RESULTADO TOTAL EN PPRO8]]&lt;0,ABS(Tabla2[[#This Row],[RESULTADO TOTAL EN PPRO8]]),"")</f>
        <v/>
      </c>
    </row>
    <row r="555" spans="1:32" x14ac:dyDescent="0.25">
      <c r="A555" s="22"/>
      <c r="B555" s="34">
        <f t="shared" si="34"/>
        <v>553</v>
      </c>
      <c r="C555" s="22"/>
      <c r="D555" s="37"/>
      <c r="E555" s="37"/>
      <c r="F555" s="37"/>
      <c r="G555" s="39"/>
      <c r="H555" s="22"/>
      <c r="I555" s="22"/>
      <c r="J555" s="22"/>
      <c r="K555" s="22"/>
      <c r="L555" s="22"/>
      <c r="M555" s="22"/>
      <c r="N555" s="22"/>
      <c r="O555" s="22"/>
      <c r="P555" s="22"/>
      <c r="Q555" s="22"/>
      <c r="R555" s="22"/>
      <c r="S555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555" s="22"/>
      <c r="U555" s="6" t="str">
        <f>IF(V555&lt;&gt;"",Tabla2[[#This Row],[VALOR DEL PUNTO (EJEMPLO EN ACCIONES UN PUNTO 1€) ]]/Tabla2[[#This Row],[TAMAÑO DEL TICK (ACCIONES = 0,01)]],"")</f>
        <v/>
      </c>
      <c r="V555" s="22"/>
      <c r="W555" s="22"/>
      <c r="X555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555" s="13" t="str">
        <f>IF(Tabla2[[#This Row],[RESULTADO TOTAL EN PPRO8]]&lt;&gt;"",Tabla2[[#This Row],[RESULTADO TOTAL EN PPRO8]]-Tabla2[[#This Row],[RESULTADO (TOTAL)]],"")</f>
        <v/>
      </c>
      <c r="AA555" s="6" t="str">
        <f>IF(Tabla2[[#This Row],[RESULTADO (TOTAL)]]&lt;0,1,"")</f>
        <v/>
      </c>
      <c r="AB555" s="6" t="str">
        <f>IF(Tabla2[[#This Row],[TARGET REAL (RESULTADO EN TICKS)]]&lt;&gt;"",IF(Tabla2[[#This Row],[OPERACIONES PERDEDORAS]]=1,AB554+Tabla2[[#This Row],[OPERACIONES PERDEDORAS]],0),"")</f>
        <v/>
      </c>
      <c r="AC555" s="23"/>
      <c r="AD555" s="23"/>
      <c r="AE555" s="6" t="str">
        <f>IF(D555&lt;&gt;"",COUNTIF($D$3:D555,D555),"")</f>
        <v/>
      </c>
      <c r="AF555" s="6" t="str">
        <f>IF(Tabla2[[#This Row],[RESULTADO TOTAL EN PPRO8]]&lt;0,ABS(Tabla2[[#This Row],[RESULTADO TOTAL EN PPRO8]]),"")</f>
        <v/>
      </c>
    </row>
    <row r="556" spans="1:32" x14ac:dyDescent="0.25">
      <c r="A556" s="22"/>
      <c r="B556" s="34">
        <f t="shared" si="34"/>
        <v>554</v>
      </c>
      <c r="C556" s="22"/>
      <c r="D556" s="37"/>
      <c r="E556" s="37"/>
      <c r="F556" s="37"/>
      <c r="G556" s="39"/>
      <c r="H556" s="22"/>
      <c r="I556" s="22"/>
      <c r="J556" s="22"/>
      <c r="K556" s="22"/>
      <c r="L556" s="22"/>
      <c r="M556" s="22"/>
      <c r="N556" s="22"/>
      <c r="O556" s="22"/>
      <c r="P556" s="22"/>
      <c r="Q556" s="22"/>
      <c r="R556" s="22"/>
      <c r="S556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556" s="22"/>
      <c r="U556" s="6" t="str">
        <f>IF(V556&lt;&gt;"",Tabla2[[#This Row],[VALOR DEL PUNTO (EJEMPLO EN ACCIONES UN PUNTO 1€) ]]/Tabla2[[#This Row],[TAMAÑO DEL TICK (ACCIONES = 0,01)]],"")</f>
        <v/>
      </c>
      <c r="V556" s="22"/>
      <c r="W556" s="22"/>
      <c r="X556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556" s="13" t="str">
        <f>IF(Tabla2[[#This Row],[RESULTADO TOTAL EN PPRO8]]&lt;&gt;"",Tabla2[[#This Row],[RESULTADO TOTAL EN PPRO8]]-Tabla2[[#This Row],[RESULTADO (TOTAL)]],"")</f>
        <v/>
      </c>
      <c r="AA556" s="6" t="str">
        <f>IF(Tabla2[[#This Row],[RESULTADO (TOTAL)]]&lt;0,1,"")</f>
        <v/>
      </c>
      <c r="AB556" s="6" t="str">
        <f>IF(Tabla2[[#This Row],[TARGET REAL (RESULTADO EN TICKS)]]&lt;&gt;"",IF(Tabla2[[#This Row],[OPERACIONES PERDEDORAS]]=1,AB555+Tabla2[[#This Row],[OPERACIONES PERDEDORAS]],0),"")</f>
        <v/>
      </c>
      <c r="AC556" s="23"/>
      <c r="AD556" s="23"/>
      <c r="AE556" s="6" t="str">
        <f>IF(D556&lt;&gt;"",COUNTIF($D$3:D556,D556),"")</f>
        <v/>
      </c>
      <c r="AF556" s="6" t="str">
        <f>IF(Tabla2[[#This Row],[RESULTADO TOTAL EN PPRO8]]&lt;0,ABS(Tabla2[[#This Row],[RESULTADO TOTAL EN PPRO8]]),"")</f>
        <v/>
      </c>
    </row>
    <row r="557" spans="1:32" x14ac:dyDescent="0.25">
      <c r="A557" s="22"/>
      <c r="B557" s="34">
        <f t="shared" si="34"/>
        <v>555</v>
      </c>
      <c r="C557" s="22"/>
      <c r="D557" s="37"/>
      <c r="E557" s="37"/>
      <c r="F557" s="37"/>
      <c r="G557" s="39"/>
      <c r="H557" s="22"/>
      <c r="I557" s="22"/>
      <c r="J557" s="22"/>
      <c r="K557" s="22"/>
      <c r="L557" s="22"/>
      <c r="M557" s="22"/>
      <c r="N557" s="22"/>
      <c r="O557" s="22"/>
      <c r="P557" s="22"/>
      <c r="Q557" s="22"/>
      <c r="R557" s="22"/>
      <c r="S557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557" s="22"/>
      <c r="U557" s="6" t="str">
        <f>IF(V557&lt;&gt;"",Tabla2[[#This Row],[VALOR DEL PUNTO (EJEMPLO EN ACCIONES UN PUNTO 1€) ]]/Tabla2[[#This Row],[TAMAÑO DEL TICK (ACCIONES = 0,01)]],"")</f>
        <v/>
      </c>
      <c r="V557" s="22"/>
      <c r="W557" s="22"/>
      <c r="X557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557" s="13" t="str">
        <f>IF(Tabla2[[#This Row],[RESULTADO TOTAL EN PPRO8]]&lt;&gt;"",Tabla2[[#This Row],[RESULTADO TOTAL EN PPRO8]]-Tabla2[[#This Row],[RESULTADO (TOTAL)]],"")</f>
        <v/>
      </c>
      <c r="AA557" s="6" t="str">
        <f>IF(Tabla2[[#This Row],[RESULTADO (TOTAL)]]&lt;0,1,"")</f>
        <v/>
      </c>
      <c r="AB557" s="6" t="str">
        <f>IF(Tabla2[[#This Row],[TARGET REAL (RESULTADO EN TICKS)]]&lt;&gt;"",IF(Tabla2[[#This Row],[OPERACIONES PERDEDORAS]]=1,AB556+Tabla2[[#This Row],[OPERACIONES PERDEDORAS]],0),"")</f>
        <v/>
      </c>
      <c r="AC557" s="23"/>
      <c r="AD557" s="23"/>
      <c r="AE557" s="6" t="str">
        <f>IF(D557&lt;&gt;"",COUNTIF($D$3:D557,D557),"")</f>
        <v/>
      </c>
      <c r="AF557" s="6" t="str">
        <f>IF(Tabla2[[#This Row],[RESULTADO TOTAL EN PPRO8]]&lt;0,ABS(Tabla2[[#This Row],[RESULTADO TOTAL EN PPRO8]]),"")</f>
        <v/>
      </c>
    </row>
    <row r="558" spans="1:32" x14ac:dyDescent="0.25">
      <c r="A558" s="22"/>
      <c r="B558" s="34">
        <f t="shared" si="34"/>
        <v>556</v>
      </c>
      <c r="C558" s="22"/>
      <c r="D558" s="37"/>
      <c r="E558" s="37"/>
      <c r="F558" s="37"/>
      <c r="G558" s="39"/>
      <c r="H558" s="22"/>
      <c r="I558" s="22"/>
      <c r="J558" s="22"/>
      <c r="K558" s="22"/>
      <c r="L558" s="22"/>
      <c r="M558" s="22"/>
      <c r="N558" s="22"/>
      <c r="O558" s="22"/>
      <c r="P558" s="22"/>
      <c r="Q558" s="22"/>
      <c r="R558" s="22"/>
      <c r="S558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558" s="22"/>
      <c r="U558" s="6" t="str">
        <f>IF(V558&lt;&gt;"",Tabla2[[#This Row],[VALOR DEL PUNTO (EJEMPLO EN ACCIONES UN PUNTO 1€) ]]/Tabla2[[#This Row],[TAMAÑO DEL TICK (ACCIONES = 0,01)]],"")</f>
        <v/>
      </c>
      <c r="V558" s="22"/>
      <c r="W558" s="22"/>
      <c r="X558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558" s="13" t="str">
        <f>IF(Tabla2[[#This Row],[RESULTADO TOTAL EN PPRO8]]&lt;&gt;"",Tabla2[[#This Row],[RESULTADO TOTAL EN PPRO8]]-Tabla2[[#This Row],[RESULTADO (TOTAL)]],"")</f>
        <v/>
      </c>
      <c r="AA558" s="6" t="str">
        <f>IF(Tabla2[[#This Row],[RESULTADO (TOTAL)]]&lt;0,1,"")</f>
        <v/>
      </c>
      <c r="AB558" s="6" t="str">
        <f>IF(Tabla2[[#This Row],[TARGET REAL (RESULTADO EN TICKS)]]&lt;&gt;"",IF(Tabla2[[#This Row],[OPERACIONES PERDEDORAS]]=1,AB557+Tabla2[[#This Row],[OPERACIONES PERDEDORAS]],0),"")</f>
        <v/>
      </c>
      <c r="AC558" s="23"/>
      <c r="AD558" s="23"/>
      <c r="AE558" s="6" t="str">
        <f>IF(D558&lt;&gt;"",COUNTIF($D$3:D558,D558),"")</f>
        <v/>
      </c>
      <c r="AF558" s="6" t="str">
        <f>IF(Tabla2[[#This Row],[RESULTADO TOTAL EN PPRO8]]&lt;0,ABS(Tabla2[[#This Row],[RESULTADO TOTAL EN PPRO8]]),"")</f>
        <v/>
      </c>
    </row>
    <row r="559" spans="1:32" x14ac:dyDescent="0.25">
      <c r="A559" s="22"/>
      <c r="B559" s="34">
        <f t="shared" si="34"/>
        <v>557</v>
      </c>
      <c r="C559" s="22"/>
      <c r="D559" s="37"/>
      <c r="E559" s="37"/>
      <c r="F559" s="37"/>
      <c r="G559" s="39"/>
      <c r="H559" s="22"/>
      <c r="I559" s="22"/>
      <c r="J559" s="22"/>
      <c r="K559" s="22"/>
      <c r="L559" s="22"/>
      <c r="M559" s="22"/>
      <c r="N559" s="22"/>
      <c r="O559" s="22"/>
      <c r="P559" s="22"/>
      <c r="Q559" s="22"/>
      <c r="R559" s="22"/>
      <c r="S559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559" s="22"/>
      <c r="U559" s="6" t="str">
        <f>IF(V559&lt;&gt;"",Tabla2[[#This Row],[VALOR DEL PUNTO (EJEMPLO EN ACCIONES UN PUNTO 1€) ]]/Tabla2[[#This Row],[TAMAÑO DEL TICK (ACCIONES = 0,01)]],"")</f>
        <v/>
      </c>
      <c r="V559" s="22"/>
      <c r="W559" s="22"/>
      <c r="X559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559" s="13" t="str">
        <f>IF(Tabla2[[#This Row],[RESULTADO TOTAL EN PPRO8]]&lt;&gt;"",Tabla2[[#This Row],[RESULTADO TOTAL EN PPRO8]]-Tabla2[[#This Row],[RESULTADO (TOTAL)]],"")</f>
        <v/>
      </c>
      <c r="AA559" s="6" t="str">
        <f>IF(Tabla2[[#This Row],[RESULTADO (TOTAL)]]&lt;0,1,"")</f>
        <v/>
      </c>
      <c r="AB559" s="6" t="str">
        <f>IF(Tabla2[[#This Row],[TARGET REAL (RESULTADO EN TICKS)]]&lt;&gt;"",IF(Tabla2[[#This Row],[OPERACIONES PERDEDORAS]]=1,AB558+Tabla2[[#This Row],[OPERACIONES PERDEDORAS]],0),"")</f>
        <v/>
      </c>
      <c r="AC559" s="23"/>
      <c r="AD559" s="23"/>
      <c r="AE559" s="6" t="str">
        <f>IF(D559&lt;&gt;"",COUNTIF($D$3:D559,D559),"")</f>
        <v/>
      </c>
      <c r="AF559" s="6" t="str">
        <f>IF(Tabla2[[#This Row],[RESULTADO TOTAL EN PPRO8]]&lt;0,ABS(Tabla2[[#This Row],[RESULTADO TOTAL EN PPRO8]]),"")</f>
        <v/>
      </c>
    </row>
    <row r="560" spans="1:32" x14ac:dyDescent="0.25">
      <c r="A560" s="22"/>
      <c r="B560" s="34">
        <f t="shared" si="34"/>
        <v>558</v>
      </c>
      <c r="C560" s="22"/>
      <c r="D560" s="37"/>
      <c r="E560" s="37"/>
      <c r="F560" s="37"/>
      <c r="G560" s="39"/>
      <c r="H560" s="22"/>
      <c r="I560" s="22"/>
      <c r="J560" s="22"/>
      <c r="K560" s="22"/>
      <c r="L560" s="22"/>
      <c r="M560" s="22"/>
      <c r="N560" s="22"/>
      <c r="O560" s="22"/>
      <c r="P560" s="22"/>
      <c r="Q560" s="22"/>
      <c r="R560" s="22"/>
      <c r="S560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560" s="22"/>
      <c r="U560" s="6" t="str">
        <f>IF(V560&lt;&gt;"",Tabla2[[#This Row],[VALOR DEL PUNTO (EJEMPLO EN ACCIONES UN PUNTO 1€) ]]/Tabla2[[#This Row],[TAMAÑO DEL TICK (ACCIONES = 0,01)]],"")</f>
        <v/>
      </c>
      <c r="V560" s="22"/>
      <c r="W560" s="22"/>
      <c r="X560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560" s="13" t="str">
        <f>IF(Tabla2[[#This Row],[RESULTADO TOTAL EN PPRO8]]&lt;&gt;"",Tabla2[[#This Row],[RESULTADO TOTAL EN PPRO8]]-Tabla2[[#This Row],[RESULTADO (TOTAL)]],"")</f>
        <v/>
      </c>
      <c r="AA560" s="6" t="str">
        <f>IF(Tabla2[[#This Row],[RESULTADO (TOTAL)]]&lt;0,1,"")</f>
        <v/>
      </c>
      <c r="AB560" s="6" t="str">
        <f>IF(Tabla2[[#This Row],[TARGET REAL (RESULTADO EN TICKS)]]&lt;&gt;"",IF(Tabla2[[#This Row],[OPERACIONES PERDEDORAS]]=1,AB559+Tabla2[[#This Row],[OPERACIONES PERDEDORAS]],0),"")</f>
        <v/>
      </c>
      <c r="AC560" s="23"/>
      <c r="AD560" s="23"/>
      <c r="AE560" s="6" t="str">
        <f>IF(D560&lt;&gt;"",COUNTIF($D$3:D560,D560),"")</f>
        <v/>
      </c>
      <c r="AF560" s="6" t="str">
        <f>IF(Tabla2[[#This Row],[RESULTADO TOTAL EN PPRO8]]&lt;0,ABS(Tabla2[[#This Row],[RESULTADO TOTAL EN PPRO8]]),"")</f>
        <v/>
      </c>
    </row>
    <row r="561" spans="1:32" x14ac:dyDescent="0.25">
      <c r="A561" s="22"/>
      <c r="B561" s="34">
        <f t="shared" si="34"/>
        <v>559</v>
      </c>
      <c r="C561" s="22"/>
      <c r="D561" s="37"/>
      <c r="E561" s="37"/>
      <c r="F561" s="37"/>
      <c r="G561" s="39"/>
      <c r="H561" s="22"/>
      <c r="I561" s="22"/>
      <c r="J561" s="22"/>
      <c r="K561" s="22"/>
      <c r="L561" s="22"/>
      <c r="M561" s="22"/>
      <c r="N561" s="22"/>
      <c r="O561" s="22"/>
      <c r="P561" s="22"/>
      <c r="Q561" s="22"/>
      <c r="R561" s="22"/>
      <c r="S561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561" s="22"/>
      <c r="U561" s="6" t="str">
        <f>IF(V561&lt;&gt;"",Tabla2[[#This Row],[VALOR DEL PUNTO (EJEMPLO EN ACCIONES UN PUNTO 1€) ]]/Tabla2[[#This Row],[TAMAÑO DEL TICK (ACCIONES = 0,01)]],"")</f>
        <v/>
      </c>
      <c r="V561" s="22"/>
      <c r="W561" s="22"/>
      <c r="X561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561" s="13" t="str">
        <f>IF(Tabla2[[#This Row],[RESULTADO TOTAL EN PPRO8]]&lt;&gt;"",Tabla2[[#This Row],[RESULTADO TOTAL EN PPRO8]]-Tabla2[[#This Row],[RESULTADO (TOTAL)]],"")</f>
        <v/>
      </c>
      <c r="AA561" s="6" t="str">
        <f>IF(Tabla2[[#This Row],[RESULTADO (TOTAL)]]&lt;0,1,"")</f>
        <v/>
      </c>
      <c r="AB561" s="6" t="str">
        <f>IF(Tabla2[[#This Row],[TARGET REAL (RESULTADO EN TICKS)]]&lt;&gt;"",IF(Tabla2[[#This Row],[OPERACIONES PERDEDORAS]]=1,AB560+Tabla2[[#This Row],[OPERACIONES PERDEDORAS]],0),"")</f>
        <v/>
      </c>
      <c r="AC561" s="23"/>
      <c r="AD561" s="23"/>
      <c r="AE561" s="6" t="str">
        <f>IF(D561&lt;&gt;"",COUNTIF($D$3:D561,D561),"")</f>
        <v/>
      </c>
      <c r="AF561" s="6" t="str">
        <f>IF(Tabla2[[#This Row],[RESULTADO TOTAL EN PPRO8]]&lt;0,ABS(Tabla2[[#This Row],[RESULTADO TOTAL EN PPRO8]]),"")</f>
        <v/>
      </c>
    </row>
    <row r="562" spans="1:32" x14ac:dyDescent="0.25">
      <c r="A562" s="22"/>
      <c r="B562" s="34">
        <f t="shared" si="34"/>
        <v>560</v>
      </c>
      <c r="C562" s="22"/>
      <c r="D562" s="37"/>
      <c r="E562" s="37"/>
      <c r="F562" s="37"/>
      <c r="G562" s="39"/>
      <c r="H562" s="22"/>
      <c r="I562" s="22"/>
      <c r="J562" s="22"/>
      <c r="K562" s="22"/>
      <c r="L562" s="22"/>
      <c r="M562" s="22"/>
      <c r="N562" s="22"/>
      <c r="O562" s="22"/>
      <c r="P562" s="22"/>
      <c r="Q562" s="22"/>
      <c r="R562" s="22"/>
      <c r="S562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562" s="22"/>
      <c r="U562" s="6" t="str">
        <f>IF(V562&lt;&gt;"",Tabla2[[#This Row],[VALOR DEL PUNTO (EJEMPLO EN ACCIONES UN PUNTO 1€) ]]/Tabla2[[#This Row],[TAMAÑO DEL TICK (ACCIONES = 0,01)]],"")</f>
        <v/>
      </c>
      <c r="V562" s="22"/>
      <c r="W562" s="22"/>
      <c r="X562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562" s="13" t="str">
        <f>IF(Tabla2[[#This Row],[RESULTADO TOTAL EN PPRO8]]&lt;&gt;"",Tabla2[[#This Row],[RESULTADO TOTAL EN PPRO8]]-Tabla2[[#This Row],[RESULTADO (TOTAL)]],"")</f>
        <v/>
      </c>
      <c r="AA562" s="6" t="str">
        <f>IF(Tabla2[[#This Row],[RESULTADO (TOTAL)]]&lt;0,1,"")</f>
        <v/>
      </c>
      <c r="AB562" s="6" t="str">
        <f>IF(Tabla2[[#This Row],[TARGET REAL (RESULTADO EN TICKS)]]&lt;&gt;"",IF(Tabla2[[#This Row],[OPERACIONES PERDEDORAS]]=1,AB561+Tabla2[[#This Row],[OPERACIONES PERDEDORAS]],0),"")</f>
        <v/>
      </c>
      <c r="AC562" s="23"/>
      <c r="AD562" s="23"/>
      <c r="AE562" s="6" t="str">
        <f>IF(D562&lt;&gt;"",COUNTIF($D$3:D562,D562),"")</f>
        <v/>
      </c>
      <c r="AF562" s="6" t="str">
        <f>IF(Tabla2[[#This Row],[RESULTADO TOTAL EN PPRO8]]&lt;0,ABS(Tabla2[[#This Row],[RESULTADO TOTAL EN PPRO8]]),"")</f>
        <v/>
      </c>
    </row>
    <row r="563" spans="1:32" x14ac:dyDescent="0.25">
      <c r="A563" s="22"/>
      <c r="B563" s="34">
        <f t="shared" si="34"/>
        <v>561</v>
      </c>
      <c r="C563" s="22"/>
      <c r="D563" s="37"/>
      <c r="E563" s="37"/>
      <c r="F563" s="37"/>
      <c r="G563" s="39"/>
      <c r="H563" s="22"/>
      <c r="I563" s="22"/>
      <c r="J563" s="22"/>
      <c r="K563" s="22"/>
      <c r="L563" s="22"/>
      <c r="M563" s="22"/>
      <c r="N563" s="22"/>
      <c r="O563" s="22"/>
      <c r="P563" s="22"/>
      <c r="Q563" s="22"/>
      <c r="R563" s="22"/>
      <c r="S563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563" s="22"/>
      <c r="U563" s="6" t="str">
        <f>IF(V563&lt;&gt;"",Tabla2[[#This Row],[VALOR DEL PUNTO (EJEMPLO EN ACCIONES UN PUNTO 1€) ]]/Tabla2[[#This Row],[TAMAÑO DEL TICK (ACCIONES = 0,01)]],"")</f>
        <v/>
      </c>
      <c r="V563" s="22"/>
      <c r="W563" s="22"/>
      <c r="X563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563" s="13" t="str">
        <f>IF(Tabla2[[#This Row],[RESULTADO TOTAL EN PPRO8]]&lt;&gt;"",Tabla2[[#This Row],[RESULTADO TOTAL EN PPRO8]]-Tabla2[[#This Row],[RESULTADO (TOTAL)]],"")</f>
        <v/>
      </c>
      <c r="AA563" s="6" t="str">
        <f>IF(Tabla2[[#This Row],[RESULTADO (TOTAL)]]&lt;0,1,"")</f>
        <v/>
      </c>
      <c r="AB563" s="6" t="str">
        <f>IF(Tabla2[[#This Row],[TARGET REAL (RESULTADO EN TICKS)]]&lt;&gt;"",IF(Tabla2[[#This Row],[OPERACIONES PERDEDORAS]]=1,AB562+Tabla2[[#This Row],[OPERACIONES PERDEDORAS]],0),"")</f>
        <v/>
      </c>
      <c r="AC563" s="23"/>
      <c r="AD563" s="23"/>
      <c r="AE563" s="6" t="str">
        <f>IF(D563&lt;&gt;"",COUNTIF($D$3:D563,D563),"")</f>
        <v/>
      </c>
      <c r="AF563" s="6" t="str">
        <f>IF(Tabla2[[#This Row],[RESULTADO TOTAL EN PPRO8]]&lt;0,ABS(Tabla2[[#This Row],[RESULTADO TOTAL EN PPRO8]]),"")</f>
        <v/>
      </c>
    </row>
    <row r="564" spans="1:32" x14ac:dyDescent="0.25">
      <c r="A564" s="22"/>
      <c r="B564" s="34">
        <f t="shared" si="34"/>
        <v>562</v>
      </c>
      <c r="C564" s="22"/>
      <c r="D564" s="37"/>
      <c r="E564" s="37"/>
      <c r="F564" s="37"/>
      <c r="G564" s="39"/>
      <c r="H564" s="22"/>
      <c r="I564" s="22"/>
      <c r="J564" s="22"/>
      <c r="K564" s="22"/>
      <c r="L564" s="22"/>
      <c r="M564" s="22"/>
      <c r="N564" s="22"/>
      <c r="O564" s="22"/>
      <c r="P564" s="22"/>
      <c r="Q564" s="22"/>
      <c r="R564" s="22"/>
      <c r="S564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564" s="22"/>
      <c r="U564" s="6" t="str">
        <f>IF(V564&lt;&gt;"",Tabla2[[#This Row],[VALOR DEL PUNTO (EJEMPLO EN ACCIONES UN PUNTO 1€) ]]/Tabla2[[#This Row],[TAMAÑO DEL TICK (ACCIONES = 0,01)]],"")</f>
        <v/>
      </c>
      <c r="V564" s="22"/>
      <c r="W564" s="22"/>
      <c r="X564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564" s="13" t="str">
        <f>IF(Tabla2[[#This Row],[RESULTADO TOTAL EN PPRO8]]&lt;&gt;"",Tabla2[[#This Row],[RESULTADO TOTAL EN PPRO8]]-Tabla2[[#This Row],[RESULTADO (TOTAL)]],"")</f>
        <v/>
      </c>
      <c r="AA564" s="6" t="str">
        <f>IF(Tabla2[[#This Row],[RESULTADO (TOTAL)]]&lt;0,1,"")</f>
        <v/>
      </c>
      <c r="AB564" s="6" t="str">
        <f>IF(Tabla2[[#This Row],[TARGET REAL (RESULTADO EN TICKS)]]&lt;&gt;"",IF(Tabla2[[#This Row],[OPERACIONES PERDEDORAS]]=1,AB563+Tabla2[[#This Row],[OPERACIONES PERDEDORAS]],0),"")</f>
        <v/>
      </c>
      <c r="AC564" s="23"/>
      <c r="AD564" s="23"/>
      <c r="AE564" s="6" t="str">
        <f>IF(D564&lt;&gt;"",COUNTIF($D$3:D564,D564),"")</f>
        <v/>
      </c>
      <c r="AF564" s="6" t="str">
        <f>IF(Tabla2[[#This Row],[RESULTADO TOTAL EN PPRO8]]&lt;0,ABS(Tabla2[[#This Row],[RESULTADO TOTAL EN PPRO8]]),"")</f>
        <v/>
      </c>
    </row>
    <row r="565" spans="1:32" x14ac:dyDescent="0.25">
      <c r="A565" s="22"/>
      <c r="B565" s="34">
        <f t="shared" si="34"/>
        <v>563</v>
      </c>
      <c r="C565" s="22"/>
      <c r="D565" s="37"/>
      <c r="E565" s="37"/>
      <c r="F565" s="37"/>
      <c r="G565" s="39"/>
      <c r="H565" s="22"/>
      <c r="I565" s="22"/>
      <c r="J565" s="22"/>
      <c r="K565" s="22"/>
      <c r="L565" s="22"/>
      <c r="M565" s="22"/>
      <c r="N565" s="22"/>
      <c r="O565" s="22"/>
      <c r="P565" s="22"/>
      <c r="Q565" s="22"/>
      <c r="R565" s="22"/>
      <c r="S565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565" s="22"/>
      <c r="U565" s="6" t="str">
        <f>IF(V565&lt;&gt;"",Tabla2[[#This Row],[VALOR DEL PUNTO (EJEMPLO EN ACCIONES UN PUNTO 1€) ]]/Tabla2[[#This Row],[TAMAÑO DEL TICK (ACCIONES = 0,01)]],"")</f>
        <v/>
      </c>
      <c r="V565" s="22"/>
      <c r="W565" s="22"/>
      <c r="X565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565" s="13" t="str">
        <f>IF(Tabla2[[#This Row],[RESULTADO TOTAL EN PPRO8]]&lt;&gt;"",Tabla2[[#This Row],[RESULTADO TOTAL EN PPRO8]]-Tabla2[[#This Row],[RESULTADO (TOTAL)]],"")</f>
        <v/>
      </c>
      <c r="AA565" s="6" t="str">
        <f>IF(Tabla2[[#This Row],[RESULTADO (TOTAL)]]&lt;0,1,"")</f>
        <v/>
      </c>
      <c r="AB565" s="6" t="str">
        <f>IF(Tabla2[[#This Row],[TARGET REAL (RESULTADO EN TICKS)]]&lt;&gt;"",IF(Tabla2[[#This Row],[OPERACIONES PERDEDORAS]]=1,AB564+Tabla2[[#This Row],[OPERACIONES PERDEDORAS]],0),"")</f>
        <v/>
      </c>
      <c r="AC565" s="23"/>
      <c r="AD565" s="23"/>
      <c r="AE565" s="6" t="str">
        <f>IF(D565&lt;&gt;"",COUNTIF($D$3:D565,D565),"")</f>
        <v/>
      </c>
      <c r="AF565" s="6" t="str">
        <f>IF(Tabla2[[#This Row],[RESULTADO TOTAL EN PPRO8]]&lt;0,ABS(Tabla2[[#This Row],[RESULTADO TOTAL EN PPRO8]]),"")</f>
        <v/>
      </c>
    </row>
    <row r="566" spans="1:32" x14ac:dyDescent="0.25">
      <c r="A566" s="22"/>
      <c r="B566" s="34">
        <f t="shared" si="34"/>
        <v>564</v>
      </c>
      <c r="C566" s="22"/>
      <c r="D566" s="37"/>
      <c r="E566" s="37"/>
      <c r="F566" s="37"/>
      <c r="G566" s="39"/>
      <c r="H566" s="22"/>
      <c r="I566" s="22"/>
      <c r="J566" s="22"/>
      <c r="K566" s="22"/>
      <c r="L566" s="22"/>
      <c r="M566" s="22"/>
      <c r="N566" s="22"/>
      <c r="O566" s="22"/>
      <c r="P566" s="22"/>
      <c r="Q566" s="22"/>
      <c r="R566" s="22"/>
      <c r="S566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566" s="22"/>
      <c r="U566" s="6" t="str">
        <f>IF(V566&lt;&gt;"",Tabla2[[#This Row],[VALOR DEL PUNTO (EJEMPLO EN ACCIONES UN PUNTO 1€) ]]/Tabla2[[#This Row],[TAMAÑO DEL TICK (ACCIONES = 0,01)]],"")</f>
        <v/>
      </c>
      <c r="V566" s="22"/>
      <c r="W566" s="22"/>
      <c r="X566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566" s="13" t="str">
        <f>IF(Tabla2[[#This Row],[RESULTADO TOTAL EN PPRO8]]&lt;&gt;"",Tabla2[[#This Row],[RESULTADO TOTAL EN PPRO8]]-Tabla2[[#This Row],[RESULTADO (TOTAL)]],"")</f>
        <v/>
      </c>
      <c r="AA566" s="6" t="str">
        <f>IF(Tabla2[[#This Row],[RESULTADO (TOTAL)]]&lt;0,1,"")</f>
        <v/>
      </c>
      <c r="AB566" s="6" t="str">
        <f>IF(Tabla2[[#This Row],[TARGET REAL (RESULTADO EN TICKS)]]&lt;&gt;"",IF(Tabla2[[#This Row],[OPERACIONES PERDEDORAS]]=1,AB565+Tabla2[[#This Row],[OPERACIONES PERDEDORAS]],0),"")</f>
        <v/>
      </c>
      <c r="AC566" s="23"/>
      <c r="AD566" s="23"/>
      <c r="AE566" s="6" t="str">
        <f>IF(D566&lt;&gt;"",COUNTIF($D$3:D566,D566),"")</f>
        <v/>
      </c>
      <c r="AF566" s="6" t="str">
        <f>IF(Tabla2[[#This Row],[RESULTADO TOTAL EN PPRO8]]&lt;0,ABS(Tabla2[[#This Row],[RESULTADO TOTAL EN PPRO8]]),"")</f>
        <v/>
      </c>
    </row>
    <row r="567" spans="1:32" x14ac:dyDescent="0.25">
      <c r="A567" s="22"/>
      <c r="B567" s="34">
        <f t="shared" si="34"/>
        <v>565</v>
      </c>
      <c r="C567" s="22"/>
      <c r="D567" s="37"/>
      <c r="E567" s="37"/>
      <c r="F567" s="37"/>
      <c r="G567" s="39"/>
      <c r="H567" s="22"/>
      <c r="I567" s="22"/>
      <c r="J567" s="22"/>
      <c r="K567" s="22"/>
      <c r="L567" s="22"/>
      <c r="M567" s="22"/>
      <c r="N567" s="22"/>
      <c r="O567" s="22"/>
      <c r="P567" s="22"/>
      <c r="Q567" s="22"/>
      <c r="R567" s="22"/>
      <c r="S567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567" s="22"/>
      <c r="U567" s="6" t="str">
        <f>IF(V567&lt;&gt;"",Tabla2[[#This Row],[VALOR DEL PUNTO (EJEMPLO EN ACCIONES UN PUNTO 1€) ]]/Tabla2[[#This Row],[TAMAÑO DEL TICK (ACCIONES = 0,01)]],"")</f>
        <v/>
      </c>
      <c r="V567" s="22"/>
      <c r="W567" s="22"/>
      <c r="X567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567" s="13" t="str">
        <f>IF(Tabla2[[#This Row],[RESULTADO TOTAL EN PPRO8]]&lt;&gt;"",Tabla2[[#This Row],[RESULTADO TOTAL EN PPRO8]]-Tabla2[[#This Row],[RESULTADO (TOTAL)]],"")</f>
        <v/>
      </c>
      <c r="AA567" s="6" t="str">
        <f>IF(Tabla2[[#This Row],[RESULTADO (TOTAL)]]&lt;0,1,"")</f>
        <v/>
      </c>
      <c r="AB567" s="6" t="str">
        <f>IF(Tabla2[[#This Row],[TARGET REAL (RESULTADO EN TICKS)]]&lt;&gt;"",IF(Tabla2[[#This Row],[OPERACIONES PERDEDORAS]]=1,AB566+Tabla2[[#This Row],[OPERACIONES PERDEDORAS]],0),"")</f>
        <v/>
      </c>
      <c r="AC567" s="23"/>
      <c r="AD567" s="23"/>
      <c r="AE567" s="6" t="str">
        <f>IF(D567&lt;&gt;"",COUNTIF($D$3:D567,D567),"")</f>
        <v/>
      </c>
      <c r="AF567" s="6" t="str">
        <f>IF(Tabla2[[#This Row],[RESULTADO TOTAL EN PPRO8]]&lt;0,ABS(Tabla2[[#This Row],[RESULTADO TOTAL EN PPRO8]]),"")</f>
        <v/>
      </c>
    </row>
    <row r="568" spans="1:32" x14ac:dyDescent="0.25">
      <c r="A568" s="22"/>
      <c r="B568" s="34">
        <f t="shared" si="34"/>
        <v>566</v>
      </c>
      <c r="C568" s="22"/>
      <c r="D568" s="37"/>
      <c r="E568" s="37"/>
      <c r="F568" s="37"/>
      <c r="G568" s="39"/>
      <c r="H568" s="22"/>
      <c r="I568" s="22"/>
      <c r="J568" s="22"/>
      <c r="K568" s="22"/>
      <c r="L568" s="22"/>
      <c r="M568" s="22"/>
      <c r="N568" s="22"/>
      <c r="O568" s="22"/>
      <c r="P568" s="22"/>
      <c r="Q568" s="22"/>
      <c r="R568" s="22"/>
      <c r="S568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568" s="22"/>
      <c r="U568" s="6" t="str">
        <f>IF(V568&lt;&gt;"",Tabla2[[#This Row],[VALOR DEL PUNTO (EJEMPLO EN ACCIONES UN PUNTO 1€) ]]/Tabla2[[#This Row],[TAMAÑO DEL TICK (ACCIONES = 0,01)]],"")</f>
        <v/>
      </c>
      <c r="V568" s="22"/>
      <c r="W568" s="22"/>
      <c r="X568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568" s="13" t="str">
        <f>IF(Tabla2[[#This Row],[RESULTADO TOTAL EN PPRO8]]&lt;&gt;"",Tabla2[[#This Row],[RESULTADO TOTAL EN PPRO8]]-Tabla2[[#This Row],[RESULTADO (TOTAL)]],"")</f>
        <v/>
      </c>
      <c r="AA568" s="6" t="str">
        <f>IF(Tabla2[[#This Row],[RESULTADO (TOTAL)]]&lt;0,1,"")</f>
        <v/>
      </c>
      <c r="AB568" s="6" t="str">
        <f>IF(Tabla2[[#This Row],[TARGET REAL (RESULTADO EN TICKS)]]&lt;&gt;"",IF(Tabla2[[#This Row],[OPERACIONES PERDEDORAS]]=1,AB567+Tabla2[[#This Row],[OPERACIONES PERDEDORAS]],0),"")</f>
        <v/>
      </c>
      <c r="AC568" s="23"/>
      <c r="AD568" s="23"/>
      <c r="AE568" s="6" t="str">
        <f>IF(D568&lt;&gt;"",COUNTIF($D$3:D568,D568),"")</f>
        <v/>
      </c>
      <c r="AF568" s="6" t="str">
        <f>IF(Tabla2[[#This Row],[RESULTADO TOTAL EN PPRO8]]&lt;0,ABS(Tabla2[[#This Row],[RESULTADO TOTAL EN PPRO8]]),"")</f>
        <v/>
      </c>
    </row>
    <row r="569" spans="1:32" x14ac:dyDescent="0.25">
      <c r="A569" s="22"/>
      <c r="B569" s="34">
        <f t="shared" si="34"/>
        <v>567</v>
      </c>
      <c r="C569" s="22"/>
      <c r="D569" s="37"/>
      <c r="E569" s="37"/>
      <c r="F569" s="37"/>
      <c r="G569" s="39"/>
      <c r="H569" s="22"/>
      <c r="I569" s="22"/>
      <c r="J569" s="22"/>
      <c r="K569" s="22"/>
      <c r="L569" s="22"/>
      <c r="M569" s="22"/>
      <c r="N569" s="22"/>
      <c r="O569" s="22"/>
      <c r="P569" s="22"/>
      <c r="Q569" s="22"/>
      <c r="R569" s="22"/>
      <c r="S569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569" s="22"/>
      <c r="U569" s="6" t="str">
        <f>IF(V569&lt;&gt;"",Tabla2[[#This Row],[VALOR DEL PUNTO (EJEMPLO EN ACCIONES UN PUNTO 1€) ]]/Tabla2[[#This Row],[TAMAÑO DEL TICK (ACCIONES = 0,01)]],"")</f>
        <v/>
      </c>
      <c r="V569" s="22"/>
      <c r="W569" s="22"/>
      <c r="X569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569" s="13" t="str">
        <f>IF(Tabla2[[#This Row],[RESULTADO TOTAL EN PPRO8]]&lt;&gt;"",Tabla2[[#This Row],[RESULTADO TOTAL EN PPRO8]]-Tabla2[[#This Row],[RESULTADO (TOTAL)]],"")</f>
        <v/>
      </c>
      <c r="AA569" s="6" t="str">
        <f>IF(Tabla2[[#This Row],[RESULTADO (TOTAL)]]&lt;0,1,"")</f>
        <v/>
      </c>
      <c r="AB569" s="6" t="str">
        <f>IF(Tabla2[[#This Row],[TARGET REAL (RESULTADO EN TICKS)]]&lt;&gt;"",IF(Tabla2[[#This Row],[OPERACIONES PERDEDORAS]]=1,AB568+Tabla2[[#This Row],[OPERACIONES PERDEDORAS]],0),"")</f>
        <v/>
      </c>
      <c r="AC569" s="23"/>
      <c r="AD569" s="23"/>
      <c r="AE569" s="6" t="str">
        <f>IF(D569&lt;&gt;"",COUNTIF($D$3:D569,D569),"")</f>
        <v/>
      </c>
      <c r="AF569" s="6" t="str">
        <f>IF(Tabla2[[#This Row],[RESULTADO TOTAL EN PPRO8]]&lt;0,ABS(Tabla2[[#This Row],[RESULTADO TOTAL EN PPRO8]]),"")</f>
        <v/>
      </c>
    </row>
    <row r="570" spans="1:32" x14ac:dyDescent="0.25">
      <c r="A570" s="22"/>
      <c r="B570" s="34">
        <f t="shared" si="34"/>
        <v>568</v>
      </c>
      <c r="C570" s="22"/>
      <c r="D570" s="37"/>
      <c r="E570" s="37"/>
      <c r="F570" s="37"/>
      <c r="G570" s="39"/>
      <c r="H570" s="22"/>
      <c r="I570" s="22"/>
      <c r="J570" s="22"/>
      <c r="K570" s="22"/>
      <c r="L570" s="22"/>
      <c r="M570" s="22"/>
      <c r="N570" s="22"/>
      <c r="O570" s="22"/>
      <c r="P570" s="22"/>
      <c r="Q570" s="22"/>
      <c r="R570" s="22"/>
      <c r="S570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570" s="22"/>
      <c r="U570" s="6" t="str">
        <f>IF(V570&lt;&gt;"",Tabla2[[#This Row],[VALOR DEL PUNTO (EJEMPLO EN ACCIONES UN PUNTO 1€) ]]/Tabla2[[#This Row],[TAMAÑO DEL TICK (ACCIONES = 0,01)]],"")</f>
        <v/>
      </c>
      <c r="V570" s="22"/>
      <c r="W570" s="22"/>
      <c r="X570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570" s="13" t="str">
        <f>IF(Tabla2[[#This Row],[RESULTADO TOTAL EN PPRO8]]&lt;&gt;"",Tabla2[[#This Row],[RESULTADO TOTAL EN PPRO8]]-Tabla2[[#This Row],[RESULTADO (TOTAL)]],"")</f>
        <v/>
      </c>
      <c r="AA570" s="6" t="str">
        <f>IF(Tabla2[[#This Row],[RESULTADO (TOTAL)]]&lt;0,1,"")</f>
        <v/>
      </c>
      <c r="AB570" s="6" t="str">
        <f>IF(Tabla2[[#This Row],[TARGET REAL (RESULTADO EN TICKS)]]&lt;&gt;"",IF(Tabla2[[#This Row],[OPERACIONES PERDEDORAS]]=1,AB569+Tabla2[[#This Row],[OPERACIONES PERDEDORAS]],0),"")</f>
        <v/>
      </c>
      <c r="AC570" s="23"/>
      <c r="AD570" s="23"/>
      <c r="AE570" s="6" t="str">
        <f>IF(D570&lt;&gt;"",COUNTIF($D$3:D570,D570),"")</f>
        <v/>
      </c>
      <c r="AF570" s="6" t="str">
        <f>IF(Tabla2[[#This Row],[RESULTADO TOTAL EN PPRO8]]&lt;0,ABS(Tabla2[[#This Row],[RESULTADO TOTAL EN PPRO8]]),"")</f>
        <v/>
      </c>
    </row>
    <row r="571" spans="1:32" x14ac:dyDescent="0.25">
      <c r="A571" s="22"/>
      <c r="B571" s="34">
        <f t="shared" si="34"/>
        <v>569</v>
      </c>
      <c r="C571" s="22"/>
      <c r="D571" s="37"/>
      <c r="E571" s="37"/>
      <c r="F571" s="37"/>
      <c r="G571" s="39"/>
      <c r="H571" s="22"/>
      <c r="I571" s="22"/>
      <c r="J571" s="22"/>
      <c r="K571" s="22"/>
      <c r="L571" s="22"/>
      <c r="M571" s="22"/>
      <c r="N571" s="22"/>
      <c r="O571" s="22"/>
      <c r="P571" s="22"/>
      <c r="Q571" s="22"/>
      <c r="R571" s="22"/>
      <c r="S571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571" s="22"/>
      <c r="U571" s="6" t="str">
        <f>IF(V571&lt;&gt;"",Tabla2[[#This Row],[VALOR DEL PUNTO (EJEMPLO EN ACCIONES UN PUNTO 1€) ]]/Tabla2[[#This Row],[TAMAÑO DEL TICK (ACCIONES = 0,01)]],"")</f>
        <v/>
      </c>
      <c r="V571" s="22"/>
      <c r="W571" s="22"/>
      <c r="X571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571" s="13" t="str">
        <f>IF(Tabla2[[#This Row],[RESULTADO TOTAL EN PPRO8]]&lt;&gt;"",Tabla2[[#This Row],[RESULTADO TOTAL EN PPRO8]]-Tabla2[[#This Row],[RESULTADO (TOTAL)]],"")</f>
        <v/>
      </c>
      <c r="AA571" s="6" t="str">
        <f>IF(Tabla2[[#This Row],[RESULTADO (TOTAL)]]&lt;0,1,"")</f>
        <v/>
      </c>
      <c r="AB571" s="6" t="str">
        <f>IF(Tabla2[[#This Row],[TARGET REAL (RESULTADO EN TICKS)]]&lt;&gt;"",IF(Tabla2[[#This Row],[OPERACIONES PERDEDORAS]]=1,AB570+Tabla2[[#This Row],[OPERACIONES PERDEDORAS]],0),"")</f>
        <v/>
      </c>
      <c r="AC571" s="23"/>
      <c r="AD571" s="23"/>
      <c r="AE571" s="6" t="str">
        <f>IF(D571&lt;&gt;"",COUNTIF($D$3:D571,D571),"")</f>
        <v/>
      </c>
      <c r="AF571" s="6" t="str">
        <f>IF(Tabla2[[#This Row],[RESULTADO TOTAL EN PPRO8]]&lt;0,ABS(Tabla2[[#This Row],[RESULTADO TOTAL EN PPRO8]]),"")</f>
        <v/>
      </c>
    </row>
    <row r="572" spans="1:32" x14ac:dyDescent="0.25">
      <c r="A572" s="22"/>
      <c r="B572" s="34">
        <f t="shared" si="34"/>
        <v>570</v>
      </c>
      <c r="C572" s="22"/>
      <c r="D572" s="37"/>
      <c r="E572" s="37"/>
      <c r="F572" s="37"/>
      <c r="G572" s="39"/>
      <c r="H572" s="22"/>
      <c r="I572" s="22"/>
      <c r="J572" s="22"/>
      <c r="K572" s="22"/>
      <c r="L572" s="22"/>
      <c r="M572" s="22"/>
      <c r="N572" s="22"/>
      <c r="O572" s="22"/>
      <c r="P572" s="22"/>
      <c r="Q572" s="22"/>
      <c r="R572" s="22"/>
      <c r="S572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572" s="22"/>
      <c r="U572" s="6" t="str">
        <f>IF(V572&lt;&gt;"",Tabla2[[#This Row],[VALOR DEL PUNTO (EJEMPLO EN ACCIONES UN PUNTO 1€) ]]/Tabla2[[#This Row],[TAMAÑO DEL TICK (ACCIONES = 0,01)]],"")</f>
        <v/>
      </c>
      <c r="V572" s="22"/>
      <c r="W572" s="22"/>
      <c r="X572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572" s="13" t="str">
        <f>IF(Tabla2[[#This Row],[RESULTADO TOTAL EN PPRO8]]&lt;&gt;"",Tabla2[[#This Row],[RESULTADO TOTAL EN PPRO8]]-Tabla2[[#This Row],[RESULTADO (TOTAL)]],"")</f>
        <v/>
      </c>
      <c r="AA572" s="6" t="str">
        <f>IF(Tabla2[[#This Row],[RESULTADO (TOTAL)]]&lt;0,1,"")</f>
        <v/>
      </c>
      <c r="AB572" s="6" t="str">
        <f>IF(Tabla2[[#This Row],[TARGET REAL (RESULTADO EN TICKS)]]&lt;&gt;"",IF(Tabla2[[#This Row],[OPERACIONES PERDEDORAS]]=1,AB571+Tabla2[[#This Row],[OPERACIONES PERDEDORAS]],0),"")</f>
        <v/>
      </c>
      <c r="AC572" s="23"/>
      <c r="AD572" s="23"/>
      <c r="AE572" s="6" t="str">
        <f>IF(D572&lt;&gt;"",COUNTIF($D$3:D572,D572),"")</f>
        <v/>
      </c>
      <c r="AF572" s="6" t="str">
        <f>IF(Tabla2[[#This Row],[RESULTADO TOTAL EN PPRO8]]&lt;0,ABS(Tabla2[[#This Row],[RESULTADO TOTAL EN PPRO8]]),"")</f>
        <v/>
      </c>
    </row>
    <row r="573" spans="1:32" x14ac:dyDescent="0.25">
      <c r="A573" s="22"/>
      <c r="B573" s="34">
        <f t="shared" si="34"/>
        <v>571</v>
      </c>
      <c r="C573" s="22"/>
      <c r="D573" s="37"/>
      <c r="E573" s="37"/>
      <c r="F573" s="37"/>
      <c r="G573" s="39"/>
      <c r="H573" s="22"/>
      <c r="I573" s="22"/>
      <c r="J573" s="22"/>
      <c r="K573" s="22"/>
      <c r="L573" s="22"/>
      <c r="M573" s="22"/>
      <c r="N573" s="22"/>
      <c r="O573" s="22"/>
      <c r="P573" s="22"/>
      <c r="Q573" s="22"/>
      <c r="R573" s="22"/>
      <c r="S573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573" s="22"/>
      <c r="U573" s="6" t="str">
        <f>IF(V573&lt;&gt;"",Tabla2[[#This Row],[VALOR DEL PUNTO (EJEMPLO EN ACCIONES UN PUNTO 1€) ]]/Tabla2[[#This Row],[TAMAÑO DEL TICK (ACCIONES = 0,01)]],"")</f>
        <v/>
      </c>
      <c r="V573" s="22"/>
      <c r="W573" s="22"/>
      <c r="X573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573" s="13" t="str">
        <f>IF(Tabla2[[#This Row],[RESULTADO TOTAL EN PPRO8]]&lt;&gt;"",Tabla2[[#This Row],[RESULTADO TOTAL EN PPRO8]]-Tabla2[[#This Row],[RESULTADO (TOTAL)]],"")</f>
        <v/>
      </c>
      <c r="AA573" s="6" t="str">
        <f>IF(Tabla2[[#This Row],[RESULTADO (TOTAL)]]&lt;0,1,"")</f>
        <v/>
      </c>
      <c r="AB573" s="6" t="str">
        <f>IF(Tabla2[[#This Row],[TARGET REAL (RESULTADO EN TICKS)]]&lt;&gt;"",IF(Tabla2[[#This Row],[OPERACIONES PERDEDORAS]]=1,AB572+Tabla2[[#This Row],[OPERACIONES PERDEDORAS]],0),"")</f>
        <v/>
      </c>
      <c r="AC573" s="23"/>
      <c r="AD573" s="23"/>
      <c r="AE573" s="6" t="str">
        <f>IF(D573&lt;&gt;"",COUNTIF($D$3:D573,D573),"")</f>
        <v/>
      </c>
      <c r="AF573" s="6" t="str">
        <f>IF(Tabla2[[#This Row],[RESULTADO TOTAL EN PPRO8]]&lt;0,ABS(Tabla2[[#This Row],[RESULTADO TOTAL EN PPRO8]]),"")</f>
        <v/>
      </c>
    </row>
    <row r="574" spans="1:32" x14ac:dyDescent="0.25">
      <c r="A574" s="22"/>
      <c r="B574" s="34">
        <f t="shared" si="34"/>
        <v>572</v>
      </c>
      <c r="C574" s="22"/>
      <c r="D574" s="37"/>
      <c r="E574" s="37"/>
      <c r="F574" s="37"/>
      <c r="G574" s="39"/>
      <c r="H574" s="22"/>
      <c r="I574" s="22"/>
      <c r="J574" s="22"/>
      <c r="K574" s="22"/>
      <c r="L574" s="22"/>
      <c r="M574" s="22"/>
      <c r="N574" s="22"/>
      <c r="O574" s="22"/>
      <c r="P574" s="22"/>
      <c r="Q574" s="22"/>
      <c r="R574" s="22"/>
      <c r="S574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574" s="22"/>
      <c r="U574" s="6" t="str">
        <f>IF(V574&lt;&gt;"",Tabla2[[#This Row],[VALOR DEL PUNTO (EJEMPLO EN ACCIONES UN PUNTO 1€) ]]/Tabla2[[#This Row],[TAMAÑO DEL TICK (ACCIONES = 0,01)]],"")</f>
        <v/>
      </c>
      <c r="V574" s="22"/>
      <c r="W574" s="22"/>
      <c r="X574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574" s="13" t="str">
        <f>IF(Tabla2[[#This Row],[RESULTADO TOTAL EN PPRO8]]&lt;&gt;"",Tabla2[[#This Row],[RESULTADO TOTAL EN PPRO8]]-Tabla2[[#This Row],[RESULTADO (TOTAL)]],"")</f>
        <v/>
      </c>
      <c r="AA574" s="6" t="str">
        <f>IF(Tabla2[[#This Row],[RESULTADO (TOTAL)]]&lt;0,1,"")</f>
        <v/>
      </c>
      <c r="AB574" s="6" t="str">
        <f>IF(Tabla2[[#This Row],[TARGET REAL (RESULTADO EN TICKS)]]&lt;&gt;"",IF(Tabla2[[#This Row],[OPERACIONES PERDEDORAS]]=1,AB573+Tabla2[[#This Row],[OPERACIONES PERDEDORAS]],0),"")</f>
        <v/>
      </c>
      <c r="AC574" s="23"/>
      <c r="AD574" s="23"/>
      <c r="AE574" s="6" t="str">
        <f>IF(D574&lt;&gt;"",COUNTIF($D$3:D574,D574),"")</f>
        <v/>
      </c>
      <c r="AF574" s="6" t="str">
        <f>IF(Tabla2[[#This Row],[RESULTADO TOTAL EN PPRO8]]&lt;0,ABS(Tabla2[[#This Row],[RESULTADO TOTAL EN PPRO8]]),"")</f>
        <v/>
      </c>
    </row>
    <row r="575" spans="1:32" x14ac:dyDescent="0.25">
      <c r="A575" s="22"/>
      <c r="B575" s="34">
        <f t="shared" si="34"/>
        <v>573</v>
      </c>
      <c r="C575" s="22"/>
      <c r="D575" s="37"/>
      <c r="E575" s="37"/>
      <c r="F575" s="37"/>
      <c r="G575" s="39"/>
      <c r="H575" s="22"/>
      <c r="I575" s="22"/>
      <c r="J575" s="22"/>
      <c r="K575" s="22"/>
      <c r="L575" s="22"/>
      <c r="M575" s="22"/>
      <c r="N575" s="22"/>
      <c r="O575" s="22"/>
      <c r="P575" s="22"/>
      <c r="Q575" s="22"/>
      <c r="R575" s="22"/>
      <c r="S575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575" s="22"/>
      <c r="U575" s="6" t="str">
        <f>IF(V575&lt;&gt;"",Tabla2[[#This Row],[VALOR DEL PUNTO (EJEMPLO EN ACCIONES UN PUNTO 1€) ]]/Tabla2[[#This Row],[TAMAÑO DEL TICK (ACCIONES = 0,01)]],"")</f>
        <v/>
      </c>
      <c r="V575" s="22"/>
      <c r="W575" s="22"/>
      <c r="X575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575" s="13" t="str">
        <f>IF(Tabla2[[#This Row],[RESULTADO TOTAL EN PPRO8]]&lt;&gt;"",Tabla2[[#This Row],[RESULTADO TOTAL EN PPRO8]]-Tabla2[[#This Row],[RESULTADO (TOTAL)]],"")</f>
        <v/>
      </c>
      <c r="AA575" s="6" t="str">
        <f>IF(Tabla2[[#This Row],[RESULTADO (TOTAL)]]&lt;0,1,"")</f>
        <v/>
      </c>
      <c r="AB575" s="6" t="str">
        <f>IF(Tabla2[[#This Row],[TARGET REAL (RESULTADO EN TICKS)]]&lt;&gt;"",IF(Tabla2[[#This Row],[OPERACIONES PERDEDORAS]]=1,AB574+Tabla2[[#This Row],[OPERACIONES PERDEDORAS]],0),"")</f>
        <v/>
      </c>
      <c r="AC575" s="23"/>
      <c r="AD575" s="23"/>
      <c r="AE575" s="6" t="str">
        <f>IF(D575&lt;&gt;"",COUNTIF($D$3:D575,D575),"")</f>
        <v/>
      </c>
      <c r="AF575" s="6" t="str">
        <f>IF(Tabla2[[#This Row],[RESULTADO TOTAL EN PPRO8]]&lt;0,ABS(Tabla2[[#This Row],[RESULTADO TOTAL EN PPRO8]]),"")</f>
        <v/>
      </c>
    </row>
    <row r="576" spans="1:32" x14ac:dyDescent="0.25">
      <c r="A576" s="22"/>
      <c r="B576" s="34">
        <f t="shared" si="34"/>
        <v>574</v>
      </c>
      <c r="C576" s="22"/>
      <c r="D576" s="37"/>
      <c r="E576" s="37"/>
      <c r="F576" s="37"/>
      <c r="G576" s="39"/>
      <c r="H576" s="22"/>
      <c r="I576" s="22"/>
      <c r="J576" s="22"/>
      <c r="K576" s="22"/>
      <c r="L576" s="22"/>
      <c r="M576" s="22"/>
      <c r="N576" s="22"/>
      <c r="O576" s="22"/>
      <c r="P576" s="22"/>
      <c r="Q576" s="22"/>
      <c r="R576" s="22"/>
      <c r="S576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576" s="22"/>
      <c r="U576" s="6" t="str">
        <f>IF(V576&lt;&gt;"",Tabla2[[#This Row],[VALOR DEL PUNTO (EJEMPLO EN ACCIONES UN PUNTO 1€) ]]/Tabla2[[#This Row],[TAMAÑO DEL TICK (ACCIONES = 0,01)]],"")</f>
        <v/>
      </c>
      <c r="V576" s="22"/>
      <c r="W576" s="22"/>
      <c r="X576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576" s="13" t="str">
        <f>IF(Tabla2[[#This Row],[RESULTADO TOTAL EN PPRO8]]&lt;&gt;"",Tabla2[[#This Row],[RESULTADO TOTAL EN PPRO8]]-Tabla2[[#This Row],[RESULTADO (TOTAL)]],"")</f>
        <v/>
      </c>
      <c r="AA576" s="6" t="str">
        <f>IF(Tabla2[[#This Row],[RESULTADO (TOTAL)]]&lt;0,1,"")</f>
        <v/>
      </c>
      <c r="AB576" s="6" t="str">
        <f>IF(Tabla2[[#This Row],[TARGET REAL (RESULTADO EN TICKS)]]&lt;&gt;"",IF(Tabla2[[#This Row],[OPERACIONES PERDEDORAS]]=1,AB575+Tabla2[[#This Row],[OPERACIONES PERDEDORAS]],0),"")</f>
        <v/>
      </c>
      <c r="AC576" s="23"/>
      <c r="AD576" s="23"/>
      <c r="AE576" s="6" t="str">
        <f>IF(D576&lt;&gt;"",COUNTIF($D$3:D576,D576),"")</f>
        <v/>
      </c>
      <c r="AF576" s="6" t="str">
        <f>IF(Tabla2[[#This Row],[RESULTADO TOTAL EN PPRO8]]&lt;0,ABS(Tabla2[[#This Row],[RESULTADO TOTAL EN PPRO8]]),"")</f>
        <v/>
      </c>
    </row>
    <row r="577" spans="1:32" x14ac:dyDescent="0.25">
      <c r="A577" s="22"/>
      <c r="B577" s="34">
        <f t="shared" si="34"/>
        <v>575</v>
      </c>
      <c r="C577" s="22"/>
      <c r="D577" s="37"/>
      <c r="E577" s="37"/>
      <c r="F577" s="37"/>
      <c r="G577" s="39"/>
      <c r="H577" s="22"/>
      <c r="I577" s="22"/>
      <c r="J577" s="22"/>
      <c r="K577" s="22"/>
      <c r="L577" s="22"/>
      <c r="M577" s="22"/>
      <c r="N577" s="22"/>
      <c r="O577" s="22"/>
      <c r="P577" s="22"/>
      <c r="Q577" s="22"/>
      <c r="R577" s="22"/>
      <c r="S577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577" s="22"/>
      <c r="U577" s="6" t="str">
        <f>IF(V577&lt;&gt;"",Tabla2[[#This Row],[VALOR DEL PUNTO (EJEMPLO EN ACCIONES UN PUNTO 1€) ]]/Tabla2[[#This Row],[TAMAÑO DEL TICK (ACCIONES = 0,01)]],"")</f>
        <v/>
      </c>
      <c r="V577" s="22"/>
      <c r="W577" s="22"/>
      <c r="X577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577" s="13" t="str">
        <f>IF(Tabla2[[#This Row],[RESULTADO TOTAL EN PPRO8]]&lt;&gt;"",Tabla2[[#This Row],[RESULTADO TOTAL EN PPRO8]]-Tabla2[[#This Row],[RESULTADO (TOTAL)]],"")</f>
        <v/>
      </c>
      <c r="AA577" s="6" t="str">
        <f>IF(Tabla2[[#This Row],[RESULTADO (TOTAL)]]&lt;0,1,"")</f>
        <v/>
      </c>
      <c r="AB577" s="6" t="str">
        <f>IF(Tabla2[[#This Row],[TARGET REAL (RESULTADO EN TICKS)]]&lt;&gt;"",IF(Tabla2[[#This Row],[OPERACIONES PERDEDORAS]]=1,AB576+Tabla2[[#This Row],[OPERACIONES PERDEDORAS]],0),"")</f>
        <v/>
      </c>
      <c r="AC577" s="23"/>
      <c r="AD577" s="23"/>
      <c r="AE577" s="6" t="str">
        <f>IF(D577&lt;&gt;"",COUNTIF($D$3:D577,D577),"")</f>
        <v/>
      </c>
      <c r="AF577" s="6" t="str">
        <f>IF(Tabla2[[#This Row],[RESULTADO TOTAL EN PPRO8]]&lt;0,ABS(Tabla2[[#This Row],[RESULTADO TOTAL EN PPRO8]]),"")</f>
        <v/>
      </c>
    </row>
    <row r="578" spans="1:32" x14ac:dyDescent="0.25">
      <c r="A578" s="22"/>
      <c r="B578" s="34">
        <f t="shared" si="34"/>
        <v>576</v>
      </c>
      <c r="C578" s="22"/>
      <c r="D578" s="37"/>
      <c r="E578" s="37"/>
      <c r="F578" s="37"/>
      <c r="G578" s="39"/>
      <c r="H578" s="22"/>
      <c r="I578" s="22"/>
      <c r="J578" s="22"/>
      <c r="K578" s="22"/>
      <c r="L578" s="22"/>
      <c r="M578" s="22"/>
      <c r="N578" s="22"/>
      <c r="O578" s="22"/>
      <c r="P578" s="22"/>
      <c r="Q578" s="22"/>
      <c r="R578" s="22"/>
      <c r="S578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578" s="22"/>
      <c r="U578" s="6" t="str">
        <f>IF(V578&lt;&gt;"",Tabla2[[#This Row],[VALOR DEL PUNTO (EJEMPLO EN ACCIONES UN PUNTO 1€) ]]/Tabla2[[#This Row],[TAMAÑO DEL TICK (ACCIONES = 0,01)]],"")</f>
        <v/>
      </c>
      <c r="V578" s="22"/>
      <c r="W578" s="22"/>
      <c r="X578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578" s="13" t="str">
        <f>IF(Tabla2[[#This Row],[RESULTADO TOTAL EN PPRO8]]&lt;&gt;"",Tabla2[[#This Row],[RESULTADO TOTAL EN PPRO8]]-Tabla2[[#This Row],[RESULTADO (TOTAL)]],"")</f>
        <v/>
      </c>
      <c r="AA578" s="6" t="str">
        <f>IF(Tabla2[[#This Row],[RESULTADO (TOTAL)]]&lt;0,1,"")</f>
        <v/>
      </c>
      <c r="AB578" s="6" t="str">
        <f>IF(Tabla2[[#This Row],[TARGET REAL (RESULTADO EN TICKS)]]&lt;&gt;"",IF(Tabla2[[#This Row],[OPERACIONES PERDEDORAS]]=1,AB577+Tabla2[[#This Row],[OPERACIONES PERDEDORAS]],0),"")</f>
        <v/>
      </c>
      <c r="AC578" s="23"/>
      <c r="AD578" s="23"/>
      <c r="AE578" s="6" t="str">
        <f>IF(D578&lt;&gt;"",COUNTIF($D$3:D578,D578),"")</f>
        <v/>
      </c>
      <c r="AF578" s="6" t="str">
        <f>IF(Tabla2[[#This Row],[RESULTADO TOTAL EN PPRO8]]&lt;0,ABS(Tabla2[[#This Row],[RESULTADO TOTAL EN PPRO8]]),"")</f>
        <v/>
      </c>
    </row>
    <row r="579" spans="1:32" x14ac:dyDescent="0.25">
      <c r="A579" s="22"/>
      <c r="B579" s="34">
        <f t="shared" si="34"/>
        <v>577</v>
      </c>
      <c r="C579" s="22"/>
      <c r="D579" s="37"/>
      <c r="E579" s="37"/>
      <c r="F579" s="37"/>
      <c r="G579" s="39"/>
      <c r="H579" s="22"/>
      <c r="I579" s="22"/>
      <c r="J579" s="22"/>
      <c r="K579" s="22"/>
      <c r="L579" s="22"/>
      <c r="M579" s="22"/>
      <c r="N579" s="22"/>
      <c r="O579" s="22"/>
      <c r="P579" s="22"/>
      <c r="Q579" s="22"/>
      <c r="R579" s="22"/>
      <c r="S579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579" s="22"/>
      <c r="U579" s="6" t="str">
        <f>IF(V579&lt;&gt;"",Tabla2[[#This Row],[VALOR DEL PUNTO (EJEMPLO EN ACCIONES UN PUNTO 1€) ]]/Tabla2[[#This Row],[TAMAÑO DEL TICK (ACCIONES = 0,01)]],"")</f>
        <v/>
      </c>
      <c r="V579" s="22"/>
      <c r="W579" s="22"/>
      <c r="X579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579" s="13" t="str">
        <f>IF(Tabla2[[#This Row],[RESULTADO TOTAL EN PPRO8]]&lt;&gt;"",Tabla2[[#This Row],[RESULTADO TOTAL EN PPRO8]]-Tabla2[[#This Row],[RESULTADO (TOTAL)]],"")</f>
        <v/>
      </c>
      <c r="AA579" s="6" t="str">
        <f>IF(Tabla2[[#This Row],[RESULTADO (TOTAL)]]&lt;0,1,"")</f>
        <v/>
      </c>
      <c r="AB579" s="6" t="str">
        <f>IF(Tabla2[[#This Row],[TARGET REAL (RESULTADO EN TICKS)]]&lt;&gt;"",IF(Tabla2[[#This Row],[OPERACIONES PERDEDORAS]]=1,AB578+Tabla2[[#This Row],[OPERACIONES PERDEDORAS]],0),"")</f>
        <v/>
      </c>
      <c r="AC579" s="23"/>
      <c r="AD579" s="23"/>
      <c r="AE579" s="6" t="str">
        <f>IF(D579&lt;&gt;"",COUNTIF($D$3:D579,D579),"")</f>
        <v/>
      </c>
      <c r="AF579" s="6" t="str">
        <f>IF(Tabla2[[#This Row],[RESULTADO TOTAL EN PPRO8]]&lt;0,ABS(Tabla2[[#This Row],[RESULTADO TOTAL EN PPRO8]]),"")</f>
        <v/>
      </c>
    </row>
    <row r="580" spans="1:32" x14ac:dyDescent="0.25">
      <c r="A580" s="22"/>
      <c r="B580" s="34">
        <f t="shared" si="34"/>
        <v>578</v>
      </c>
      <c r="C580" s="22"/>
      <c r="D580" s="37"/>
      <c r="E580" s="37"/>
      <c r="F580" s="37"/>
      <c r="G580" s="39"/>
      <c r="H580" s="22"/>
      <c r="I580" s="22"/>
      <c r="J580" s="22"/>
      <c r="K580" s="22"/>
      <c r="L580" s="22"/>
      <c r="M580" s="22"/>
      <c r="N580" s="22"/>
      <c r="O580" s="22"/>
      <c r="P580" s="22"/>
      <c r="Q580" s="22"/>
      <c r="R580" s="22"/>
      <c r="S580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580" s="22"/>
      <c r="U580" s="6" t="str">
        <f>IF(V580&lt;&gt;"",Tabla2[[#This Row],[VALOR DEL PUNTO (EJEMPLO EN ACCIONES UN PUNTO 1€) ]]/Tabla2[[#This Row],[TAMAÑO DEL TICK (ACCIONES = 0,01)]],"")</f>
        <v/>
      </c>
      <c r="V580" s="22"/>
      <c r="W580" s="22"/>
      <c r="X580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580" s="13" t="str">
        <f>IF(Tabla2[[#This Row],[RESULTADO TOTAL EN PPRO8]]&lt;&gt;"",Tabla2[[#This Row],[RESULTADO TOTAL EN PPRO8]]-Tabla2[[#This Row],[RESULTADO (TOTAL)]],"")</f>
        <v/>
      </c>
      <c r="AA580" s="6" t="str">
        <f>IF(Tabla2[[#This Row],[RESULTADO (TOTAL)]]&lt;0,1,"")</f>
        <v/>
      </c>
      <c r="AB580" s="6" t="str">
        <f>IF(Tabla2[[#This Row],[TARGET REAL (RESULTADO EN TICKS)]]&lt;&gt;"",IF(Tabla2[[#This Row],[OPERACIONES PERDEDORAS]]=1,AB579+Tabla2[[#This Row],[OPERACIONES PERDEDORAS]],0),"")</f>
        <v/>
      </c>
      <c r="AC580" s="23"/>
      <c r="AD580" s="23"/>
      <c r="AE580" s="6" t="str">
        <f>IF(D580&lt;&gt;"",COUNTIF($D$3:D580,D580),"")</f>
        <v/>
      </c>
      <c r="AF580" s="6" t="str">
        <f>IF(Tabla2[[#This Row],[RESULTADO TOTAL EN PPRO8]]&lt;0,ABS(Tabla2[[#This Row],[RESULTADO TOTAL EN PPRO8]]),"")</f>
        <v/>
      </c>
    </row>
    <row r="581" spans="1:32" x14ac:dyDescent="0.25">
      <c r="A581" s="22"/>
      <c r="B581" s="34">
        <f t="shared" si="34"/>
        <v>579</v>
      </c>
      <c r="C581" s="22"/>
      <c r="D581" s="37"/>
      <c r="E581" s="37"/>
      <c r="F581" s="37"/>
      <c r="G581" s="39"/>
      <c r="H581" s="22"/>
      <c r="I581" s="22"/>
      <c r="J581" s="22"/>
      <c r="K581" s="22"/>
      <c r="L581" s="22"/>
      <c r="M581" s="22"/>
      <c r="N581" s="22"/>
      <c r="O581" s="22"/>
      <c r="P581" s="22"/>
      <c r="Q581" s="22"/>
      <c r="R581" s="22"/>
      <c r="S581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581" s="22"/>
      <c r="U581" s="6" t="str">
        <f>IF(V581&lt;&gt;"",Tabla2[[#This Row],[VALOR DEL PUNTO (EJEMPLO EN ACCIONES UN PUNTO 1€) ]]/Tabla2[[#This Row],[TAMAÑO DEL TICK (ACCIONES = 0,01)]],"")</f>
        <v/>
      </c>
      <c r="V581" s="22"/>
      <c r="W581" s="22"/>
      <c r="X581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581" s="13" t="str">
        <f>IF(Tabla2[[#This Row],[RESULTADO TOTAL EN PPRO8]]&lt;&gt;"",Tabla2[[#This Row],[RESULTADO TOTAL EN PPRO8]]-Tabla2[[#This Row],[RESULTADO (TOTAL)]],"")</f>
        <v/>
      </c>
      <c r="AA581" s="6" t="str">
        <f>IF(Tabla2[[#This Row],[RESULTADO (TOTAL)]]&lt;0,1,"")</f>
        <v/>
      </c>
      <c r="AB581" s="6" t="str">
        <f>IF(Tabla2[[#This Row],[TARGET REAL (RESULTADO EN TICKS)]]&lt;&gt;"",IF(Tabla2[[#This Row],[OPERACIONES PERDEDORAS]]=1,AB580+Tabla2[[#This Row],[OPERACIONES PERDEDORAS]],0),"")</f>
        <v/>
      </c>
      <c r="AC581" s="23"/>
      <c r="AD581" s="23"/>
      <c r="AE581" s="6" t="str">
        <f>IF(D581&lt;&gt;"",COUNTIF($D$3:D581,D581),"")</f>
        <v/>
      </c>
      <c r="AF581" s="6" t="str">
        <f>IF(Tabla2[[#This Row],[RESULTADO TOTAL EN PPRO8]]&lt;0,ABS(Tabla2[[#This Row],[RESULTADO TOTAL EN PPRO8]]),"")</f>
        <v/>
      </c>
    </row>
    <row r="582" spans="1:32" x14ac:dyDescent="0.25">
      <c r="A582" s="22"/>
      <c r="B582" s="34">
        <f t="shared" si="34"/>
        <v>580</v>
      </c>
      <c r="C582" s="22"/>
      <c r="D582" s="37"/>
      <c r="E582" s="37"/>
      <c r="F582" s="37"/>
      <c r="G582" s="39"/>
      <c r="H582" s="22"/>
      <c r="I582" s="22"/>
      <c r="J582" s="22"/>
      <c r="K582" s="22"/>
      <c r="L582" s="22"/>
      <c r="M582" s="22"/>
      <c r="N582" s="22"/>
      <c r="O582" s="22"/>
      <c r="P582" s="22"/>
      <c r="Q582" s="22"/>
      <c r="R582" s="22"/>
      <c r="S582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582" s="22"/>
      <c r="U582" s="6" t="str">
        <f>IF(V582&lt;&gt;"",Tabla2[[#This Row],[VALOR DEL PUNTO (EJEMPLO EN ACCIONES UN PUNTO 1€) ]]/Tabla2[[#This Row],[TAMAÑO DEL TICK (ACCIONES = 0,01)]],"")</f>
        <v/>
      </c>
      <c r="V582" s="22"/>
      <c r="W582" s="22"/>
      <c r="X582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582" s="13" t="str">
        <f>IF(Tabla2[[#This Row],[RESULTADO TOTAL EN PPRO8]]&lt;&gt;"",Tabla2[[#This Row],[RESULTADO TOTAL EN PPRO8]]-Tabla2[[#This Row],[RESULTADO (TOTAL)]],"")</f>
        <v/>
      </c>
      <c r="AA582" s="6" t="str">
        <f>IF(Tabla2[[#This Row],[RESULTADO (TOTAL)]]&lt;0,1,"")</f>
        <v/>
      </c>
      <c r="AB582" s="6" t="str">
        <f>IF(Tabla2[[#This Row],[TARGET REAL (RESULTADO EN TICKS)]]&lt;&gt;"",IF(Tabla2[[#This Row],[OPERACIONES PERDEDORAS]]=1,AB581+Tabla2[[#This Row],[OPERACIONES PERDEDORAS]],0),"")</f>
        <v/>
      </c>
      <c r="AC582" s="23"/>
      <c r="AD582" s="23"/>
      <c r="AE582" s="6" t="str">
        <f>IF(D582&lt;&gt;"",COUNTIF($D$3:D582,D582),"")</f>
        <v/>
      </c>
      <c r="AF582" s="6" t="str">
        <f>IF(Tabla2[[#This Row],[RESULTADO TOTAL EN PPRO8]]&lt;0,ABS(Tabla2[[#This Row],[RESULTADO TOTAL EN PPRO8]]),"")</f>
        <v/>
      </c>
    </row>
    <row r="583" spans="1:32" x14ac:dyDescent="0.25">
      <c r="A583" s="22"/>
      <c r="B583" s="34">
        <f t="shared" si="34"/>
        <v>581</v>
      </c>
      <c r="C583" s="22"/>
      <c r="D583" s="37"/>
      <c r="E583" s="37"/>
      <c r="F583" s="37"/>
      <c r="G583" s="39"/>
      <c r="H583" s="22"/>
      <c r="I583" s="22"/>
      <c r="J583" s="22"/>
      <c r="K583" s="22"/>
      <c r="L583" s="22"/>
      <c r="M583" s="22"/>
      <c r="N583" s="22"/>
      <c r="O583" s="22"/>
      <c r="P583" s="22"/>
      <c r="Q583" s="22"/>
      <c r="R583" s="22"/>
      <c r="S583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583" s="22"/>
      <c r="U583" s="6" t="str">
        <f>IF(V583&lt;&gt;"",Tabla2[[#This Row],[VALOR DEL PUNTO (EJEMPLO EN ACCIONES UN PUNTO 1€) ]]/Tabla2[[#This Row],[TAMAÑO DEL TICK (ACCIONES = 0,01)]],"")</f>
        <v/>
      </c>
      <c r="V583" s="22"/>
      <c r="W583" s="22"/>
      <c r="X583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583" s="13" t="str">
        <f>IF(Tabla2[[#This Row],[RESULTADO TOTAL EN PPRO8]]&lt;&gt;"",Tabla2[[#This Row],[RESULTADO TOTAL EN PPRO8]]-Tabla2[[#This Row],[RESULTADO (TOTAL)]],"")</f>
        <v/>
      </c>
      <c r="AA583" s="6" t="str">
        <f>IF(Tabla2[[#This Row],[RESULTADO (TOTAL)]]&lt;0,1,"")</f>
        <v/>
      </c>
      <c r="AB583" s="6" t="str">
        <f>IF(Tabla2[[#This Row],[TARGET REAL (RESULTADO EN TICKS)]]&lt;&gt;"",IF(Tabla2[[#This Row],[OPERACIONES PERDEDORAS]]=1,AB582+Tabla2[[#This Row],[OPERACIONES PERDEDORAS]],0),"")</f>
        <v/>
      </c>
      <c r="AC583" s="23"/>
      <c r="AD583" s="23"/>
      <c r="AE583" s="6" t="str">
        <f>IF(D583&lt;&gt;"",COUNTIF($D$3:D583,D583),"")</f>
        <v/>
      </c>
      <c r="AF583" s="6" t="str">
        <f>IF(Tabla2[[#This Row],[RESULTADO TOTAL EN PPRO8]]&lt;0,ABS(Tabla2[[#This Row],[RESULTADO TOTAL EN PPRO8]]),"")</f>
        <v/>
      </c>
    </row>
    <row r="584" spans="1:32" x14ac:dyDescent="0.25">
      <c r="A584" s="22"/>
      <c r="B584" s="34">
        <f t="shared" si="34"/>
        <v>582</v>
      </c>
      <c r="C584" s="22"/>
      <c r="D584" s="37"/>
      <c r="E584" s="37"/>
      <c r="F584" s="37"/>
      <c r="G584" s="39"/>
      <c r="H584" s="22"/>
      <c r="I584" s="22"/>
      <c r="J584" s="22"/>
      <c r="K584" s="22"/>
      <c r="L584" s="22"/>
      <c r="M584" s="22"/>
      <c r="N584" s="22"/>
      <c r="O584" s="22"/>
      <c r="P584" s="22"/>
      <c r="Q584" s="22"/>
      <c r="R584" s="22"/>
      <c r="S584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584" s="22"/>
      <c r="U584" s="6" t="str">
        <f>IF(V584&lt;&gt;"",Tabla2[[#This Row],[VALOR DEL PUNTO (EJEMPLO EN ACCIONES UN PUNTO 1€) ]]/Tabla2[[#This Row],[TAMAÑO DEL TICK (ACCIONES = 0,01)]],"")</f>
        <v/>
      </c>
      <c r="V584" s="22"/>
      <c r="W584" s="22"/>
      <c r="X584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584" s="13" t="str">
        <f>IF(Tabla2[[#This Row],[RESULTADO TOTAL EN PPRO8]]&lt;&gt;"",Tabla2[[#This Row],[RESULTADO TOTAL EN PPRO8]]-Tabla2[[#This Row],[RESULTADO (TOTAL)]],"")</f>
        <v/>
      </c>
      <c r="AA584" s="6" t="str">
        <f>IF(Tabla2[[#This Row],[RESULTADO (TOTAL)]]&lt;0,1,"")</f>
        <v/>
      </c>
      <c r="AB584" s="6" t="str">
        <f>IF(Tabla2[[#This Row],[TARGET REAL (RESULTADO EN TICKS)]]&lt;&gt;"",IF(Tabla2[[#This Row],[OPERACIONES PERDEDORAS]]=1,AB583+Tabla2[[#This Row],[OPERACIONES PERDEDORAS]],0),"")</f>
        <v/>
      </c>
      <c r="AC584" s="23"/>
      <c r="AD584" s="23"/>
      <c r="AE584" s="6" t="str">
        <f>IF(D584&lt;&gt;"",COUNTIF($D$3:D584,D584),"")</f>
        <v/>
      </c>
      <c r="AF584" s="6" t="str">
        <f>IF(Tabla2[[#This Row],[RESULTADO TOTAL EN PPRO8]]&lt;0,ABS(Tabla2[[#This Row],[RESULTADO TOTAL EN PPRO8]]),"")</f>
        <v/>
      </c>
    </row>
    <row r="585" spans="1:32" x14ac:dyDescent="0.25">
      <c r="A585" s="22"/>
      <c r="B585" s="34">
        <f t="shared" si="34"/>
        <v>583</v>
      </c>
      <c r="C585" s="22"/>
      <c r="D585" s="37"/>
      <c r="E585" s="37"/>
      <c r="F585" s="37"/>
      <c r="G585" s="39"/>
      <c r="H585" s="22"/>
      <c r="I585" s="22"/>
      <c r="J585" s="22"/>
      <c r="K585" s="22"/>
      <c r="L585" s="22"/>
      <c r="M585" s="22"/>
      <c r="N585" s="22"/>
      <c r="O585" s="22"/>
      <c r="P585" s="22"/>
      <c r="Q585" s="22"/>
      <c r="R585" s="22"/>
      <c r="S585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585" s="22"/>
      <c r="U585" s="6" t="str">
        <f>IF(V585&lt;&gt;"",Tabla2[[#This Row],[VALOR DEL PUNTO (EJEMPLO EN ACCIONES UN PUNTO 1€) ]]/Tabla2[[#This Row],[TAMAÑO DEL TICK (ACCIONES = 0,01)]],"")</f>
        <v/>
      </c>
      <c r="V585" s="22"/>
      <c r="W585" s="22"/>
      <c r="X585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585" s="13" t="str">
        <f>IF(Tabla2[[#This Row],[RESULTADO TOTAL EN PPRO8]]&lt;&gt;"",Tabla2[[#This Row],[RESULTADO TOTAL EN PPRO8]]-Tabla2[[#This Row],[RESULTADO (TOTAL)]],"")</f>
        <v/>
      </c>
      <c r="AA585" s="6" t="str">
        <f>IF(Tabla2[[#This Row],[RESULTADO (TOTAL)]]&lt;0,1,"")</f>
        <v/>
      </c>
      <c r="AB585" s="6" t="str">
        <f>IF(Tabla2[[#This Row],[TARGET REAL (RESULTADO EN TICKS)]]&lt;&gt;"",IF(Tabla2[[#This Row],[OPERACIONES PERDEDORAS]]=1,AB584+Tabla2[[#This Row],[OPERACIONES PERDEDORAS]],0),"")</f>
        <v/>
      </c>
      <c r="AC585" s="23"/>
      <c r="AD585" s="23"/>
      <c r="AE585" s="6" t="str">
        <f>IF(D585&lt;&gt;"",COUNTIF($D$3:D585,D585),"")</f>
        <v/>
      </c>
      <c r="AF585" s="6" t="str">
        <f>IF(Tabla2[[#This Row],[RESULTADO TOTAL EN PPRO8]]&lt;0,ABS(Tabla2[[#This Row],[RESULTADO TOTAL EN PPRO8]]),"")</f>
        <v/>
      </c>
    </row>
    <row r="586" spans="1:32" x14ac:dyDescent="0.25">
      <c r="A586" s="22"/>
      <c r="B586" s="34">
        <f t="shared" si="34"/>
        <v>584</v>
      </c>
      <c r="C586" s="22"/>
      <c r="D586" s="37"/>
      <c r="E586" s="37"/>
      <c r="F586" s="37"/>
      <c r="G586" s="39"/>
      <c r="H586" s="22"/>
      <c r="I586" s="22"/>
      <c r="J586" s="22"/>
      <c r="K586" s="22"/>
      <c r="L586" s="22"/>
      <c r="M586" s="22"/>
      <c r="N586" s="22"/>
      <c r="O586" s="22"/>
      <c r="P586" s="22"/>
      <c r="Q586" s="22"/>
      <c r="R586" s="22"/>
      <c r="S586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586" s="22"/>
      <c r="U586" s="6" t="str">
        <f>IF(V586&lt;&gt;"",Tabla2[[#This Row],[VALOR DEL PUNTO (EJEMPLO EN ACCIONES UN PUNTO 1€) ]]/Tabla2[[#This Row],[TAMAÑO DEL TICK (ACCIONES = 0,01)]],"")</f>
        <v/>
      </c>
      <c r="V586" s="22"/>
      <c r="W586" s="22"/>
      <c r="X586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586" s="13" t="str">
        <f>IF(Tabla2[[#This Row],[RESULTADO TOTAL EN PPRO8]]&lt;&gt;"",Tabla2[[#This Row],[RESULTADO TOTAL EN PPRO8]]-Tabla2[[#This Row],[RESULTADO (TOTAL)]],"")</f>
        <v/>
      </c>
      <c r="AA586" s="6" t="str">
        <f>IF(Tabla2[[#This Row],[RESULTADO (TOTAL)]]&lt;0,1,"")</f>
        <v/>
      </c>
      <c r="AB586" s="6" t="str">
        <f>IF(Tabla2[[#This Row],[TARGET REAL (RESULTADO EN TICKS)]]&lt;&gt;"",IF(Tabla2[[#This Row],[OPERACIONES PERDEDORAS]]=1,AB585+Tabla2[[#This Row],[OPERACIONES PERDEDORAS]],0),"")</f>
        <v/>
      </c>
      <c r="AC586" s="23"/>
      <c r="AD586" s="23"/>
      <c r="AE586" s="6" t="str">
        <f>IF(D586&lt;&gt;"",COUNTIF($D$3:D586,D586),"")</f>
        <v/>
      </c>
      <c r="AF586" s="6" t="str">
        <f>IF(Tabla2[[#This Row],[RESULTADO TOTAL EN PPRO8]]&lt;0,ABS(Tabla2[[#This Row],[RESULTADO TOTAL EN PPRO8]]),"")</f>
        <v/>
      </c>
    </row>
    <row r="587" spans="1:32" x14ac:dyDescent="0.25">
      <c r="A587" s="22"/>
      <c r="B587" s="34">
        <f t="shared" si="34"/>
        <v>585</v>
      </c>
      <c r="C587" s="22"/>
      <c r="D587" s="37"/>
      <c r="E587" s="37"/>
      <c r="F587" s="37"/>
      <c r="G587" s="39"/>
      <c r="H587" s="22"/>
      <c r="I587" s="22"/>
      <c r="J587" s="22"/>
      <c r="K587" s="22"/>
      <c r="L587" s="22"/>
      <c r="M587" s="22"/>
      <c r="N587" s="22"/>
      <c r="O587" s="22"/>
      <c r="P587" s="22"/>
      <c r="Q587" s="22"/>
      <c r="R587" s="22"/>
      <c r="S587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587" s="22"/>
      <c r="U587" s="6" t="str">
        <f>IF(V587&lt;&gt;"",Tabla2[[#This Row],[VALOR DEL PUNTO (EJEMPLO EN ACCIONES UN PUNTO 1€) ]]/Tabla2[[#This Row],[TAMAÑO DEL TICK (ACCIONES = 0,01)]],"")</f>
        <v/>
      </c>
      <c r="V587" s="22"/>
      <c r="W587" s="22"/>
      <c r="X587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587" s="13" t="str">
        <f>IF(Tabla2[[#This Row],[RESULTADO TOTAL EN PPRO8]]&lt;&gt;"",Tabla2[[#This Row],[RESULTADO TOTAL EN PPRO8]]-Tabla2[[#This Row],[RESULTADO (TOTAL)]],"")</f>
        <v/>
      </c>
      <c r="AA587" s="6" t="str">
        <f>IF(Tabla2[[#This Row],[RESULTADO (TOTAL)]]&lt;0,1,"")</f>
        <v/>
      </c>
      <c r="AB587" s="6" t="str">
        <f>IF(Tabla2[[#This Row],[TARGET REAL (RESULTADO EN TICKS)]]&lt;&gt;"",IF(Tabla2[[#This Row],[OPERACIONES PERDEDORAS]]=1,AB586+Tabla2[[#This Row],[OPERACIONES PERDEDORAS]],0),"")</f>
        <v/>
      </c>
      <c r="AC587" s="23"/>
      <c r="AD587" s="23"/>
      <c r="AE587" s="6" t="str">
        <f>IF(D587&lt;&gt;"",COUNTIF($D$3:D587,D587),"")</f>
        <v/>
      </c>
      <c r="AF587" s="6" t="str">
        <f>IF(Tabla2[[#This Row],[RESULTADO TOTAL EN PPRO8]]&lt;0,ABS(Tabla2[[#This Row],[RESULTADO TOTAL EN PPRO8]]),"")</f>
        <v/>
      </c>
    </row>
    <row r="588" spans="1:32" x14ac:dyDescent="0.25">
      <c r="A588" s="22"/>
      <c r="B588" s="34">
        <f t="shared" si="34"/>
        <v>586</v>
      </c>
      <c r="C588" s="22"/>
      <c r="D588" s="37"/>
      <c r="E588" s="37"/>
      <c r="F588" s="37"/>
      <c r="G588" s="39"/>
      <c r="H588" s="22"/>
      <c r="I588" s="22"/>
      <c r="J588" s="22"/>
      <c r="K588" s="22"/>
      <c r="L588" s="22"/>
      <c r="M588" s="22"/>
      <c r="N588" s="22"/>
      <c r="O588" s="22"/>
      <c r="P588" s="22"/>
      <c r="Q588" s="22"/>
      <c r="R588" s="22"/>
      <c r="S588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588" s="22"/>
      <c r="U588" s="6" t="str">
        <f>IF(V588&lt;&gt;"",Tabla2[[#This Row],[VALOR DEL PUNTO (EJEMPLO EN ACCIONES UN PUNTO 1€) ]]/Tabla2[[#This Row],[TAMAÑO DEL TICK (ACCIONES = 0,01)]],"")</f>
        <v/>
      </c>
      <c r="V588" s="22"/>
      <c r="W588" s="22"/>
      <c r="X588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588" s="13" t="str">
        <f>IF(Tabla2[[#This Row],[RESULTADO TOTAL EN PPRO8]]&lt;&gt;"",Tabla2[[#This Row],[RESULTADO TOTAL EN PPRO8]]-Tabla2[[#This Row],[RESULTADO (TOTAL)]],"")</f>
        <v/>
      </c>
      <c r="AA588" s="6" t="str">
        <f>IF(Tabla2[[#This Row],[RESULTADO (TOTAL)]]&lt;0,1,"")</f>
        <v/>
      </c>
      <c r="AB588" s="6" t="str">
        <f>IF(Tabla2[[#This Row],[TARGET REAL (RESULTADO EN TICKS)]]&lt;&gt;"",IF(Tabla2[[#This Row],[OPERACIONES PERDEDORAS]]=1,AB587+Tabla2[[#This Row],[OPERACIONES PERDEDORAS]],0),"")</f>
        <v/>
      </c>
      <c r="AC588" s="23"/>
      <c r="AD588" s="23"/>
      <c r="AE588" s="6" t="str">
        <f>IF(D588&lt;&gt;"",COUNTIF($D$3:D588,D588),"")</f>
        <v/>
      </c>
      <c r="AF588" s="6" t="str">
        <f>IF(Tabla2[[#This Row],[RESULTADO TOTAL EN PPRO8]]&lt;0,ABS(Tabla2[[#This Row],[RESULTADO TOTAL EN PPRO8]]),"")</f>
        <v/>
      </c>
    </row>
    <row r="589" spans="1:32" x14ac:dyDescent="0.25">
      <c r="A589" s="22"/>
      <c r="B589" s="34">
        <f t="shared" si="34"/>
        <v>587</v>
      </c>
      <c r="C589" s="22"/>
      <c r="D589" s="37"/>
      <c r="E589" s="37"/>
      <c r="F589" s="37"/>
      <c r="G589" s="39"/>
      <c r="H589" s="22"/>
      <c r="I589" s="22"/>
      <c r="J589" s="22"/>
      <c r="K589" s="22"/>
      <c r="L589" s="22"/>
      <c r="M589" s="22"/>
      <c r="N589" s="22"/>
      <c r="O589" s="22"/>
      <c r="P589" s="22"/>
      <c r="Q589" s="22"/>
      <c r="R589" s="22"/>
      <c r="S589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589" s="22"/>
      <c r="U589" s="6" t="str">
        <f>IF(V589&lt;&gt;"",Tabla2[[#This Row],[VALOR DEL PUNTO (EJEMPLO EN ACCIONES UN PUNTO 1€) ]]/Tabla2[[#This Row],[TAMAÑO DEL TICK (ACCIONES = 0,01)]],"")</f>
        <v/>
      </c>
      <c r="V589" s="22"/>
      <c r="W589" s="22"/>
      <c r="X589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589" s="13" t="str">
        <f>IF(Tabla2[[#This Row],[RESULTADO TOTAL EN PPRO8]]&lt;&gt;"",Tabla2[[#This Row],[RESULTADO TOTAL EN PPRO8]]-Tabla2[[#This Row],[RESULTADO (TOTAL)]],"")</f>
        <v/>
      </c>
      <c r="AA589" s="6" t="str">
        <f>IF(Tabla2[[#This Row],[RESULTADO (TOTAL)]]&lt;0,1,"")</f>
        <v/>
      </c>
      <c r="AB589" s="6" t="str">
        <f>IF(Tabla2[[#This Row],[TARGET REAL (RESULTADO EN TICKS)]]&lt;&gt;"",IF(Tabla2[[#This Row],[OPERACIONES PERDEDORAS]]=1,AB588+Tabla2[[#This Row],[OPERACIONES PERDEDORAS]],0),"")</f>
        <v/>
      </c>
      <c r="AC589" s="23"/>
      <c r="AD589" s="23"/>
      <c r="AE589" s="6" t="str">
        <f>IF(D589&lt;&gt;"",COUNTIF($D$3:D589,D589),"")</f>
        <v/>
      </c>
      <c r="AF589" s="6" t="str">
        <f>IF(Tabla2[[#This Row],[RESULTADO TOTAL EN PPRO8]]&lt;0,ABS(Tabla2[[#This Row],[RESULTADO TOTAL EN PPRO8]]),"")</f>
        <v/>
      </c>
    </row>
    <row r="590" spans="1:32" x14ac:dyDescent="0.25">
      <c r="A590" s="22"/>
      <c r="B590" s="34">
        <f t="shared" si="34"/>
        <v>588</v>
      </c>
      <c r="C590" s="22"/>
      <c r="D590" s="37"/>
      <c r="E590" s="37"/>
      <c r="F590" s="37"/>
      <c r="G590" s="39"/>
      <c r="H590" s="22"/>
      <c r="I590" s="22"/>
      <c r="J590" s="22"/>
      <c r="K590" s="22"/>
      <c r="L590" s="22"/>
      <c r="M590" s="22"/>
      <c r="N590" s="22"/>
      <c r="O590" s="22"/>
      <c r="P590" s="22"/>
      <c r="Q590" s="22"/>
      <c r="R590" s="22"/>
      <c r="S590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590" s="22"/>
      <c r="U590" s="6" t="str">
        <f>IF(V590&lt;&gt;"",Tabla2[[#This Row],[VALOR DEL PUNTO (EJEMPLO EN ACCIONES UN PUNTO 1€) ]]/Tabla2[[#This Row],[TAMAÑO DEL TICK (ACCIONES = 0,01)]],"")</f>
        <v/>
      </c>
      <c r="V590" s="22"/>
      <c r="W590" s="22"/>
      <c r="X590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590" s="13" t="str">
        <f>IF(Tabla2[[#This Row],[RESULTADO TOTAL EN PPRO8]]&lt;&gt;"",Tabla2[[#This Row],[RESULTADO TOTAL EN PPRO8]]-Tabla2[[#This Row],[RESULTADO (TOTAL)]],"")</f>
        <v/>
      </c>
      <c r="AA590" s="6" t="str">
        <f>IF(Tabla2[[#This Row],[RESULTADO (TOTAL)]]&lt;0,1,"")</f>
        <v/>
      </c>
      <c r="AB590" s="6" t="str">
        <f>IF(Tabla2[[#This Row],[TARGET REAL (RESULTADO EN TICKS)]]&lt;&gt;"",IF(Tabla2[[#This Row],[OPERACIONES PERDEDORAS]]=1,AB589+Tabla2[[#This Row],[OPERACIONES PERDEDORAS]],0),"")</f>
        <v/>
      </c>
      <c r="AC590" s="23"/>
      <c r="AD590" s="23"/>
      <c r="AE590" s="6" t="str">
        <f>IF(D590&lt;&gt;"",COUNTIF($D$3:D590,D590),"")</f>
        <v/>
      </c>
      <c r="AF590" s="6" t="str">
        <f>IF(Tabla2[[#This Row],[RESULTADO TOTAL EN PPRO8]]&lt;0,ABS(Tabla2[[#This Row],[RESULTADO TOTAL EN PPRO8]]),"")</f>
        <v/>
      </c>
    </row>
    <row r="591" spans="1:32" x14ac:dyDescent="0.25">
      <c r="A591" s="22"/>
      <c r="B591" s="34">
        <f t="shared" si="34"/>
        <v>589</v>
      </c>
      <c r="C591" s="22"/>
      <c r="D591" s="37"/>
      <c r="E591" s="37"/>
      <c r="F591" s="37"/>
      <c r="G591" s="39"/>
      <c r="H591" s="22"/>
      <c r="I591" s="22"/>
      <c r="J591" s="22"/>
      <c r="K591" s="22"/>
      <c r="L591" s="22"/>
      <c r="M591" s="22"/>
      <c r="N591" s="22"/>
      <c r="O591" s="22"/>
      <c r="P591" s="22"/>
      <c r="Q591" s="22"/>
      <c r="R591" s="22"/>
      <c r="S591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591" s="22"/>
      <c r="U591" s="6" t="str">
        <f>IF(V591&lt;&gt;"",Tabla2[[#This Row],[VALOR DEL PUNTO (EJEMPLO EN ACCIONES UN PUNTO 1€) ]]/Tabla2[[#This Row],[TAMAÑO DEL TICK (ACCIONES = 0,01)]],"")</f>
        <v/>
      </c>
      <c r="V591" s="22"/>
      <c r="W591" s="22"/>
      <c r="X591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591" s="13" t="str">
        <f>IF(Tabla2[[#This Row],[RESULTADO TOTAL EN PPRO8]]&lt;&gt;"",Tabla2[[#This Row],[RESULTADO TOTAL EN PPRO8]]-Tabla2[[#This Row],[RESULTADO (TOTAL)]],"")</f>
        <v/>
      </c>
      <c r="AA591" s="6" t="str">
        <f>IF(Tabla2[[#This Row],[RESULTADO (TOTAL)]]&lt;0,1,"")</f>
        <v/>
      </c>
      <c r="AB591" s="6" t="str">
        <f>IF(Tabla2[[#This Row],[TARGET REAL (RESULTADO EN TICKS)]]&lt;&gt;"",IF(Tabla2[[#This Row],[OPERACIONES PERDEDORAS]]=1,AB590+Tabla2[[#This Row],[OPERACIONES PERDEDORAS]],0),"")</f>
        <v/>
      </c>
      <c r="AC591" s="23"/>
      <c r="AD591" s="23"/>
      <c r="AE591" s="6" t="str">
        <f>IF(D591&lt;&gt;"",COUNTIF($D$3:D591,D591),"")</f>
        <v/>
      </c>
      <c r="AF591" s="6" t="str">
        <f>IF(Tabla2[[#This Row],[RESULTADO TOTAL EN PPRO8]]&lt;0,ABS(Tabla2[[#This Row],[RESULTADO TOTAL EN PPRO8]]),"")</f>
        <v/>
      </c>
    </row>
    <row r="592" spans="1:32" x14ac:dyDescent="0.25">
      <c r="A592" s="22"/>
      <c r="B592" s="34">
        <f t="shared" si="34"/>
        <v>590</v>
      </c>
      <c r="C592" s="22"/>
      <c r="D592" s="37"/>
      <c r="E592" s="37"/>
      <c r="F592" s="37"/>
      <c r="G592" s="39"/>
      <c r="H592" s="22"/>
      <c r="I592" s="22"/>
      <c r="J592" s="22"/>
      <c r="K592" s="22"/>
      <c r="L592" s="22"/>
      <c r="M592" s="22"/>
      <c r="N592" s="22"/>
      <c r="O592" s="22"/>
      <c r="P592" s="22"/>
      <c r="Q592" s="22"/>
      <c r="R592" s="22"/>
      <c r="S592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592" s="22"/>
      <c r="U592" s="6" t="str">
        <f>IF(V592&lt;&gt;"",Tabla2[[#This Row],[VALOR DEL PUNTO (EJEMPLO EN ACCIONES UN PUNTO 1€) ]]/Tabla2[[#This Row],[TAMAÑO DEL TICK (ACCIONES = 0,01)]],"")</f>
        <v/>
      </c>
      <c r="V592" s="22"/>
      <c r="W592" s="22"/>
      <c r="X592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592" s="13" t="str">
        <f>IF(Tabla2[[#This Row],[RESULTADO TOTAL EN PPRO8]]&lt;&gt;"",Tabla2[[#This Row],[RESULTADO TOTAL EN PPRO8]]-Tabla2[[#This Row],[RESULTADO (TOTAL)]],"")</f>
        <v/>
      </c>
      <c r="AA592" s="6" t="str">
        <f>IF(Tabla2[[#This Row],[RESULTADO (TOTAL)]]&lt;0,1,"")</f>
        <v/>
      </c>
      <c r="AB592" s="6" t="str">
        <f>IF(Tabla2[[#This Row],[TARGET REAL (RESULTADO EN TICKS)]]&lt;&gt;"",IF(Tabla2[[#This Row],[OPERACIONES PERDEDORAS]]=1,AB591+Tabla2[[#This Row],[OPERACIONES PERDEDORAS]],0),"")</f>
        <v/>
      </c>
      <c r="AC592" s="23"/>
      <c r="AD592" s="23"/>
      <c r="AE592" s="6" t="str">
        <f>IF(D592&lt;&gt;"",COUNTIF($D$3:D592,D592),"")</f>
        <v/>
      </c>
      <c r="AF592" s="6" t="str">
        <f>IF(Tabla2[[#This Row],[RESULTADO TOTAL EN PPRO8]]&lt;0,ABS(Tabla2[[#This Row],[RESULTADO TOTAL EN PPRO8]]),"")</f>
        <v/>
      </c>
    </row>
    <row r="593" spans="1:32" x14ac:dyDescent="0.25">
      <c r="A593" s="22"/>
      <c r="B593" s="34">
        <f t="shared" si="34"/>
        <v>591</v>
      </c>
      <c r="C593" s="22"/>
      <c r="D593" s="37"/>
      <c r="E593" s="37"/>
      <c r="F593" s="37"/>
      <c r="G593" s="39"/>
      <c r="H593" s="22"/>
      <c r="I593" s="22"/>
      <c r="J593" s="22"/>
      <c r="K593" s="22"/>
      <c r="L593" s="22"/>
      <c r="M593" s="22"/>
      <c r="N593" s="22"/>
      <c r="O593" s="22"/>
      <c r="P593" s="22"/>
      <c r="Q593" s="22"/>
      <c r="R593" s="22"/>
      <c r="S593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593" s="22"/>
      <c r="U593" s="6" t="str">
        <f>IF(V593&lt;&gt;"",Tabla2[[#This Row],[VALOR DEL PUNTO (EJEMPLO EN ACCIONES UN PUNTO 1€) ]]/Tabla2[[#This Row],[TAMAÑO DEL TICK (ACCIONES = 0,01)]],"")</f>
        <v/>
      </c>
      <c r="V593" s="22"/>
      <c r="W593" s="22"/>
      <c r="X593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593" s="13" t="str">
        <f>IF(Tabla2[[#This Row],[RESULTADO TOTAL EN PPRO8]]&lt;&gt;"",Tabla2[[#This Row],[RESULTADO TOTAL EN PPRO8]]-Tabla2[[#This Row],[RESULTADO (TOTAL)]],"")</f>
        <v/>
      </c>
      <c r="AA593" s="6" t="str">
        <f>IF(Tabla2[[#This Row],[RESULTADO (TOTAL)]]&lt;0,1,"")</f>
        <v/>
      </c>
      <c r="AB593" s="6" t="str">
        <f>IF(Tabla2[[#This Row],[TARGET REAL (RESULTADO EN TICKS)]]&lt;&gt;"",IF(Tabla2[[#This Row],[OPERACIONES PERDEDORAS]]=1,AB592+Tabla2[[#This Row],[OPERACIONES PERDEDORAS]],0),"")</f>
        <v/>
      </c>
      <c r="AC593" s="23"/>
      <c r="AD593" s="23"/>
      <c r="AE593" s="6" t="str">
        <f>IF(D593&lt;&gt;"",COUNTIF($D$3:D593,D593),"")</f>
        <v/>
      </c>
      <c r="AF593" s="6" t="str">
        <f>IF(Tabla2[[#This Row],[RESULTADO TOTAL EN PPRO8]]&lt;0,ABS(Tabla2[[#This Row],[RESULTADO TOTAL EN PPRO8]]),"")</f>
        <v/>
      </c>
    </row>
    <row r="594" spans="1:32" x14ac:dyDescent="0.25">
      <c r="A594" s="22"/>
      <c r="B594" s="34">
        <f t="shared" si="34"/>
        <v>592</v>
      </c>
      <c r="C594" s="22"/>
      <c r="D594" s="37"/>
      <c r="E594" s="37"/>
      <c r="F594" s="37"/>
      <c r="G594" s="39"/>
      <c r="H594" s="22"/>
      <c r="I594" s="22"/>
      <c r="J594" s="22"/>
      <c r="K594" s="22"/>
      <c r="L594" s="22"/>
      <c r="M594" s="22"/>
      <c r="N594" s="22"/>
      <c r="O594" s="22"/>
      <c r="P594" s="22"/>
      <c r="Q594" s="22"/>
      <c r="R594" s="22"/>
      <c r="S594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594" s="22"/>
      <c r="U594" s="6" t="str">
        <f>IF(V594&lt;&gt;"",Tabla2[[#This Row],[VALOR DEL PUNTO (EJEMPLO EN ACCIONES UN PUNTO 1€) ]]/Tabla2[[#This Row],[TAMAÑO DEL TICK (ACCIONES = 0,01)]],"")</f>
        <v/>
      </c>
      <c r="V594" s="22"/>
      <c r="W594" s="22"/>
      <c r="X594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594" s="13" t="str">
        <f>IF(Tabla2[[#This Row],[RESULTADO TOTAL EN PPRO8]]&lt;&gt;"",Tabla2[[#This Row],[RESULTADO TOTAL EN PPRO8]]-Tabla2[[#This Row],[RESULTADO (TOTAL)]],"")</f>
        <v/>
      </c>
      <c r="AA594" s="6" t="str">
        <f>IF(Tabla2[[#This Row],[RESULTADO (TOTAL)]]&lt;0,1,"")</f>
        <v/>
      </c>
      <c r="AB594" s="6" t="str">
        <f>IF(Tabla2[[#This Row],[TARGET REAL (RESULTADO EN TICKS)]]&lt;&gt;"",IF(Tabla2[[#This Row],[OPERACIONES PERDEDORAS]]=1,AB593+Tabla2[[#This Row],[OPERACIONES PERDEDORAS]],0),"")</f>
        <v/>
      </c>
      <c r="AC594" s="23"/>
      <c r="AD594" s="23"/>
      <c r="AE594" s="6" t="str">
        <f>IF(D594&lt;&gt;"",COUNTIF($D$3:D594,D594),"")</f>
        <v/>
      </c>
      <c r="AF594" s="6" t="str">
        <f>IF(Tabla2[[#This Row],[RESULTADO TOTAL EN PPRO8]]&lt;0,ABS(Tabla2[[#This Row],[RESULTADO TOTAL EN PPRO8]]),"")</f>
        <v/>
      </c>
    </row>
    <row r="595" spans="1:32" x14ac:dyDescent="0.25">
      <c r="A595" s="22"/>
      <c r="B595" s="34">
        <f t="shared" si="34"/>
        <v>593</v>
      </c>
      <c r="C595" s="22"/>
      <c r="D595" s="37"/>
      <c r="E595" s="37"/>
      <c r="F595" s="37"/>
      <c r="G595" s="39"/>
      <c r="H595" s="22"/>
      <c r="I595" s="22"/>
      <c r="J595" s="22"/>
      <c r="K595" s="22"/>
      <c r="L595" s="22"/>
      <c r="M595" s="22"/>
      <c r="N595" s="22"/>
      <c r="O595" s="22"/>
      <c r="P595" s="22"/>
      <c r="Q595" s="22"/>
      <c r="R595" s="22"/>
      <c r="S595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595" s="22"/>
      <c r="U595" s="6" t="str">
        <f>IF(V595&lt;&gt;"",Tabla2[[#This Row],[VALOR DEL PUNTO (EJEMPLO EN ACCIONES UN PUNTO 1€) ]]/Tabla2[[#This Row],[TAMAÑO DEL TICK (ACCIONES = 0,01)]],"")</f>
        <v/>
      </c>
      <c r="V595" s="22"/>
      <c r="W595" s="22"/>
      <c r="X595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595" s="13" t="str">
        <f>IF(Tabla2[[#This Row],[RESULTADO TOTAL EN PPRO8]]&lt;&gt;"",Tabla2[[#This Row],[RESULTADO TOTAL EN PPRO8]]-Tabla2[[#This Row],[RESULTADO (TOTAL)]],"")</f>
        <v/>
      </c>
      <c r="AA595" s="6" t="str">
        <f>IF(Tabla2[[#This Row],[RESULTADO (TOTAL)]]&lt;0,1,"")</f>
        <v/>
      </c>
      <c r="AB595" s="6" t="str">
        <f>IF(Tabla2[[#This Row],[TARGET REAL (RESULTADO EN TICKS)]]&lt;&gt;"",IF(Tabla2[[#This Row],[OPERACIONES PERDEDORAS]]=1,AB594+Tabla2[[#This Row],[OPERACIONES PERDEDORAS]],0),"")</f>
        <v/>
      </c>
      <c r="AC595" s="23"/>
      <c r="AD595" s="23"/>
      <c r="AE595" s="6" t="str">
        <f>IF(D595&lt;&gt;"",COUNTIF($D$3:D595,D595),"")</f>
        <v/>
      </c>
      <c r="AF595" s="6" t="str">
        <f>IF(Tabla2[[#This Row],[RESULTADO TOTAL EN PPRO8]]&lt;0,ABS(Tabla2[[#This Row],[RESULTADO TOTAL EN PPRO8]]),"")</f>
        <v/>
      </c>
    </row>
    <row r="596" spans="1:32" x14ac:dyDescent="0.25">
      <c r="A596" s="22"/>
      <c r="B596" s="34">
        <f t="shared" si="34"/>
        <v>594</v>
      </c>
      <c r="C596" s="22"/>
      <c r="D596" s="37"/>
      <c r="E596" s="37"/>
      <c r="F596" s="37"/>
      <c r="G596" s="39"/>
      <c r="H596" s="22"/>
      <c r="I596" s="22"/>
      <c r="J596" s="22"/>
      <c r="K596" s="22"/>
      <c r="L596" s="22"/>
      <c r="M596" s="22"/>
      <c r="N596" s="22"/>
      <c r="O596" s="22"/>
      <c r="P596" s="22"/>
      <c r="Q596" s="22"/>
      <c r="R596" s="22"/>
      <c r="S596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596" s="22"/>
      <c r="U596" s="6" t="str">
        <f>IF(V596&lt;&gt;"",Tabla2[[#This Row],[VALOR DEL PUNTO (EJEMPLO EN ACCIONES UN PUNTO 1€) ]]/Tabla2[[#This Row],[TAMAÑO DEL TICK (ACCIONES = 0,01)]],"")</f>
        <v/>
      </c>
      <c r="V596" s="22"/>
      <c r="W596" s="22"/>
      <c r="X596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596" s="13" t="str">
        <f>IF(Tabla2[[#This Row],[RESULTADO TOTAL EN PPRO8]]&lt;&gt;"",Tabla2[[#This Row],[RESULTADO TOTAL EN PPRO8]]-Tabla2[[#This Row],[RESULTADO (TOTAL)]],"")</f>
        <v/>
      </c>
      <c r="AA596" s="6" t="str">
        <f>IF(Tabla2[[#This Row],[RESULTADO (TOTAL)]]&lt;0,1,"")</f>
        <v/>
      </c>
      <c r="AB596" s="6" t="str">
        <f>IF(Tabla2[[#This Row],[TARGET REAL (RESULTADO EN TICKS)]]&lt;&gt;"",IF(Tabla2[[#This Row],[OPERACIONES PERDEDORAS]]=1,AB595+Tabla2[[#This Row],[OPERACIONES PERDEDORAS]],0),"")</f>
        <v/>
      </c>
      <c r="AC596" s="23"/>
      <c r="AD596" s="23"/>
      <c r="AE596" s="6" t="str">
        <f>IF(D596&lt;&gt;"",COUNTIF($D$3:D596,D596),"")</f>
        <v/>
      </c>
      <c r="AF596" s="6" t="str">
        <f>IF(Tabla2[[#This Row],[RESULTADO TOTAL EN PPRO8]]&lt;0,ABS(Tabla2[[#This Row],[RESULTADO TOTAL EN PPRO8]]),"")</f>
        <v/>
      </c>
    </row>
    <row r="597" spans="1:32" x14ac:dyDescent="0.25">
      <c r="A597" s="22"/>
      <c r="B597" s="34">
        <f t="shared" si="34"/>
        <v>595</v>
      </c>
      <c r="C597" s="22"/>
      <c r="D597" s="37"/>
      <c r="E597" s="37"/>
      <c r="F597" s="37"/>
      <c r="G597" s="39"/>
      <c r="H597" s="22"/>
      <c r="I597" s="22"/>
      <c r="J597" s="22"/>
      <c r="K597" s="22"/>
      <c r="L597" s="22"/>
      <c r="M597" s="22"/>
      <c r="N597" s="22"/>
      <c r="O597" s="22"/>
      <c r="P597" s="22"/>
      <c r="Q597" s="22"/>
      <c r="R597" s="22"/>
      <c r="S597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597" s="22"/>
      <c r="U597" s="6" t="str">
        <f>IF(V597&lt;&gt;"",Tabla2[[#This Row],[VALOR DEL PUNTO (EJEMPLO EN ACCIONES UN PUNTO 1€) ]]/Tabla2[[#This Row],[TAMAÑO DEL TICK (ACCIONES = 0,01)]],"")</f>
        <v/>
      </c>
      <c r="V597" s="22"/>
      <c r="W597" s="22"/>
      <c r="X597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597" s="13" t="str">
        <f>IF(Tabla2[[#This Row],[RESULTADO TOTAL EN PPRO8]]&lt;&gt;"",Tabla2[[#This Row],[RESULTADO TOTAL EN PPRO8]]-Tabla2[[#This Row],[RESULTADO (TOTAL)]],"")</f>
        <v/>
      </c>
      <c r="AA597" s="6" t="str">
        <f>IF(Tabla2[[#This Row],[RESULTADO (TOTAL)]]&lt;0,1,"")</f>
        <v/>
      </c>
      <c r="AB597" s="6" t="str">
        <f>IF(Tabla2[[#This Row],[TARGET REAL (RESULTADO EN TICKS)]]&lt;&gt;"",IF(Tabla2[[#This Row],[OPERACIONES PERDEDORAS]]=1,AB596+Tabla2[[#This Row],[OPERACIONES PERDEDORAS]],0),"")</f>
        <v/>
      </c>
      <c r="AC597" s="23"/>
      <c r="AD597" s="23"/>
      <c r="AE597" s="6" t="str">
        <f>IF(D597&lt;&gt;"",COUNTIF($D$3:D597,D597),"")</f>
        <v/>
      </c>
      <c r="AF597" s="6" t="str">
        <f>IF(Tabla2[[#This Row],[RESULTADO TOTAL EN PPRO8]]&lt;0,ABS(Tabla2[[#This Row],[RESULTADO TOTAL EN PPRO8]]),"")</f>
        <v/>
      </c>
    </row>
    <row r="598" spans="1:32" x14ac:dyDescent="0.25">
      <c r="A598" s="22"/>
      <c r="B598" s="34">
        <f t="shared" si="34"/>
        <v>596</v>
      </c>
      <c r="C598" s="22"/>
      <c r="D598" s="37"/>
      <c r="E598" s="37"/>
      <c r="F598" s="37"/>
      <c r="G598" s="39"/>
      <c r="H598" s="22"/>
      <c r="I598" s="22"/>
      <c r="J598" s="22"/>
      <c r="K598" s="22"/>
      <c r="L598" s="22"/>
      <c r="M598" s="22"/>
      <c r="N598" s="22"/>
      <c r="O598" s="22"/>
      <c r="P598" s="22"/>
      <c r="Q598" s="22"/>
      <c r="R598" s="22"/>
      <c r="S598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598" s="22"/>
      <c r="U598" s="6" t="str">
        <f>IF(V598&lt;&gt;"",Tabla2[[#This Row],[VALOR DEL PUNTO (EJEMPLO EN ACCIONES UN PUNTO 1€) ]]/Tabla2[[#This Row],[TAMAÑO DEL TICK (ACCIONES = 0,01)]],"")</f>
        <v/>
      </c>
      <c r="V598" s="22"/>
      <c r="W598" s="22"/>
      <c r="X598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598" s="13" t="str">
        <f>IF(Tabla2[[#This Row],[RESULTADO TOTAL EN PPRO8]]&lt;&gt;"",Tabla2[[#This Row],[RESULTADO TOTAL EN PPRO8]]-Tabla2[[#This Row],[RESULTADO (TOTAL)]],"")</f>
        <v/>
      </c>
      <c r="AA598" s="6" t="str">
        <f>IF(Tabla2[[#This Row],[RESULTADO (TOTAL)]]&lt;0,1,"")</f>
        <v/>
      </c>
      <c r="AB598" s="6" t="str">
        <f>IF(Tabla2[[#This Row],[TARGET REAL (RESULTADO EN TICKS)]]&lt;&gt;"",IF(Tabla2[[#This Row],[OPERACIONES PERDEDORAS]]=1,AB597+Tabla2[[#This Row],[OPERACIONES PERDEDORAS]],0),"")</f>
        <v/>
      </c>
      <c r="AC598" s="23"/>
      <c r="AD598" s="23"/>
      <c r="AE598" s="6" t="str">
        <f>IF(D598&lt;&gt;"",COUNTIF($D$3:D598,D598),"")</f>
        <v/>
      </c>
      <c r="AF598" s="6" t="str">
        <f>IF(Tabla2[[#This Row],[RESULTADO TOTAL EN PPRO8]]&lt;0,ABS(Tabla2[[#This Row],[RESULTADO TOTAL EN PPRO8]]),"")</f>
        <v/>
      </c>
    </row>
    <row r="599" spans="1:32" x14ac:dyDescent="0.25">
      <c r="A599" s="22"/>
      <c r="B599" s="34">
        <f t="shared" si="34"/>
        <v>597</v>
      </c>
      <c r="C599" s="22"/>
      <c r="D599" s="37"/>
      <c r="E599" s="37"/>
      <c r="F599" s="37"/>
      <c r="G599" s="39"/>
      <c r="H599" s="22"/>
      <c r="I599" s="22"/>
      <c r="J599" s="22"/>
      <c r="K599" s="22"/>
      <c r="L599" s="22"/>
      <c r="M599" s="22"/>
      <c r="N599" s="22"/>
      <c r="O599" s="22"/>
      <c r="P599" s="22"/>
      <c r="Q599" s="22"/>
      <c r="R599" s="22"/>
      <c r="S599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599" s="22"/>
      <c r="U599" s="6" t="str">
        <f>IF(V599&lt;&gt;"",Tabla2[[#This Row],[VALOR DEL PUNTO (EJEMPLO EN ACCIONES UN PUNTO 1€) ]]/Tabla2[[#This Row],[TAMAÑO DEL TICK (ACCIONES = 0,01)]],"")</f>
        <v/>
      </c>
      <c r="V599" s="22"/>
      <c r="W599" s="22"/>
      <c r="X599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599" s="13" t="str">
        <f>IF(Tabla2[[#This Row],[RESULTADO TOTAL EN PPRO8]]&lt;&gt;"",Tabla2[[#This Row],[RESULTADO TOTAL EN PPRO8]]-Tabla2[[#This Row],[RESULTADO (TOTAL)]],"")</f>
        <v/>
      </c>
      <c r="AA599" s="6" t="str">
        <f>IF(Tabla2[[#This Row],[RESULTADO (TOTAL)]]&lt;0,1,"")</f>
        <v/>
      </c>
      <c r="AB599" s="6" t="str">
        <f>IF(Tabla2[[#This Row],[TARGET REAL (RESULTADO EN TICKS)]]&lt;&gt;"",IF(Tabla2[[#This Row],[OPERACIONES PERDEDORAS]]=1,AB598+Tabla2[[#This Row],[OPERACIONES PERDEDORAS]],0),"")</f>
        <v/>
      </c>
      <c r="AC599" s="23"/>
      <c r="AD599" s="23"/>
      <c r="AE599" s="6" t="str">
        <f>IF(D599&lt;&gt;"",COUNTIF($D$3:D599,D599),"")</f>
        <v/>
      </c>
      <c r="AF599" s="6" t="str">
        <f>IF(Tabla2[[#This Row],[RESULTADO TOTAL EN PPRO8]]&lt;0,ABS(Tabla2[[#This Row],[RESULTADO TOTAL EN PPRO8]]),"")</f>
        <v/>
      </c>
    </row>
    <row r="600" spans="1:32" x14ac:dyDescent="0.25">
      <c r="A600" s="22"/>
      <c r="B600" s="34">
        <f t="shared" si="34"/>
        <v>598</v>
      </c>
      <c r="C600" s="22"/>
      <c r="D600" s="37"/>
      <c r="E600" s="37"/>
      <c r="F600" s="37"/>
      <c r="G600" s="39"/>
      <c r="H600" s="22"/>
      <c r="I600" s="22"/>
      <c r="J600" s="22"/>
      <c r="K600" s="22"/>
      <c r="L600" s="22"/>
      <c r="M600" s="22"/>
      <c r="N600" s="22"/>
      <c r="O600" s="22"/>
      <c r="P600" s="22"/>
      <c r="Q600" s="22"/>
      <c r="R600" s="22"/>
      <c r="S600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600" s="22"/>
      <c r="U600" s="6" t="str">
        <f>IF(V600&lt;&gt;"",Tabla2[[#This Row],[VALOR DEL PUNTO (EJEMPLO EN ACCIONES UN PUNTO 1€) ]]/Tabla2[[#This Row],[TAMAÑO DEL TICK (ACCIONES = 0,01)]],"")</f>
        <v/>
      </c>
      <c r="V600" s="22"/>
      <c r="W600" s="22"/>
      <c r="X600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600" s="13" t="str">
        <f>IF(Tabla2[[#This Row],[RESULTADO TOTAL EN PPRO8]]&lt;&gt;"",Tabla2[[#This Row],[RESULTADO TOTAL EN PPRO8]]-Tabla2[[#This Row],[RESULTADO (TOTAL)]],"")</f>
        <v/>
      </c>
      <c r="AA600" s="6" t="str">
        <f>IF(Tabla2[[#This Row],[RESULTADO (TOTAL)]]&lt;0,1,"")</f>
        <v/>
      </c>
      <c r="AB600" s="6" t="str">
        <f>IF(Tabla2[[#This Row],[TARGET REAL (RESULTADO EN TICKS)]]&lt;&gt;"",IF(Tabla2[[#This Row],[OPERACIONES PERDEDORAS]]=1,AB599+Tabla2[[#This Row],[OPERACIONES PERDEDORAS]],0),"")</f>
        <v/>
      </c>
      <c r="AC600" s="23"/>
      <c r="AD600" s="23"/>
      <c r="AE600" s="6" t="str">
        <f>IF(D600&lt;&gt;"",COUNTIF($D$3:D600,D600),"")</f>
        <v/>
      </c>
      <c r="AF600" s="6" t="str">
        <f>IF(Tabla2[[#This Row],[RESULTADO TOTAL EN PPRO8]]&lt;0,ABS(Tabla2[[#This Row],[RESULTADO TOTAL EN PPRO8]]),"")</f>
        <v/>
      </c>
    </row>
    <row r="601" spans="1:32" x14ac:dyDescent="0.25">
      <c r="A601" s="22"/>
      <c r="B601" s="34">
        <f t="shared" si="34"/>
        <v>599</v>
      </c>
      <c r="C601" s="22"/>
      <c r="D601" s="37"/>
      <c r="E601" s="37"/>
      <c r="F601" s="37"/>
      <c r="G601" s="39"/>
      <c r="H601" s="22"/>
      <c r="I601" s="22"/>
      <c r="J601" s="22"/>
      <c r="K601" s="22"/>
      <c r="L601" s="22"/>
      <c r="M601" s="22"/>
      <c r="N601" s="22"/>
      <c r="O601" s="22"/>
      <c r="P601" s="22"/>
      <c r="Q601" s="22"/>
      <c r="R601" s="22"/>
      <c r="S601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601" s="22"/>
      <c r="U601" s="6" t="str">
        <f>IF(V601&lt;&gt;"",Tabla2[[#This Row],[VALOR DEL PUNTO (EJEMPLO EN ACCIONES UN PUNTO 1€) ]]/Tabla2[[#This Row],[TAMAÑO DEL TICK (ACCIONES = 0,01)]],"")</f>
        <v/>
      </c>
      <c r="V601" s="22"/>
      <c r="W601" s="22"/>
      <c r="X601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601" s="13" t="str">
        <f>IF(Tabla2[[#This Row],[RESULTADO TOTAL EN PPRO8]]&lt;&gt;"",Tabla2[[#This Row],[RESULTADO TOTAL EN PPRO8]]-Tabla2[[#This Row],[RESULTADO (TOTAL)]],"")</f>
        <v/>
      </c>
      <c r="AA601" s="6" t="str">
        <f>IF(Tabla2[[#This Row],[RESULTADO (TOTAL)]]&lt;0,1,"")</f>
        <v/>
      </c>
      <c r="AB601" s="6" t="str">
        <f>IF(Tabla2[[#This Row],[TARGET REAL (RESULTADO EN TICKS)]]&lt;&gt;"",IF(Tabla2[[#This Row],[OPERACIONES PERDEDORAS]]=1,AB600+Tabla2[[#This Row],[OPERACIONES PERDEDORAS]],0),"")</f>
        <v/>
      </c>
      <c r="AC601" s="23"/>
      <c r="AD601" s="23"/>
      <c r="AE601" s="6" t="str">
        <f>IF(D601&lt;&gt;"",COUNTIF($D$3:D601,D601),"")</f>
        <v/>
      </c>
      <c r="AF601" s="6" t="str">
        <f>IF(Tabla2[[#This Row],[RESULTADO TOTAL EN PPRO8]]&lt;0,ABS(Tabla2[[#This Row],[RESULTADO TOTAL EN PPRO8]]),"")</f>
        <v/>
      </c>
    </row>
    <row r="602" spans="1:32" x14ac:dyDescent="0.25">
      <c r="A602" s="22"/>
      <c r="B602" s="34">
        <f t="shared" si="34"/>
        <v>600</v>
      </c>
      <c r="C602" s="22"/>
      <c r="D602" s="37"/>
      <c r="E602" s="37"/>
      <c r="F602" s="37"/>
      <c r="G602" s="39"/>
      <c r="H602" s="22"/>
      <c r="I602" s="22"/>
      <c r="J602" s="22"/>
      <c r="K602" s="22"/>
      <c r="L602" s="22"/>
      <c r="M602" s="22"/>
      <c r="N602" s="22"/>
      <c r="O602" s="22"/>
      <c r="P602" s="22"/>
      <c r="Q602" s="22"/>
      <c r="R602" s="22"/>
      <c r="S602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602" s="22"/>
      <c r="U602" s="6" t="str">
        <f>IF(V602&lt;&gt;"",Tabla2[[#This Row],[VALOR DEL PUNTO (EJEMPLO EN ACCIONES UN PUNTO 1€) ]]/Tabla2[[#This Row],[TAMAÑO DEL TICK (ACCIONES = 0,01)]],"")</f>
        <v/>
      </c>
      <c r="V602" s="22"/>
      <c r="W602" s="22"/>
      <c r="X602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602" s="13" t="str">
        <f>IF(Tabla2[[#This Row],[RESULTADO TOTAL EN PPRO8]]&lt;&gt;"",Tabla2[[#This Row],[RESULTADO TOTAL EN PPRO8]]-Tabla2[[#This Row],[RESULTADO (TOTAL)]],"")</f>
        <v/>
      </c>
      <c r="AA602" s="6" t="str">
        <f>IF(Tabla2[[#This Row],[RESULTADO (TOTAL)]]&lt;0,1,"")</f>
        <v/>
      </c>
      <c r="AB602" s="6" t="str">
        <f>IF(Tabla2[[#This Row],[TARGET REAL (RESULTADO EN TICKS)]]&lt;&gt;"",IF(Tabla2[[#This Row],[OPERACIONES PERDEDORAS]]=1,AB601+Tabla2[[#This Row],[OPERACIONES PERDEDORAS]],0),"")</f>
        <v/>
      </c>
      <c r="AC602" s="23"/>
      <c r="AD602" s="23"/>
      <c r="AE602" s="6" t="str">
        <f>IF(D602&lt;&gt;"",COUNTIF($D$3:D602,D602),"")</f>
        <v/>
      </c>
      <c r="AF602" s="6" t="str">
        <f>IF(Tabla2[[#This Row],[RESULTADO TOTAL EN PPRO8]]&lt;0,ABS(Tabla2[[#This Row],[RESULTADO TOTAL EN PPRO8]]),"")</f>
        <v/>
      </c>
    </row>
    <row r="603" spans="1:32" x14ac:dyDescent="0.25">
      <c r="A603" s="22"/>
      <c r="B603" s="34">
        <f t="shared" si="34"/>
        <v>601</v>
      </c>
      <c r="C603" s="22"/>
      <c r="D603" s="37"/>
      <c r="E603" s="37"/>
      <c r="F603" s="37"/>
      <c r="G603" s="39"/>
      <c r="H603" s="22"/>
      <c r="I603" s="22"/>
      <c r="J603" s="22"/>
      <c r="K603" s="22"/>
      <c r="L603" s="22"/>
      <c r="M603" s="22"/>
      <c r="N603" s="22"/>
      <c r="O603" s="22"/>
      <c r="P603" s="22"/>
      <c r="Q603" s="22"/>
      <c r="R603" s="22"/>
      <c r="S603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603" s="22"/>
      <c r="U603" s="6" t="str">
        <f>IF(V603&lt;&gt;"",Tabla2[[#This Row],[VALOR DEL PUNTO (EJEMPLO EN ACCIONES UN PUNTO 1€) ]]/Tabla2[[#This Row],[TAMAÑO DEL TICK (ACCIONES = 0,01)]],"")</f>
        <v/>
      </c>
      <c r="V603" s="22"/>
      <c r="W603" s="22"/>
      <c r="X603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603" s="13" t="str">
        <f>IF(Tabla2[[#This Row],[RESULTADO TOTAL EN PPRO8]]&lt;&gt;"",Tabla2[[#This Row],[RESULTADO TOTAL EN PPRO8]]-Tabla2[[#This Row],[RESULTADO (TOTAL)]],"")</f>
        <v/>
      </c>
      <c r="AA603" s="6" t="str">
        <f>IF(Tabla2[[#This Row],[RESULTADO (TOTAL)]]&lt;0,1,"")</f>
        <v/>
      </c>
      <c r="AB603" s="6" t="str">
        <f>IF(Tabla2[[#This Row],[TARGET REAL (RESULTADO EN TICKS)]]&lt;&gt;"",IF(Tabla2[[#This Row],[OPERACIONES PERDEDORAS]]=1,AB602+Tabla2[[#This Row],[OPERACIONES PERDEDORAS]],0),"")</f>
        <v/>
      </c>
      <c r="AC603" s="23"/>
      <c r="AD603" s="23"/>
      <c r="AE603" s="6" t="str">
        <f>IF(D603&lt;&gt;"",COUNTIF($D$3:D603,D603),"")</f>
        <v/>
      </c>
      <c r="AF603" s="6" t="str">
        <f>IF(Tabla2[[#This Row],[RESULTADO TOTAL EN PPRO8]]&lt;0,ABS(Tabla2[[#This Row],[RESULTADO TOTAL EN PPRO8]]),"")</f>
        <v/>
      </c>
    </row>
    <row r="604" spans="1:32" x14ac:dyDescent="0.25">
      <c r="A604" s="22"/>
      <c r="B604" s="34">
        <f t="shared" si="34"/>
        <v>602</v>
      </c>
      <c r="C604" s="22"/>
      <c r="D604" s="37"/>
      <c r="E604" s="37"/>
      <c r="F604" s="37"/>
      <c r="G604" s="39"/>
      <c r="H604" s="22"/>
      <c r="I604" s="22"/>
      <c r="J604" s="22"/>
      <c r="K604" s="22"/>
      <c r="L604" s="22"/>
      <c r="M604" s="22"/>
      <c r="N604" s="22"/>
      <c r="O604" s="22"/>
      <c r="P604" s="22"/>
      <c r="Q604" s="22"/>
      <c r="R604" s="22"/>
      <c r="S604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604" s="22"/>
      <c r="U604" s="6" t="str">
        <f>IF(V604&lt;&gt;"",Tabla2[[#This Row],[VALOR DEL PUNTO (EJEMPLO EN ACCIONES UN PUNTO 1€) ]]/Tabla2[[#This Row],[TAMAÑO DEL TICK (ACCIONES = 0,01)]],"")</f>
        <v/>
      </c>
      <c r="V604" s="22"/>
      <c r="W604" s="22"/>
      <c r="X604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604" s="13" t="str">
        <f>IF(Tabla2[[#This Row],[RESULTADO TOTAL EN PPRO8]]&lt;&gt;"",Tabla2[[#This Row],[RESULTADO TOTAL EN PPRO8]]-Tabla2[[#This Row],[RESULTADO (TOTAL)]],"")</f>
        <v/>
      </c>
      <c r="AA604" s="6" t="str">
        <f>IF(Tabla2[[#This Row],[RESULTADO (TOTAL)]]&lt;0,1,"")</f>
        <v/>
      </c>
      <c r="AB604" s="6" t="str">
        <f>IF(Tabla2[[#This Row],[TARGET REAL (RESULTADO EN TICKS)]]&lt;&gt;"",IF(Tabla2[[#This Row],[OPERACIONES PERDEDORAS]]=1,AB603+Tabla2[[#This Row],[OPERACIONES PERDEDORAS]],0),"")</f>
        <v/>
      </c>
      <c r="AC604" s="23"/>
      <c r="AD604" s="23"/>
      <c r="AE604" s="6" t="str">
        <f>IF(D604&lt;&gt;"",COUNTIF($D$3:D604,D604),"")</f>
        <v/>
      </c>
      <c r="AF604" s="6" t="str">
        <f>IF(Tabla2[[#This Row],[RESULTADO TOTAL EN PPRO8]]&lt;0,ABS(Tabla2[[#This Row],[RESULTADO TOTAL EN PPRO8]]),"")</f>
        <v/>
      </c>
    </row>
    <row r="605" spans="1:32" x14ac:dyDescent="0.25">
      <c r="A605" s="22"/>
      <c r="B605" s="34">
        <f t="shared" si="34"/>
        <v>603</v>
      </c>
      <c r="C605" s="22"/>
      <c r="D605" s="37"/>
      <c r="E605" s="37"/>
      <c r="F605" s="37"/>
      <c r="G605" s="39"/>
      <c r="H605" s="22"/>
      <c r="I605" s="22"/>
      <c r="J605" s="22"/>
      <c r="K605" s="22"/>
      <c r="L605" s="22"/>
      <c r="M605" s="22"/>
      <c r="N605" s="22"/>
      <c r="O605" s="22"/>
      <c r="P605" s="22"/>
      <c r="Q605" s="22"/>
      <c r="R605" s="22"/>
      <c r="S605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605" s="22"/>
      <c r="U605" s="6" t="str">
        <f>IF(V605&lt;&gt;"",Tabla2[[#This Row],[VALOR DEL PUNTO (EJEMPLO EN ACCIONES UN PUNTO 1€) ]]/Tabla2[[#This Row],[TAMAÑO DEL TICK (ACCIONES = 0,01)]],"")</f>
        <v/>
      </c>
      <c r="V605" s="22"/>
      <c r="W605" s="22"/>
      <c r="X605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605" s="13" t="str">
        <f>IF(Tabla2[[#This Row],[RESULTADO TOTAL EN PPRO8]]&lt;&gt;"",Tabla2[[#This Row],[RESULTADO TOTAL EN PPRO8]]-Tabla2[[#This Row],[RESULTADO (TOTAL)]],"")</f>
        <v/>
      </c>
      <c r="AA605" s="6" t="str">
        <f>IF(Tabla2[[#This Row],[RESULTADO (TOTAL)]]&lt;0,1,"")</f>
        <v/>
      </c>
      <c r="AB605" s="6" t="str">
        <f>IF(Tabla2[[#This Row],[TARGET REAL (RESULTADO EN TICKS)]]&lt;&gt;"",IF(Tabla2[[#This Row],[OPERACIONES PERDEDORAS]]=1,AB604+Tabla2[[#This Row],[OPERACIONES PERDEDORAS]],0),"")</f>
        <v/>
      </c>
      <c r="AC605" s="23"/>
      <c r="AD605" s="23"/>
      <c r="AE605" s="6" t="str">
        <f>IF(D605&lt;&gt;"",COUNTIF($D$3:D605,D605),"")</f>
        <v/>
      </c>
      <c r="AF605" s="6" t="str">
        <f>IF(Tabla2[[#This Row],[RESULTADO TOTAL EN PPRO8]]&lt;0,ABS(Tabla2[[#This Row],[RESULTADO TOTAL EN PPRO8]]),"")</f>
        <v/>
      </c>
    </row>
    <row r="606" spans="1:32" x14ac:dyDescent="0.25">
      <c r="A606" s="22"/>
      <c r="B606" s="34">
        <f t="shared" si="34"/>
        <v>604</v>
      </c>
      <c r="C606" s="22"/>
      <c r="D606" s="37"/>
      <c r="E606" s="37"/>
      <c r="F606" s="37"/>
      <c r="G606" s="39"/>
      <c r="H606" s="22"/>
      <c r="I606" s="22"/>
      <c r="J606" s="22"/>
      <c r="K606" s="22"/>
      <c r="L606" s="22"/>
      <c r="M606" s="22"/>
      <c r="N606" s="22"/>
      <c r="O606" s="22"/>
      <c r="P606" s="22"/>
      <c r="Q606" s="22"/>
      <c r="R606" s="22"/>
      <c r="S606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606" s="22"/>
      <c r="U606" s="6" t="str">
        <f>IF(V606&lt;&gt;"",Tabla2[[#This Row],[VALOR DEL PUNTO (EJEMPLO EN ACCIONES UN PUNTO 1€) ]]/Tabla2[[#This Row],[TAMAÑO DEL TICK (ACCIONES = 0,01)]],"")</f>
        <v/>
      </c>
      <c r="V606" s="22"/>
      <c r="W606" s="22"/>
      <c r="X606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606" s="13" t="str">
        <f>IF(Tabla2[[#This Row],[RESULTADO TOTAL EN PPRO8]]&lt;&gt;"",Tabla2[[#This Row],[RESULTADO TOTAL EN PPRO8]]-Tabla2[[#This Row],[RESULTADO (TOTAL)]],"")</f>
        <v/>
      </c>
      <c r="AA606" s="6" t="str">
        <f>IF(Tabla2[[#This Row],[RESULTADO (TOTAL)]]&lt;0,1,"")</f>
        <v/>
      </c>
      <c r="AB606" s="6" t="str">
        <f>IF(Tabla2[[#This Row],[TARGET REAL (RESULTADO EN TICKS)]]&lt;&gt;"",IF(Tabla2[[#This Row],[OPERACIONES PERDEDORAS]]=1,AB605+Tabla2[[#This Row],[OPERACIONES PERDEDORAS]],0),"")</f>
        <v/>
      </c>
      <c r="AC606" s="23"/>
      <c r="AD606" s="23"/>
      <c r="AE606" s="6" t="str">
        <f>IF(D606&lt;&gt;"",COUNTIF($D$3:D606,D606),"")</f>
        <v/>
      </c>
      <c r="AF606" s="6" t="str">
        <f>IF(Tabla2[[#This Row],[RESULTADO TOTAL EN PPRO8]]&lt;0,ABS(Tabla2[[#This Row],[RESULTADO TOTAL EN PPRO8]]),"")</f>
        <v/>
      </c>
    </row>
    <row r="607" spans="1:32" x14ac:dyDescent="0.25">
      <c r="A607" s="22"/>
      <c r="B607" s="34">
        <f t="shared" si="34"/>
        <v>605</v>
      </c>
      <c r="C607" s="22"/>
      <c r="D607" s="37"/>
      <c r="E607" s="37"/>
      <c r="F607" s="37"/>
      <c r="G607" s="39"/>
      <c r="H607" s="22"/>
      <c r="I607" s="22"/>
      <c r="J607" s="22"/>
      <c r="K607" s="22"/>
      <c r="L607" s="22"/>
      <c r="M607" s="22"/>
      <c r="N607" s="22"/>
      <c r="O607" s="22"/>
      <c r="P607" s="22"/>
      <c r="Q607" s="22"/>
      <c r="R607" s="22"/>
      <c r="S607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607" s="22"/>
      <c r="U607" s="6" t="str">
        <f>IF(V607&lt;&gt;"",Tabla2[[#This Row],[VALOR DEL PUNTO (EJEMPLO EN ACCIONES UN PUNTO 1€) ]]/Tabla2[[#This Row],[TAMAÑO DEL TICK (ACCIONES = 0,01)]],"")</f>
        <v/>
      </c>
      <c r="V607" s="22"/>
      <c r="W607" s="22"/>
      <c r="X607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607" s="13" t="str">
        <f>IF(Tabla2[[#This Row],[RESULTADO TOTAL EN PPRO8]]&lt;&gt;"",Tabla2[[#This Row],[RESULTADO TOTAL EN PPRO8]]-Tabla2[[#This Row],[RESULTADO (TOTAL)]],"")</f>
        <v/>
      </c>
      <c r="AA607" s="6" t="str">
        <f>IF(Tabla2[[#This Row],[RESULTADO (TOTAL)]]&lt;0,1,"")</f>
        <v/>
      </c>
      <c r="AB607" s="6" t="str">
        <f>IF(Tabla2[[#This Row],[TARGET REAL (RESULTADO EN TICKS)]]&lt;&gt;"",IF(Tabla2[[#This Row],[OPERACIONES PERDEDORAS]]=1,AB606+Tabla2[[#This Row],[OPERACIONES PERDEDORAS]],0),"")</f>
        <v/>
      </c>
      <c r="AC607" s="23"/>
      <c r="AD607" s="23"/>
      <c r="AE607" s="6" t="str">
        <f>IF(D607&lt;&gt;"",COUNTIF($D$3:D607,D607),"")</f>
        <v/>
      </c>
      <c r="AF607" s="6" t="str">
        <f>IF(Tabla2[[#This Row],[RESULTADO TOTAL EN PPRO8]]&lt;0,ABS(Tabla2[[#This Row],[RESULTADO TOTAL EN PPRO8]]),"")</f>
        <v/>
      </c>
    </row>
    <row r="608" spans="1:32" x14ac:dyDescent="0.25">
      <c r="A608" s="22"/>
      <c r="B608" s="34">
        <f t="shared" si="34"/>
        <v>606</v>
      </c>
      <c r="C608" s="22"/>
      <c r="D608" s="37"/>
      <c r="E608" s="37"/>
      <c r="F608" s="37"/>
      <c r="G608" s="39"/>
      <c r="H608" s="22"/>
      <c r="I608" s="22"/>
      <c r="J608" s="22"/>
      <c r="K608" s="22"/>
      <c r="L608" s="22"/>
      <c r="M608" s="22"/>
      <c r="N608" s="22"/>
      <c r="O608" s="22"/>
      <c r="P608" s="22"/>
      <c r="Q608" s="22"/>
      <c r="R608" s="22"/>
      <c r="S608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608" s="22"/>
      <c r="U608" s="6" t="str">
        <f>IF(V608&lt;&gt;"",Tabla2[[#This Row],[VALOR DEL PUNTO (EJEMPLO EN ACCIONES UN PUNTO 1€) ]]/Tabla2[[#This Row],[TAMAÑO DEL TICK (ACCIONES = 0,01)]],"")</f>
        <v/>
      </c>
      <c r="V608" s="22"/>
      <c r="W608" s="22"/>
      <c r="X608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608" s="13" t="str">
        <f>IF(Tabla2[[#This Row],[RESULTADO TOTAL EN PPRO8]]&lt;&gt;"",Tabla2[[#This Row],[RESULTADO TOTAL EN PPRO8]]-Tabla2[[#This Row],[RESULTADO (TOTAL)]],"")</f>
        <v/>
      </c>
      <c r="AA608" s="6" t="str">
        <f>IF(Tabla2[[#This Row],[RESULTADO (TOTAL)]]&lt;0,1,"")</f>
        <v/>
      </c>
      <c r="AB608" s="6" t="str">
        <f>IF(Tabla2[[#This Row],[TARGET REAL (RESULTADO EN TICKS)]]&lt;&gt;"",IF(Tabla2[[#This Row],[OPERACIONES PERDEDORAS]]=1,AB607+Tabla2[[#This Row],[OPERACIONES PERDEDORAS]],0),"")</f>
        <v/>
      </c>
      <c r="AC608" s="23"/>
      <c r="AD608" s="23"/>
      <c r="AE608" s="6" t="str">
        <f>IF(D608&lt;&gt;"",COUNTIF($D$3:D608,D608),"")</f>
        <v/>
      </c>
      <c r="AF608" s="6" t="str">
        <f>IF(Tabla2[[#This Row],[RESULTADO TOTAL EN PPRO8]]&lt;0,ABS(Tabla2[[#This Row],[RESULTADO TOTAL EN PPRO8]]),"")</f>
        <v/>
      </c>
    </row>
    <row r="609" spans="1:32" x14ac:dyDescent="0.25">
      <c r="A609" s="22"/>
      <c r="B609" s="34">
        <f t="shared" si="34"/>
        <v>607</v>
      </c>
      <c r="C609" s="22"/>
      <c r="D609" s="37"/>
      <c r="E609" s="37"/>
      <c r="F609" s="37"/>
      <c r="G609" s="39"/>
      <c r="H609" s="22"/>
      <c r="I609" s="22"/>
      <c r="J609" s="22"/>
      <c r="K609" s="22"/>
      <c r="L609" s="22"/>
      <c r="M609" s="22"/>
      <c r="N609" s="22"/>
      <c r="O609" s="22"/>
      <c r="P609" s="22"/>
      <c r="Q609" s="22"/>
      <c r="R609" s="22"/>
      <c r="S609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609" s="22"/>
      <c r="U609" s="6" t="str">
        <f>IF(V609&lt;&gt;"",Tabla2[[#This Row],[VALOR DEL PUNTO (EJEMPLO EN ACCIONES UN PUNTO 1€) ]]/Tabla2[[#This Row],[TAMAÑO DEL TICK (ACCIONES = 0,01)]],"")</f>
        <v/>
      </c>
      <c r="V609" s="22"/>
      <c r="W609" s="22"/>
      <c r="X609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609" s="13" t="str">
        <f>IF(Tabla2[[#This Row],[RESULTADO TOTAL EN PPRO8]]&lt;&gt;"",Tabla2[[#This Row],[RESULTADO TOTAL EN PPRO8]]-Tabla2[[#This Row],[RESULTADO (TOTAL)]],"")</f>
        <v/>
      </c>
      <c r="AA609" s="6" t="str">
        <f>IF(Tabla2[[#This Row],[RESULTADO (TOTAL)]]&lt;0,1,"")</f>
        <v/>
      </c>
      <c r="AB609" s="6" t="str">
        <f>IF(Tabla2[[#This Row],[TARGET REAL (RESULTADO EN TICKS)]]&lt;&gt;"",IF(Tabla2[[#This Row],[OPERACIONES PERDEDORAS]]=1,AB608+Tabla2[[#This Row],[OPERACIONES PERDEDORAS]],0),"")</f>
        <v/>
      </c>
      <c r="AC609" s="23"/>
      <c r="AD609" s="23"/>
      <c r="AE609" s="6" t="str">
        <f>IF(D609&lt;&gt;"",COUNTIF($D$3:D609,D609),"")</f>
        <v/>
      </c>
      <c r="AF609" s="6" t="str">
        <f>IF(Tabla2[[#This Row],[RESULTADO TOTAL EN PPRO8]]&lt;0,ABS(Tabla2[[#This Row],[RESULTADO TOTAL EN PPRO8]]),"")</f>
        <v/>
      </c>
    </row>
    <row r="610" spans="1:32" x14ac:dyDescent="0.25">
      <c r="A610" s="22"/>
      <c r="B610" s="34">
        <f t="shared" si="34"/>
        <v>608</v>
      </c>
      <c r="C610" s="22"/>
      <c r="D610" s="37"/>
      <c r="E610" s="37"/>
      <c r="F610" s="37"/>
      <c r="G610" s="39"/>
      <c r="H610" s="22"/>
      <c r="I610" s="22"/>
      <c r="J610" s="22"/>
      <c r="K610" s="22"/>
      <c r="L610" s="22"/>
      <c r="M610" s="22"/>
      <c r="N610" s="22"/>
      <c r="O610" s="22"/>
      <c r="P610" s="22"/>
      <c r="Q610" s="22"/>
      <c r="R610" s="22"/>
      <c r="S610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610" s="22"/>
      <c r="U610" s="6" t="str">
        <f>IF(V610&lt;&gt;"",Tabla2[[#This Row],[VALOR DEL PUNTO (EJEMPLO EN ACCIONES UN PUNTO 1€) ]]/Tabla2[[#This Row],[TAMAÑO DEL TICK (ACCIONES = 0,01)]],"")</f>
        <v/>
      </c>
      <c r="V610" s="22"/>
      <c r="W610" s="22"/>
      <c r="X610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610" s="13" t="str">
        <f>IF(Tabla2[[#This Row],[RESULTADO TOTAL EN PPRO8]]&lt;&gt;"",Tabla2[[#This Row],[RESULTADO TOTAL EN PPRO8]]-Tabla2[[#This Row],[RESULTADO (TOTAL)]],"")</f>
        <v/>
      </c>
      <c r="AA610" s="6" t="str">
        <f>IF(Tabla2[[#This Row],[RESULTADO (TOTAL)]]&lt;0,1,"")</f>
        <v/>
      </c>
      <c r="AB610" s="6" t="str">
        <f>IF(Tabla2[[#This Row],[TARGET REAL (RESULTADO EN TICKS)]]&lt;&gt;"",IF(Tabla2[[#This Row],[OPERACIONES PERDEDORAS]]=1,AB609+Tabla2[[#This Row],[OPERACIONES PERDEDORAS]],0),"")</f>
        <v/>
      </c>
      <c r="AC610" s="23"/>
      <c r="AD610" s="23"/>
      <c r="AE610" s="6" t="str">
        <f>IF(D610&lt;&gt;"",COUNTIF($D$3:D610,D610),"")</f>
        <v/>
      </c>
      <c r="AF610" s="6" t="str">
        <f>IF(Tabla2[[#This Row],[RESULTADO TOTAL EN PPRO8]]&lt;0,ABS(Tabla2[[#This Row],[RESULTADO TOTAL EN PPRO8]]),"")</f>
        <v/>
      </c>
    </row>
    <row r="611" spans="1:32" x14ac:dyDescent="0.25">
      <c r="A611" s="22"/>
      <c r="B611" s="34">
        <f t="shared" si="34"/>
        <v>609</v>
      </c>
      <c r="C611" s="22"/>
      <c r="D611" s="37"/>
      <c r="E611" s="37"/>
      <c r="F611" s="37"/>
      <c r="G611" s="39"/>
      <c r="H611" s="22"/>
      <c r="I611" s="22"/>
      <c r="J611" s="22"/>
      <c r="K611" s="22"/>
      <c r="L611" s="22"/>
      <c r="M611" s="22"/>
      <c r="N611" s="22"/>
      <c r="O611" s="22"/>
      <c r="P611" s="22"/>
      <c r="Q611" s="22"/>
      <c r="R611" s="22"/>
      <c r="S611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611" s="22"/>
      <c r="U611" s="6" t="str">
        <f>IF(V611&lt;&gt;"",Tabla2[[#This Row],[VALOR DEL PUNTO (EJEMPLO EN ACCIONES UN PUNTO 1€) ]]/Tabla2[[#This Row],[TAMAÑO DEL TICK (ACCIONES = 0,01)]],"")</f>
        <v/>
      </c>
      <c r="V611" s="22"/>
      <c r="W611" s="22"/>
      <c r="X611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611" s="13" t="str">
        <f>IF(Tabla2[[#This Row],[RESULTADO TOTAL EN PPRO8]]&lt;&gt;"",Tabla2[[#This Row],[RESULTADO TOTAL EN PPRO8]]-Tabla2[[#This Row],[RESULTADO (TOTAL)]],"")</f>
        <v/>
      </c>
      <c r="AA611" s="6" t="str">
        <f>IF(Tabla2[[#This Row],[RESULTADO (TOTAL)]]&lt;0,1,"")</f>
        <v/>
      </c>
      <c r="AB611" s="6" t="str">
        <f>IF(Tabla2[[#This Row],[TARGET REAL (RESULTADO EN TICKS)]]&lt;&gt;"",IF(Tabla2[[#This Row],[OPERACIONES PERDEDORAS]]=1,AB610+Tabla2[[#This Row],[OPERACIONES PERDEDORAS]],0),"")</f>
        <v/>
      </c>
      <c r="AC611" s="23"/>
      <c r="AD611" s="23"/>
      <c r="AE611" s="6" t="str">
        <f>IF(D611&lt;&gt;"",COUNTIF($D$3:D611,D611),"")</f>
        <v/>
      </c>
      <c r="AF611" s="6" t="str">
        <f>IF(Tabla2[[#This Row],[RESULTADO TOTAL EN PPRO8]]&lt;0,ABS(Tabla2[[#This Row],[RESULTADO TOTAL EN PPRO8]]),"")</f>
        <v/>
      </c>
    </row>
    <row r="612" spans="1:32" x14ac:dyDescent="0.25">
      <c r="A612" s="22"/>
      <c r="B612" s="34">
        <f t="shared" si="34"/>
        <v>610</v>
      </c>
      <c r="C612" s="22"/>
      <c r="D612" s="37"/>
      <c r="E612" s="37"/>
      <c r="F612" s="37"/>
      <c r="G612" s="39"/>
      <c r="H612" s="22"/>
      <c r="I612" s="22"/>
      <c r="J612" s="22"/>
      <c r="K612" s="22"/>
      <c r="L612" s="22"/>
      <c r="M612" s="22"/>
      <c r="N612" s="22"/>
      <c r="O612" s="22"/>
      <c r="P612" s="22"/>
      <c r="Q612" s="22"/>
      <c r="R612" s="22"/>
      <c r="S612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612" s="22"/>
      <c r="U612" s="6" t="str">
        <f>IF(V612&lt;&gt;"",Tabla2[[#This Row],[VALOR DEL PUNTO (EJEMPLO EN ACCIONES UN PUNTO 1€) ]]/Tabla2[[#This Row],[TAMAÑO DEL TICK (ACCIONES = 0,01)]],"")</f>
        <v/>
      </c>
      <c r="V612" s="22"/>
      <c r="W612" s="22"/>
      <c r="X612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612" s="13" t="str">
        <f>IF(Tabla2[[#This Row],[RESULTADO TOTAL EN PPRO8]]&lt;&gt;"",Tabla2[[#This Row],[RESULTADO TOTAL EN PPRO8]]-Tabla2[[#This Row],[RESULTADO (TOTAL)]],"")</f>
        <v/>
      </c>
      <c r="AA612" s="6" t="str">
        <f>IF(Tabla2[[#This Row],[RESULTADO (TOTAL)]]&lt;0,1,"")</f>
        <v/>
      </c>
      <c r="AB612" s="6" t="str">
        <f>IF(Tabla2[[#This Row],[TARGET REAL (RESULTADO EN TICKS)]]&lt;&gt;"",IF(Tabla2[[#This Row],[OPERACIONES PERDEDORAS]]=1,AB611+Tabla2[[#This Row],[OPERACIONES PERDEDORAS]],0),"")</f>
        <v/>
      </c>
      <c r="AC612" s="23"/>
      <c r="AD612" s="23"/>
      <c r="AE612" s="6" t="str">
        <f>IF(D612&lt;&gt;"",COUNTIF($D$3:D612,D612),"")</f>
        <v/>
      </c>
      <c r="AF612" s="6" t="str">
        <f>IF(Tabla2[[#This Row],[RESULTADO TOTAL EN PPRO8]]&lt;0,ABS(Tabla2[[#This Row],[RESULTADO TOTAL EN PPRO8]]),"")</f>
        <v/>
      </c>
    </row>
    <row r="613" spans="1:32" x14ac:dyDescent="0.25">
      <c r="A613" s="22"/>
      <c r="B613" s="34">
        <f t="shared" si="34"/>
        <v>611</v>
      </c>
      <c r="C613" s="22"/>
      <c r="D613" s="37"/>
      <c r="E613" s="37"/>
      <c r="F613" s="37"/>
      <c r="G613" s="39"/>
      <c r="H613" s="22"/>
      <c r="I613" s="22"/>
      <c r="J613" s="22"/>
      <c r="K613" s="22"/>
      <c r="L613" s="22"/>
      <c r="M613" s="22"/>
      <c r="N613" s="22"/>
      <c r="O613" s="22"/>
      <c r="P613" s="22"/>
      <c r="Q613" s="22"/>
      <c r="R613" s="22"/>
      <c r="S613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613" s="22"/>
      <c r="U613" s="6" t="str">
        <f>IF(V613&lt;&gt;"",Tabla2[[#This Row],[VALOR DEL PUNTO (EJEMPLO EN ACCIONES UN PUNTO 1€) ]]/Tabla2[[#This Row],[TAMAÑO DEL TICK (ACCIONES = 0,01)]],"")</f>
        <v/>
      </c>
      <c r="V613" s="22"/>
      <c r="W613" s="22"/>
      <c r="X613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613" s="13" t="str">
        <f>IF(Tabla2[[#This Row],[RESULTADO TOTAL EN PPRO8]]&lt;&gt;"",Tabla2[[#This Row],[RESULTADO TOTAL EN PPRO8]]-Tabla2[[#This Row],[RESULTADO (TOTAL)]],"")</f>
        <v/>
      </c>
      <c r="AA613" s="6" t="str">
        <f>IF(Tabla2[[#This Row],[RESULTADO (TOTAL)]]&lt;0,1,"")</f>
        <v/>
      </c>
      <c r="AB613" s="6" t="str">
        <f>IF(Tabla2[[#This Row],[TARGET REAL (RESULTADO EN TICKS)]]&lt;&gt;"",IF(Tabla2[[#This Row],[OPERACIONES PERDEDORAS]]=1,AB612+Tabla2[[#This Row],[OPERACIONES PERDEDORAS]],0),"")</f>
        <v/>
      </c>
      <c r="AC613" s="23"/>
      <c r="AD613" s="23"/>
      <c r="AE613" s="6" t="str">
        <f>IF(D613&lt;&gt;"",COUNTIF($D$3:D613,D613),"")</f>
        <v/>
      </c>
      <c r="AF613" s="6" t="str">
        <f>IF(Tabla2[[#This Row],[RESULTADO TOTAL EN PPRO8]]&lt;0,ABS(Tabla2[[#This Row],[RESULTADO TOTAL EN PPRO8]]),"")</f>
        <v/>
      </c>
    </row>
    <row r="614" spans="1:32" x14ac:dyDescent="0.25">
      <c r="A614" s="22"/>
      <c r="B614" s="34">
        <f t="shared" si="34"/>
        <v>612</v>
      </c>
      <c r="C614" s="22"/>
      <c r="D614" s="37"/>
      <c r="E614" s="37"/>
      <c r="F614" s="37"/>
      <c r="G614" s="39"/>
      <c r="H614" s="22"/>
      <c r="I614" s="22"/>
      <c r="J614" s="22"/>
      <c r="K614" s="22"/>
      <c r="L614" s="22"/>
      <c r="M614" s="22"/>
      <c r="N614" s="22"/>
      <c r="O614" s="22"/>
      <c r="P614" s="22"/>
      <c r="Q614" s="22"/>
      <c r="R614" s="22"/>
      <c r="S614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614" s="22"/>
      <c r="U614" s="6" t="str">
        <f>IF(V614&lt;&gt;"",Tabla2[[#This Row],[VALOR DEL PUNTO (EJEMPLO EN ACCIONES UN PUNTO 1€) ]]/Tabla2[[#This Row],[TAMAÑO DEL TICK (ACCIONES = 0,01)]],"")</f>
        <v/>
      </c>
      <c r="V614" s="22"/>
      <c r="W614" s="22"/>
      <c r="X614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614" s="13" t="str">
        <f>IF(Tabla2[[#This Row],[RESULTADO TOTAL EN PPRO8]]&lt;&gt;"",Tabla2[[#This Row],[RESULTADO TOTAL EN PPRO8]]-Tabla2[[#This Row],[RESULTADO (TOTAL)]],"")</f>
        <v/>
      </c>
      <c r="AA614" s="6" t="str">
        <f>IF(Tabla2[[#This Row],[RESULTADO (TOTAL)]]&lt;0,1,"")</f>
        <v/>
      </c>
      <c r="AB614" s="6" t="str">
        <f>IF(Tabla2[[#This Row],[TARGET REAL (RESULTADO EN TICKS)]]&lt;&gt;"",IF(Tabla2[[#This Row],[OPERACIONES PERDEDORAS]]=1,AB613+Tabla2[[#This Row],[OPERACIONES PERDEDORAS]],0),"")</f>
        <v/>
      </c>
      <c r="AC614" s="23"/>
      <c r="AD614" s="23"/>
      <c r="AE614" s="6" t="str">
        <f>IF(D614&lt;&gt;"",COUNTIF($D$3:D614,D614),"")</f>
        <v/>
      </c>
      <c r="AF614" s="6" t="str">
        <f>IF(Tabla2[[#This Row],[RESULTADO TOTAL EN PPRO8]]&lt;0,ABS(Tabla2[[#This Row],[RESULTADO TOTAL EN PPRO8]]),"")</f>
        <v/>
      </c>
    </row>
    <row r="615" spans="1:32" x14ac:dyDescent="0.25">
      <c r="A615" s="22"/>
      <c r="B615" s="34">
        <f t="shared" ref="B615:B678" si="35">B614+1</f>
        <v>613</v>
      </c>
      <c r="C615" s="22"/>
      <c r="D615" s="37"/>
      <c r="E615" s="37"/>
      <c r="F615" s="37"/>
      <c r="G615" s="39"/>
      <c r="H615" s="22"/>
      <c r="I615" s="22"/>
      <c r="J615" s="22"/>
      <c r="K615" s="22"/>
      <c r="L615" s="22"/>
      <c r="M615" s="22"/>
      <c r="N615" s="22"/>
      <c r="O615" s="22"/>
      <c r="P615" s="22"/>
      <c r="Q615" s="22"/>
      <c r="R615" s="22"/>
      <c r="S615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615" s="22"/>
      <c r="U615" s="6" t="str">
        <f>IF(V615&lt;&gt;"",Tabla2[[#This Row],[VALOR DEL PUNTO (EJEMPLO EN ACCIONES UN PUNTO 1€) ]]/Tabla2[[#This Row],[TAMAÑO DEL TICK (ACCIONES = 0,01)]],"")</f>
        <v/>
      </c>
      <c r="V615" s="22"/>
      <c r="W615" s="22"/>
      <c r="X615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615" s="13" t="str">
        <f>IF(Tabla2[[#This Row],[RESULTADO TOTAL EN PPRO8]]&lt;&gt;"",Tabla2[[#This Row],[RESULTADO TOTAL EN PPRO8]]-Tabla2[[#This Row],[RESULTADO (TOTAL)]],"")</f>
        <v/>
      </c>
      <c r="AA615" s="6" t="str">
        <f>IF(Tabla2[[#This Row],[RESULTADO (TOTAL)]]&lt;0,1,"")</f>
        <v/>
      </c>
      <c r="AB615" s="6" t="str">
        <f>IF(Tabla2[[#This Row],[TARGET REAL (RESULTADO EN TICKS)]]&lt;&gt;"",IF(Tabla2[[#This Row],[OPERACIONES PERDEDORAS]]=1,AB614+Tabla2[[#This Row],[OPERACIONES PERDEDORAS]],0),"")</f>
        <v/>
      </c>
      <c r="AC615" s="23"/>
      <c r="AD615" s="23"/>
      <c r="AE615" s="6" t="str">
        <f>IF(D615&lt;&gt;"",COUNTIF($D$3:D615,D615),"")</f>
        <v/>
      </c>
      <c r="AF615" s="6" t="str">
        <f>IF(Tabla2[[#This Row],[RESULTADO TOTAL EN PPRO8]]&lt;0,ABS(Tabla2[[#This Row],[RESULTADO TOTAL EN PPRO8]]),"")</f>
        <v/>
      </c>
    </row>
    <row r="616" spans="1:32" x14ac:dyDescent="0.25">
      <c r="A616" s="22"/>
      <c r="B616" s="34">
        <f t="shared" si="35"/>
        <v>614</v>
      </c>
      <c r="C616" s="22"/>
      <c r="D616" s="37"/>
      <c r="E616" s="37"/>
      <c r="F616" s="37"/>
      <c r="G616" s="39"/>
      <c r="H616" s="22"/>
      <c r="I616" s="22"/>
      <c r="J616" s="22"/>
      <c r="K616" s="22"/>
      <c r="L616" s="22"/>
      <c r="M616" s="22"/>
      <c r="N616" s="22"/>
      <c r="O616" s="22"/>
      <c r="P616" s="22"/>
      <c r="Q616" s="22"/>
      <c r="R616" s="22"/>
      <c r="S616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616" s="22"/>
      <c r="U616" s="6" t="str">
        <f>IF(V616&lt;&gt;"",Tabla2[[#This Row],[VALOR DEL PUNTO (EJEMPLO EN ACCIONES UN PUNTO 1€) ]]/Tabla2[[#This Row],[TAMAÑO DEL TICK (ACCIONES = 0,01)]],"")</f>
        <v/>
      </c>
      <c r="V616" s="22"/>
      <c r="W616" s="22"/>
      <c r="X616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616" s="13" t="str">
        <f>IF(Tabla2[[#This Row],[RESULTADO TOTAL EN PPRO8]]&lt;&gt;"",Tabla2[[#This Row],[RESULTADO TOTAL EN PPRO8]]-Tabla2[[#This Row],[RESULTADO (TOTAL)]],"")</f>
        <v/>
      </c>
      <c r="AA616" s="6" t="str">
        <f>IF(Tabla2[[#This Row],[RESULTADO (TOTAL)]]&lt;0,1,"")</f>
        <v/>
      </c>
      <c r="AB616" s="6" t="str">
        <f>IF(Tabla2[[#This Row],[TARGET REAL (RESULTADO EN TICKS)]]&lt;&gt;"",IF(Tabla2[[#This Row],[OPERACIONES PERDEDORAS]]=1,AB615+Tabla2[[#This Row],[OPERACIONES PERDEDORAS]],0),"")</f>
        <v/>
      </c>
      <c r="AC616" s="23"/>
      <c r="AD616" s="23"/>
      <c r="AE616" s="6" t="str">
        <f>IF(D616&lt;&gt;"",COUNTIF($D$3:D616,D616),"")</f>
        <v/>
      </c>
      <c r="AF616" s="6" t="str">
        <f>IF(Tabla2[[#This Row],[RESULTADO TOTAL EN PPRO8]]&lt;0,ABS(Tabla2[[#This Row],[RESULTADO TOTAL EN PPRO8]]),"")</f>
        <v/>
      </c>
    </row>
    <row r="617" spans="1:32" x14ac:dyDescent="0.25">
      <c r="A617" s="22"/>
      <c r="B617" s="34">
        <f t="shared" si="35"/>
        <v>615</v>
      </c>
      <c r="C617" s="22"/>
      <c r="D617" s="37"/>
      <c r="E617" s="37"/>
      <c r="F617" s="37"/>
      <c r="G617" s="39"/>
      <c r="H617" s="22"/>
      <c r="I617" s="22"/>
      <c r="J617" s="22"/>
      <c r="K617" s="22"/>
      <c r="L617" s="22"/>
      <c r="M617" s="22"/>
      <c r="N617" s="22"/>
      <c r="O617" s="22"/>
      <c r="P617" s="22"/>
      <c r="Q617" s="22"/>
      <c r="R617" s="22"/>
      <c r="S617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617" s="22"/>
      <c r="U617" s="6" t="str">
        <f>IF(V617&lt;&gt;"",Tabla2[[#This Row],[VALOR DEL PUNTO (EJEMPLO EN ACCIONES UN PUNTO 1€) ]]/Tabla2[[#This Row],[TAMAÑO DEL TICK (ACCIONES = 0,01)]],"")</f>
        <v/>
      </c>
      <c r="V617" s="22"/>
      <c r="W617" s="22"/>
      <c r="X617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617" s="13" t="str">
        <f>IF(Tabla2[[#This Row],[RESULTADO TOTAL EN PPRO8]]&lt;&gt;"",Tabla2[[#This Row],[RESULTADO TOTAL EN PPRO8]]-Tabla2[[#This Row],[RESULTADO (TOTAL)]],"")</f>
        <v/>
      </c>
      <c r="AA617" s="6" t="str">
        <f>IF(Tabla2[[#This Row],[RESULTADO (TOTAL)]]&lt;0,1,"")</f>
        <v/>
      </c>
      <c r="AB617" s="6" t="str">
        <f>IF(Tabla2[[#This Row],[TARGET REAL (RESULTADO EN TICKS)]]&lt;&gt;"",IF(Tabla2[[#This Row],[OPERACIONES PERDEDORAS]]=1,AB616+Tabla2[[#This Row],[OPERACIONES PERDEDORAS]],0),"")</f>
        <v/>
      </c>
      <c r="AC617" s="23"/>
      <c r="AD617" s="23"/>
      <c r="AE617" s="6" t="str">
        <f>IF(D617&lt;&gt;"",COUNTIF($D$3:D617,D617),"")</f>
        <v/>
      </c>
      <c r="AF617" s="6" t="str">
        <f>IF(Tabla2[[#This Row],[RESULTADO TOTAL EN PPRO8]]&lt;0,ABS(Tabla2[[#This Row],[RESULTADO TOTAL EN PPRO8]]),"")</f>
        <v/>
      </c>
    </row>
    <row r="618" spans="1:32" x14ac:dyDescent="0.25">
      <c r="A618" s="22"/>
      <c r="B618" s="34">
        <f t="shared" si="35"/>
        <v>616</v>
      </c>
      <c r="C618" s="22"/>
      <c r="D618" s="37"/>
      <c r="E618" s="37"/>
      <c r="F618" s="37"/>
      <c r="G618" s="39"/>
      <c r="H618" s="22"/>
      <c r="I618" s="22"/>
      <c r="J618" s="22"/>
      <c r="K618" s="22"/>
      <c r="L618" s="22"/>
      <c r="M618" s="22"/>
      <c r="N618" s="22"/>
      <c r="O618" s="22"/>
      <c r="P618" s="22"/>
      <c r="Q618" s="22"/>
      <c r="R618" s="22"/>
      <c r="S618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618" s="22"/>
      <c r="U618" s="6" t="str">
        <f>IF(V618&lt;&gt;"",Tabla2[[#This Row],[VALOR DEL PUNTO (EJEMPLO EN ACCIONES UN PUNTO 1€) ]]/Tabla2[[#This Row],[TAMAÑO DEL TICK (ACCIONES = 0,01)]],"")</f>
        <v/>
      </c>
      <c r="V618" s="22"/>
      <c r="W618" s="22"/>
      <c r="X618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618" s="13" t="str">
        <f>IF(Tabla2[[#This Row],[RESULTADO TOTAL EN PPRO8]]&lt;&gt;"",Tabla2[[#This Row],[RESULTADO TOTAL EN PPRO8]]-Tabla2[[#This Row],[RESULTADO (TOTAL)]],"")</f>
        <v/>
      </c>
      <c r="AA618" s="6" t="str">
        <f>IF(Tabla2[[#This Row],[RESULTADO (TOTAL)]]&lt;0,1,"")</f>
        <v/>
      </c>
      <c r="AB618" s="6" t="str">
        <f>IF(Tabla2[[#This Row],[TARGET REAL (RESULTADO EN TICKS)]]&lt;&gt;"",IF(Tabla2[[#This Row],[OPERACIONES PERDEDORAS]]=1,AB617+Tabla2[[#This Row],[OPERACIONES PERDEDORAS]],0),"")</f>
        <v/>
      </c>
      <c r="AC618" s="23"/>
      <c r="AD618" s="23"/>
      <c r="AE618" s="6" t="str">
        <f>IF(D618&lt;&gt;"",COUNTIF($D$3:D618,D618),"")</f>
        <v/>
      </c>
      <c r="AF618" s="6" t="str">
        <f>IF(Tabla2[[#This Row],[RESULTADO TOTAL EN PPRO8]]&lt;0,ABS(Tabla2[[#This Row],[RESULTADO TOTAL EN PPRO8]]),"")</f>
        <v/>
      </c>
    </row>
    <row r="619" spans="1:32" x14ac:dyDescent="0.25">
      <c r="A619" s="22"/>
      <c r="B619" s="34">
        <f t="shared" si="35"/>
        <v>617</v>
      </c>
      <c r="C619" s="22"/>
      <c r="D619" s="37"/>
      <c r="E619" s="37"/>
      <c r="F619" s="37"/>
      <c r="G619" s="39"/>
      <c r="H619" s="22"/>
      <c r="I619" s="22"/>
      <c r="J619" s="22"/>
      <c r="K619" s="22"/>
      <c r="L619" s="22"/>
      <c r="M619" s="22"/>
      <c r="N619" s="22"/>
      <c r="O619" s="22"/>
      <c r="P619" s="22"/>
      <c r="Q619" s="22"/>
      <c r="R619" s="22"/>
      <c r="S619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619" s="22"/>
      <c r="U619" s="6" t="str">
        <f>IF(V619&lt;&gt;"",Tabla2[[#This Row],[VALOR DEL PUNTO (EJEMPLO EN ACCIONES UN PUNTO 1€) ]]/Tabla2[[#This Row],[TAMAÑO DEL TICK (ACCIONES = 0,01)]],"")</f>
        <v/>
      </c>
      <c r="V619" s="22"/>
      <c r="W619" s="22"/>
      <c r="X619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619" s="13" t="str">
        <f>IF(Tabla2[[#This Row],[RESULTADO TOTAL EN PPRO8]]&lt;&gt;"",Tabla2[[#This Row],[RESULTADO TOTAL EN PPRO8]]-Tabla2[[#This Row],[RESULTADO (TOTAL)]],"")</f>
        <v/>
      </c>
      <c r="AA619" s="6" t="str">
        <f>IF(Tabla2[[#This Row],[RESULTADO (TOTAL)]]&lt;0,1,"")</f>
        <v/>
      </c>
      <c r="AB619" s="6" t="str">
        <f>IF(Tabla2[[#This Row],[TARGET REAL (RESULTADO EN TICKS)]]&lt;&gt;"",IF(Tabla2[[#This Row],[OPERACIONES PERDEDORAS]]=1,AB618+Tabla2[[#This Row],[OPERACIONES PERDEDORAS]],0),"")</f>
        <v/>
      </c>
      <c r="AC619" s="23"/>
      <c r="AD619" s="23"/>
      <c r="AE619" s="6" t="str">
        <f>IF(D619&lt;&gt;"",COUNTIF($D$3:D619,D619),"")</f>
        <v/>
      </c>
      <c r="AF619" s="6" t="str">
        <f>IF(Tabla2[[#This Row],[RESULTADO TOTAL EN PPRO8]]&lt;0,ABS(Tabla2[[#This Row],[RESULTADO TOTAL EN PPRO8]]),"")</f>
        <v/>
      </c>
    </row>
    <row r="620" spans="1:32" x14ac:dyDescent="0.25">
      <c r="A620" s="22"/>
      <c r="B620" s="34">
        <f t="shared" si="35"/>
        <v>618</v>
      </c>
      <c r="C620" s="22"/>
      <c r="D620" s="37"/>
      <c r="E620" s="37"/>
      <c r="F620" s="37"/>
      <c r="G620" s="39"/>
      <c r="H620" s="22"/>
      <c r="I620" s="22"/>
      <c r="J620" s="22"/>
      <c r="K620" s="22"/>
      <c r="L620" s="22"/>
      <c r="M620" s="22"/>
      <c r="N620" s="22"/>
      <c r="O620" s="22"/>
      <c r="P620" s="22"/>
      <c r="Q620" s="22"/>
      <c r="R620" s="22"/>
      <c r="S620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620" s="22"/>
      <c r="U620" s="6" t="str">
        <f>IF(V620&lt;&gt;"",Tabla2[[#This Row],[VALOR DEL PUNTO (EJEMPLO EN ACCIONES UN PUNTO 1€) ]]/Tabla2[[#This Row],[TAMAÑO DEL TICK (ACCIONES = 0,01)]],"")</f>
        <v/>
      </c>
      <c r="V620" s="22"/>
      <c r="W620" s="22"/>
      <c r="X620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620" s="13" t="str">
        <f>IF(Tabla2[[#This Row],[RESULTADO TOTAL EN PPRO8]]&lt;&gt;"",Tabla2[[#This Row],[RESULTADO TOTAL EN PPRO8]]-Tabla2[[#This Row],[RESULTADO (TOTAL)]],"")</f>
        <v/>
      </c>
      <c r="AA620" s="6" t="str">
        <f>IF(Tabla2[[#This Row],[RESULTADO (TOTAL)]]&lt;0,1,"")</f>
        <v/>
      </c>
      <c r="AB620" s="6" t="str">
        <f>IF(Tabla2[[#This Row],[TARGET REAL (RESULTADO EN TICKS)]]&lt;&gt;"",IF(Tabla2[[#This Row],[OPERACIONES PERDEDORAS]]=1,AB619+Tabla2[[#This Row],[OPERACIONES PERDEDORAS]],0),"")</f>
        <v/>
      </c>
      <c r="AC620" s="23"/>
      <c r="AD620" s="23"/>
      <c r="AE620" s="6" t="str">
        <f>IF(D620&lt;&gt;"",COUNTIF($D$3:D620,D620),"")</f>
        <v/>
      </c>
      <c r="AF620" s="6" t="str">
        <f>IF(Tabla2[[#This Row],[RESULTADO TOTAL EN PPRO8]]&lt;0,ABS(Tabla2[[#This Row],[RESULTADO TOTAL EN PPRO8]]),"")</f>
        <v/>
      </c>
    </row>
    <row r="621" spans="1:32" x14ac:dyDescent="0.25">
      <c r="A621" s="22"/>
      <c r="B621" s="34">
        <f t="shared" si="35"/>
        <v>619</v>
      </c>
      <c r="C621" s="22"/>
      <c r="D621" s="37"/>
      <c r="E621" s="37"/>
      <c r="F621" s="37"/>
      <c r="G621" s="39"/>
      <c r="H621" s="22"/>
      <c r="I621" s="22"/>
      <c r="J621" s="22"/>
      <c r="K621" s="22"/>
      <c r="L621" s="22"/>
      <c r="M621" s="22"/>
      <c r="N621" s="22"/>
      <c r="O621" s="22"/>
      <c r="P621" s="22"/>
      <c r="Q621" s="22"/>
      <c r="R621" s="22"/>
      <c r="S621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621" s="22"/>
      <c r="U621" s="6" t="str">
        <f>IF(V621&lt;&gt;"",Tabla2[[#This Row],[VALOR DEL PUNTO (EJEMPLO EN ACCIONES UN PUNTO 1€) ]]/Tabla2[[#This Row],[TAMAÑO DEL TICK (ACCIONES = 0,01)]],"")</f>
        <v/>
      </c>
      <c r="V621" s="22"/>
      <c r="W621" s="22"/>
      <c r="X621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621" s="13" t="str">
        <f>IF(Tabla2[[#This Row],[RESULTADO TOTAL EN PPRO8]]&lt;&gt;"",Tabla2[[#This Row],[RESULTADO TOTAL EN PPRO8]]-Tabla2[[#This Row],[RESULTADO (TOTAL)]],"")</f>
        <v/>
      </c>
      <c r="AA621" s="6" t="str">
        <f>IF(Tabla2[[#This Row],[RESULTADO (TOTAL)]]&lt;0,1,"")</f>
        <v/>
      </c>
      <c r="AB621" s="6" t="str">
        <f>IF(Tabla2[[#This Row],[TARGET REAL (RESULTADO EN TICKS)]]&lt;&gt;"",IF(Tabla2[[#This Row],[OPERACIONES PERDEDORAS]]=1,AB620+Tabla2[[#This Row],[OPERACIONES PERDEDORAS]],0),"")</f>
        <v/>
      </c>
      <c r="AC621" s="23"/>
      <c r="AD621" s="23"/>
      <c r="AE621" s="6" t="str">
        <f>IF(D621&lt;&gt;"",COUNTIF($D$3:D621,D621),"")</f>
        <v/>
      </c>
      <c r="AF621" s="6" t="str">
        <f>IF(Tabla2[[#This Row],[RESULTADO TOTAL EN PPRO8]]&lt;0,ABS(Tabla2[[#This Row],[RESULTADO TOTAL EN PPRO8]]),"")</f>
        <v/>
      </c>
    </row>
    <row r="622" spans="1:32" x14ac:dyDescent="0.25">
      <c r="A622" s="22"/>
      <c r="B622" s="34">
        <f t="shared" si="35"/>
        <v>620</v>
      </c>
      <c r="C622" s="22"/>
      <c r="D622" s="37"/>
      <c r="E622" s="37"/>
      <c r="F622" s="37"/>
      <c r="G622" s="39"/>
      <c r="H622" s="22"/>
      <c r="I622" s="22"/>
      <c r="J622" s="22"/>
      <c r="K622" s="22"/>
      <c r="L622" s="22"/>
      <c r="M622" s="22"/>
      <c r="N622" s="22"/>
      <c r="O622" s="22"/>
      <c r="P622" s="22"/>
      <c r="Q622" s="22"/>
      <c r="R622" s="22"/>
      <c r="S622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622" s="22"/>
      <c r="U622" s="6" t="str">
        <f>IF(V622&lt;&gt;"",Tabla2[[#This Row],[VALOR DEL PUNTO (EJEMPLO EN ACCIONES UN PUNTO 1€) ]]/Tabla2[[#This Row],[TAMAÑO DEL TICK (ACCIONES = 0,01)]],"")</f>
        <v/>
      </c>
      <c r="V622" s="22"/>
      <c r="W622" s="22"/>
      <c r="X622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622" s="13" t="str">
        <f>IF(Tabla2[[#This Row],[RESULTADO TOTAL EN PPRO8]]&lt;&gt;"",Tabla2[[#This Row],[RESULTADO TOTAL EN PPRO8]]-Tabla2[[#This Row],[RESULTADO (TOTAL)]],"")</f>
        <v/>
      </c>
      <c r="AA622" s="6" t="str">
        <f>IF(Tabla2[[#This Row],[RESULTADO (TOTAL)]]&lt;0,1,"")</f>
        <v/>
      </c>
      <c r="AB622" s="6" t="str">
        <f>IF(Tabla2[[#This Row],[TARGET REAL (RESULTADO EN TICKS)]]&lt;&gt;"",IF(Tabla2[[#This Row],[OPERACIONES PERDEDORAS]]=1,AB621+Tabla2[[#This Row],[OPERACIONES PERDEDORAS]],0),"")</f>
        <v/>
      </c>
      <c r="AC622" s="23"/>
      <c r="AD622" s="23"/>
      <c r="AE622" s="6" t="str">
        <f>IF(D622&lt;&gt;"",COUNTIF($D$3:D622,D622),"")</f>
        <v/>
      </c>
      <c r="AF622" s="6" t="str">
        <f>IF(Tabla2[[#This Row],[RESULTADO TOTAL EN PPRO8]]&lt;0,ABS(Tabla2[[#This Row],[RESULTADO TOTAL EN PPRO8]]),"")</f>
        <v/>
      </c>
    </row>
    <row r="623" spans="1:32" x14ac:dyDescent="0.25">
      <c r="A623" s="22"/>
      <c r="B623" s="34">
        <f t="shared" si="35"/>
        <v>621</v>
      </c>
      <c r="C623" s="22"/>
      <c r="D623" s="37"/>
      <c r="E623" s="37"/>
      <c r="F623" s="37"/>
      <c r="G623" s="39"/>
      <c r="H623" s="22"/>
      <c r="I623" s="22"/>
      <c r="J623" s="22"/>
      <c r="K623" s="22"/>
      <c r="L623" s="22"/>
      <c r="M623" s="22"/>
      <c r="N623" s="22"/>
      <c r="O623" s="22"/>
      <c r="P623" s="22"/>
      <c r="Q623" s="22"/>
      <c r="R623" s="22"/>
      <c r="S623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623" s="22"/>
      <c r="U623" s="6" t="str">
        <f>IF(V623&lt;&gt;"",Tabla2[[#This Row],[VALOR DEL PUNTO (EJEMPLO EN ACCIONES UN PUNTO 1€) ]]/Tabla2[[#This Row],[TAMAÑO DEL TICK (ACCIONES = 0,01)]],"")</f>
        <v/>
      </c>
      <c r="V623" s="22"/>
      <c r="W623" s="22"/>
      <c r="X623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623" s="13" t="str">
        <f>IF(Tabla2[[#This Row],[RESULTADO TOTAL EN PPRO8]]&lt;&gt;"",Tabla2[[#This Row],[RESULTADO TOTAL EN PPRO8]]-Tabla2[[#This Row],[RESULTADO (TOTAL)]],"")</f>
        <v/>
      </c>
      <c r="AA623" s="6" t="str">
        <f>IF(Tabla2[[#This Row],[RESULTADO (TOTAL)]]&lt;0,1,"")</f>
        <v/>
      </c>
      <c r="AB623" s="6" t="str">
        <f>IF(Tabla2[[#This Row],[TARGET REAL (RESULTADO EN TICKS)]]&lt;&gt;"",IF(Tabla2[[#This Row],[OPERACIONES PERDEDORAS]]=1,AB622+Tabla2[[#This Row],[OPERACIONES PERDEDORAS]],0),"")</f>
        <v/>
      </c>
      <c r="AC623" s="23"/>
      <c r="AD623" s="23"/>
      <c r="AE623" s="6" t="str">
        <f>IF(D623&lt;&gt;"",COUNTIF($D$3:D623,D623),"")</f>
        <v/>
      </c>
      <c r="AF623" s="6" t="str">
        <f>IF(Tabla2[[#This Row],[RESULTADO TOTAL EN PPRO8]]&lt;0,ABS(Tabla2[[#This Row],[RESULTADO TOTAL EN PPRO8]]),"")</f>
        <v/>
      </c>
    </row>
    <row r="624" spans="1:32" x14ac:dyDescent="0.25">
      <c r="A624" s="22"/>
      <c r="B624" s="34">
        <f t="shared" si="35"/>
        <v>622</v>
      </c>
      <c r="C624" s="22"/>
      <c r="D624" s="37"/>
      <c r="E624" s="37"/>
      <c r="F624" s="37"/>
      <c r="G624" s="39"/>
      <c r="H624" s="22"/>
      <c r="I624" s="22"/>
      <c r="J624" s="22"/>
      <c r="K624" s="22"/>
      <c r="L624" s="22"/>
      <c r="M624" s="22"/>
      <c r="N624" s="22"/>
      <c r="O624" s="22"/>
      <c r="P624" s="22"/>
      <c r="Q624" s="22"/>
      <c r="R624" s="22"/>
      <c r="S624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624" s="22"/>
      <c r="U624" s="6" t="str">
        <f>IF(V624&lt;&gt;"",Tabla2[[#This Row],[VALOR DEL PUNTO (EJEMPLO EN ACCIONES UN PUNTO 1€) ]]/Tabla2[[#This Row],[TAMAÑO DEL TICK (ACCIONES = 0,01)]],"")</f>
        <v/>
      </c>
      <c r="V624" s="22"/>
      <c r="W624" s="22"/>
      <c r="X624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624" s="13" t="str">
        <f>IF(Tabla2[[#This Row],[RESULTADO TOTAL EN PPRO8]]&lt;&gt;"",Tabla2[[#This Row],[RESULTADO TOTAL EN PPRO8]]-Tabla2[[#This Row],[RESULTADO (TOTAL)]],"")</f>
        <v/>
      </c>
      <c r="AA624" s="6" t="str">
        <f>IF(Tabla2[[#This Row],[RESULTADO (TOTAL)]]&lt;0,1,"")</f>
        <v/>
      </c>
      <c r="AB624" s="6" t="str">
        <f>IF(Tabla2[[#This Row],[TARGET REAL (RESULTADO EN TICKS)]]&lt;&gt;"",IF(Tabla2[[#This Row],[OPERACIONES PERDEDORAS]]=1,AB623+Tabla2[[#This Row],[OPERACIONES PERDEDORAS]],0),"")</f>
        <v/>
      </c>
      <c r="AC624" s="23"/>
      <c r="AD624" s="23"/>
      <c r="AE624" s="6" t="str">
        <f>IF(D624&lt;&gt;"",COUNTIF($D$3:D624,D624),"")</f>
        <v/>
      </c>
      <c r="AF624" s="6" t="str">
        <f>IF(Tabla2[[#This Row],[RESULTADO TOTAL EN PPRO8]]&lt;0,ABS(Tabla2[[#This Row],[RESULTADO TOTAL EN PPRO8]]),"")</f>
        <v/>
      </c>
    </row>
    <row r="625" spans="1:32" x14ac:dyDescent="0.25">
      <c r="A625" s="22"/>
      <c r="B625" s="34">
        <f t="shared" si="35"/>
        <v>623</v>
      </c>
      <c r="C625" s="22"/>
      <c r="D625" s="37"/>
      <c r="E625" s="37"/>
      <c r="F625" s="37"/>
      <c r="G625" s="39"/>
      <c r="H625" s="22"/>
      <c r="I625" s="22"/>
      <c r="J625" s="22"/>
      <c r="K625" s="22"/>
      <c r="L625" s="22"/>
      <c r="M625" s="22"/>
      <c r="N625" s="22"/>
      <c r="O625" s="22"/>
      <c r="P625" s="22"/>
      <c r="Q625" s="22"/>
      <c r="R625" s="22"/>
      <c r="S625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625" s="22"/>
      <c r="U625" s="6" t="str">
        <f>IF(V625&lt;&gt;"",Tabla2[[#This Row],[VALOR DEL PUNTO (EJEMPLO EN ACCIONES UN PUNTO 1€) ]]/Tabla2[[#This Row],[TAMAÑO DEL TICK (ACCIONES = 0,01)]],"")</f>
        <v/>
      </c>
      <c r="V625" s="22"/>
      <c r="W625" s="22"/>
      <c r="X625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625" s="13" t="str">
        <f>IF(Tabla2[[#This Row],[RESULTADO TOTAL EN PPRO8]]&lt;&gt;"",Tabla2[[#This Row],[RESULTADO TOTAL EN PPRO8]]-Tabla2[[#This Row],[RESULTADO (TOTAL)]],"")</f>
        <v/>
      </c>
      <c r="AA625" s="6" t="str">
        <f>IF(Tabla2[[#This Row],[RESULTADO (TOTAL)]]&lt;0,1,"")</f>
        <v/>
      </c>
      <c r="AB625" s="6" t="str">
        <f>IF(Tabla2[[#This Row],[TARGET REAL (RESULTADO EN TICKS)]]&lt;&gt;"",IF(Tabla2[[#This Row],[OPERACIONES PERDEDORAS]]=1,AB624+Tabla2[[#This Row],[OPERACIONES PERDEDORAS]],0),"")</f>
        <v/>
      </c>
      <c r="AC625" s="23"/>
      <c r="AD625" s="23"/>
      <c r="AE625" s="6" t="str">
        <f>IF(D625&lt;&gt;"",COUNTIF($D$3:D625,D625),"")</f>
        <v/>
      </c>
      <c r="AF625" s="6" t="str">
        <f>IF(Tabla2[[#This Row],[RESULTADO TOTAL EN PPRO8]]&lt;0,ABS(Tabla2[[#This Row],[RESULTADO TOTAL EN PPRO8]]),"")</f>
        <v/>
      </c>
    </row>
    <row r="626" spans="1:32" x14ac:dyDescent="0.25">
      <c r="A626" s="22"/>
      <c r="B626" s="34">
        <f t="shared" si="35"/>
        <v>624</v>
      </c>
      <c r="C626" s="22"/>
      <c r="D626" s="37"/>
      <c r="E626" s="37"/>
      <c r="F626" s="37"/>
      <c r="G626" s="39"/>
      <c r="H626" s="22"/>
      <c r="I626" s="22"/>
      <c r="J626" s="22"/>
      <c r="K626" s="22"/>
      <c r="L626" s="22"/>
      <c r="M626" s="22"/>
      <c r="N626" s="22"/>
      <c r="O626" s="22"/>
      <c r="P626" s="22"/>
      <c r="Q626" s="22"/>
      <c r="R626" s="22"/>
      <c r="S626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626" s="22"/>
      <c r="U626" s="6" t="str">
        <f>IF(V626&lt;&gt;"",Tabla2[[#This Row],[VALOR DEL PUNTO (EJEMPLO EN ACCIONES UN PUNTO 1€) ]]/Tabla2[[#This Row],[TAMAÑO DEL TICK (ACCIONES = 0,01)]],"")</f>
        <v/>
      </c>
      <c r="V626" s="22"/>
      <c r="W626" s="22"/>
      <c r="X626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626" s="13" t="str">
        <f>IF(Tabla2[[#This Row],[RESULTADO TOTAL EN PPRO8]]&lt;&gt;"",Tabla2[[#This Row],[RESULTADO TOTAL EN PPRO8]]-Tabla2[[#This Row],[RESULTADO (TOTAL)]],"")</f>
        <v/>
      </c>
      <c r="AA626" s="6" t="str">
        <f>IF(Tabla2[[#This Row],[RESULTADO (TOTAL)]]&lt;0,1,"")</f>
        <v/>
      </c>
      <c r="AB626" s="6" t="str">
        <f>IF(Tabla2[[#This Row],[TARGET REAL (RESULTADO EN TICKS)]]&lt;&gt;"",IF(Tabla2[[#This Row],[OPERACIONES PERDEDORAS]]=1,AB625+Tabla2[[#This Row],[OPERACIONES PERDEDORAS]],0),"")</f>
        <v/>
      </c>
      <c r="AC626" s="23"/>
      <c r="AD626" s="23"/>
      <c r="AE626" s="6" t="str">
        <f>IF(D626&lt;&gt;"",COUNTIF($D$3:D626,D626),"")</f>
        <v/>
      </c>
      <c r="AF626" s="6" t="str">
        <f>IF(Tabla2[[#This Row],[RESULTADO TOTAL EN PPRO8]]&lt;0,ABS(Tabla2[[#This Row],[RESULTADO TOTAL EN PPRO8]]),"")</f>
        <v/>
      </c>
    </row>
    <row r="627" spans="1:32" x14ac:dyDescent="0.25">
      <c r="A627" s="22"/>
      <c r="B627" s="34">
        <f t="shared" si="35"/>
        <v>625</v>
      </c>
      <c r="C627" s="22"/>
      <c r="D627" s="37"/>
      <c r="E627" s="37"/>
      <c r="F627" s="37"/>
      <c r="G627" s="39"/>
      <c r="H627" s="22"/>
      <c r="I627" s="22"/>
      <c r="J627" s="22"/>
      <c r="K627" s="22"/>
      <c r="L627" s="22"/>
      <c r="M627" s="22"/>
      <c r="N627" s="22"/>
      <c r="O627" s="22"/>
      <c r="P627" s="22"/>
      <c r="Q627" s="22"/>
      <c r="R627" s="22"/>
      <c r="S627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627" s="22"/>
      <c r="U627" s="6" t="str">
        <f>IF(V627&lt;&gt;"",Tabla2[[#This Row],[VALOR DEL PUNTO (EJEMPLO EN ACCIONES UN PUNTO 1€) ]]/Tabla2[[#This Row],[TAMAÑO DEL TICK (ACCIONES = 0,01)]],"")</f>
        <v/>
      </c>
      <c r="V627" s="22"/>
      <c r="W627" s="22"/>
      <c r="X627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627" s="13" t="str">
        <f>IF(Tabla2[[#This Row],[RESULTADO TOTAL EN PPRO8]]&lt;&gt;"",Tabla2[[#This Row],[RESULTADO TOTAL EN PPRO8]]-Tabla2[[#This Row],[RESULTADO (TOTAL)]],"")</f>
        <v/>
      </c>
      <c r="AA627" s="6" t="str">
        <f>IF(Tabla2[[#This Row],[RESULTADO (TOTAL)]]&lt;0,1,"")</f>
        <v/>
      </c>
      <c r="AB627" s="6" t="str">
        <f>IF(Tabla2[[#This Row],[TARGET REAL (RESULTADO EN TICKS)]]&lt;&gt;"",IF(Tabla2[[#This Row],[OPERACIONES PERDEDORAS]]=1,AB626+Tabla2[[#This Row],[OPERACIONES PERDEDORAS]],0),"")</f>
        <v/>
      </c>
      <c r="AC627" s="23"/>
      <c r="AD627" s="23"/>
      <c r="AE627" s="6" t="str">
        <f>IF(D627&lt;&gt;"",COUNTIF($D$3:D627,D627),"")</f>
        <v/>
      </c>
      <c r="AF627" s="6" t="str">
        <f>IF(Tabla2[[#This Row],[RESULTADO TOTAL EN PPRO8]]&lt;0,ABS(Tabla2[[#This Row],[RESULTADO TOTAL EN PPRO8]]),"")</f>
        <v/>
      </c>
    </row>
    <row r="628" spans="1:32" x14ac:dyDescent="0.25">
      <c r="A628" s="22"/>
      <c r="B628" s="34">
        <f t="shared" si="35"/>
        <v>626</v>
      </c>
      <c r="C628" s="22"/>
      <c r="D628" s="37"/>
      <c r="E628" s="37"/>
      <c r="F628" s="37"/>
      <c r="G628" s="39"/>
      <c r="H628" s="22"/>
      <c r="I628" s="22"/>
      <c r="J628" s="22"/>
      <c r="K628" s="22"/>
      <c r="L628" s="22"/>
      <c r="M628" s="22"/>
      <c r="N628" s="22"/>
      <c r="O628" s="22"/>
      <c r="P628" s="22"/>
      <c r="Q628" s="22"/>
      <c r="R628" s="22"/>
      <c r="S628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628" s="22"/>
      <c r="U628" s="6" t="str">
        <f>IF(V628&lt;&gt;"",Tabla2[[#This Row],[VALOR DEL PUNTO (EJEMPLO EN ACCIONES UN PUNTO 1€) ]]/Tabla2[[#This Row],[TAMAÑO DEL TICK (ACCIONES = 0,01)]],"")</f>
        <v/>
      </c>
      <c r="V628" s="22"/>
      <c r="W628" s="22"/>
      <c r="X628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628" s="13" t="str">
        <f>IF(Tabla2[[#This Row],[RESULTADO TOTAL EN PPRO8]]&lt;&gt;"",Tabla2[[#This Row],[RESULTADO TOTAL EN PPRO8]]-Tabla2[[#This Row],[RESULTADO (TOTAL)]],"")</f>
        <v/>
      </c>
      <c r="AA628" s="6" t="str">
        <f>IF(Tabla2[[#This Row],[RESULTADO (TOTAL)]]&lt;0,1,"")</f>
        <v/>
      </c>
      <c r="AB628" s="6" t="str">
        <f>IF(Tabla2[[#This Row],[TARGET REAL (RESULTADO EN TICKS)]]&lt;&gt;"",IF(Tabla2[[#This Row],[OPERACIONES PERDEDORAS]]=1,AB627+Tabla2[[#This Row],[OPERACIONES PERDEDORAS]],0),"")</f>
        <v/>
      </c>
      <c r="AC628" s="23"/>
      <c r="AD628" s="23"/>
      <c r="AE628" s="6" t="str">
        <f>IF(D628&lt;&gt;"",COUNTIF($D$3:D628,D628),"")</f>
        <v/>
      </c>
      <c r="AF628" s="6" t="str">
        <f>IF(Tabla2[[#This Row],[RESULTADO TOTAL EN PPRO8]]&lt;0,ABS(Tabla2[[#This Row],[RESULTADO TOTAL EN PPRO8]]),"")</f>
        <v/>
      </c>
    </row>
    <row r="629" spans="1:32" x14ac:dyDescent="0.25">
      <c r="A629" s="22"/>
      <c r="B629" s="34">
        <f t="shared" si="35"/>
        <v>627</v>
      </c>
      <c r="C629" s="22"/>
      <c r="D629" s="37"/>
      <c r="E629" s="37"/>
      <c r="F629" s="37"/>
      <c r="G629" s="39"/>
      <c r="H629" s="22"/>
      <c r="I629" s="22"/>
      <c r="J629" s="22"/>
      <c r="K629" s="22"/>
      <c r="L629" s="22"/>
      <c r="M629" s="22"/>
      <c r="N629" s="22"/>
      <c r="O629" s="22"/>
      <c r="P629" s="22"/>
      <c r="Q629" s="22"/>
      <c r="R629" s="22"/>
      <c r="S629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629" s="22"/>
      <c r="U629" s="6" t="str">
        <f>IF(V629&lt;&gt;"",Tabla2[[#This Row],[VALOR DEL PUNTO (EJEMPLO EN ACCIONES UN PUNTO 1€) ]]/Tabla2[[#This Row],[TAMAÑO DEL TICK (ACCIONES = 0,01)]],"")</f>
        <v/>
      </c>
      <c r="V629" s="22"/>
      <c r="W629" s="22"/>
      <c r="X629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629" s="13" t="str">
        <f>IF(Tabla2[[#This Row],[RESULTADO TOTAL EN PPRO8]]&lt;&gt;"",Tabla2[[#This Row],[RESULTADO TOTAL EN PPRO8]]-Tabla2[[#This Row],[RESULTADO (TOTAL)]],"")</f>
        <v/>
      </c>
      <c r="AA629" s="6" t="str">
        <f>IF(Tabla2[[#This Row],[RESULTADO (TOTAL)]]&lt;0,1,"")</f>
        <v/>
      </c>
      <c r="AB629" s="6" t="str">
        <f>IF(Tabla2[[#This Row],[TARGET REAL (RESULTADO EN TICKS)]]&lt;&gt;"",IF(Tabla2[[#This Row],[OPERACIONES PERDEDORAS]]=1,AB628+Tabla2[[#This Row],[OPERACIONES PERDEDORAS]],0),"")</f>
        <v/>
      </c>
      <c r="AC629" s="23"/>
      <c r="AD629" s="23"/>
      <c r="AE629" s="6" t="str">
        <f>IF(D629&lt;&gt;"",COUNTIF($D$3:D629,D629),"")</f>
        <v/>
      </c>
      <c r="AF629" s="6" t="str">
        <f>IF(Tabla2[[#This Row],[RESULTADO TOTAL EN PPRO8]]&lt;0,ABS(Tabla2[[#This Row],[RESULTADO TOTAL EN PPRO8]]),"")</f>
        <v/>
      </c>
    </row>
    <row r="630" spans="1:32" x14ac:dyDescent="0.25">
      <c r="A630" s="22"/>
      <c r="B630" s="34">
        <f t="shared" si="35"/>
        <v>628</v>
      </c>
      <c r="C630" s="22"/>
      <c r="D630" s="37"/>
      <c r="E630" s="37"/>
      <c r="F630" s="37"/>
      <c r="G630" s="39"/>
      <c r="H630" s="22"/>
      <c r="I630" s="22"/>
      <c r="J630" s="22"/>
      <c r="K630" s="22"/>
      <c r="L630" s="22"/>
      <c r="M630" s="22"/>
      <c r="N630" s="22"/>
      <c r="O630" s="22"/>
      <c r="P630" s="22"/>
      <c r="Q630" s="22"/>
      <c r="R630" s="22"/>
      <c r="S630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630" s="22"/>
      <c r="U630" s="6" t="str">
        <f>IF(V630&lt;&gt;"",Tabla2[[#This Row],[VALOR DEL PUNTO (EJEMPLO EN ACCIONES UN PUNTO 1€) ]]/Tabla2[[#This Row],[TAMAÑO DEL TICK (ACCIONES = 0,01)]],"")</f>
        <v/>
      </c>
      <c r="V630" s="22"/>
      <c r="W630" s="22"/>
      <c r="X630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630" s="13" t="str">
        <f>IF(Tabla2[[#This Row],[RESULTADO TOTAL EN PPRO8]]&lt;&gt;"",Tabla2[[#This Row],[RESULTADO TOTAL EN PPRO8]]-Tabla2[[#This Row],[RESULTADO (TOTAL)]],"")</f>
        <v/>
      </c>
      <c r="AA630" s="6" t="str">
        <f>IF(Tabla2[[#This Row],[RESULTADO (TOTAL)]]&lt;0,1,"")</f>
        <v/>
      </c>
      <c r="AB630" s="6" t="str">
        <f>IF(Tabla2[[#This Row],[TARGET REAL (RESULTADO EN TICKS)]]&lt;&gt;"",IF(Tabla2[[#This Row],[OPERACIONES PERDEDORAS]]=1,AB629+Tabla2[[#This Row],[OPERACIONES PERDEDORAS]],0),"")</f>
        <v/>
      </c>
      <c r="AC630" s="23"/>
      <c r="AD630" s="23"/>
      <c r="AE630" s="6" t="str">
        <f>IF(D630&lt;&gt;"",COUNTIF($D$3:D630,D630),"")</f>
        <v/>
      </c>
      <c r="AF630" s="6" t="str">
        <f>IF(Tabla2[[#This Row],[RESULTADO TOTAL EN PPRO8]]&lt;0,ABS(Tabla2[[#This Row],[RESULTADO TOTAL EN PPRO8]]),"")</f>
        <v/>
      </c>
    </row>
    <row r="631" spans="1:32" x14ac:dyDescent="0.25">
      <c r="A631" s="22"/>
      <c r="B631" s="34">
        <f t="shared" si="35"/>
        <v>629</v>
      </c>
      <c r="C631" s="22"/>
      <c r="D631" s="37"/>
      <c r="E631" s="37"/>
      <c r="F631" s="37"/>
      <c r="G631" s="39"/>
      <c r="H631" s="22"/>
      <c r="I631" s="22"/>
      <c r="J631" s="22"/>
      <c r="K631" s="22"/>
      <c r="L631" s="22"/>
      <c r="M631" s="22"/>
      <c r="N631" s="22"/>
      <c r="O631" s="22"/>
      <c r="P631" s="22"/>
      <c r="Q631" s="22"/>
      <c r="R631" s="22"/>
      <c r="S631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631" s="22"/>
      <c r="U631" s="6" t="str">
        <f>IF(V631&lt;&gt;"",Tabla2[[#This Row],[VALOR DEL PUNTO (EJEMPLO EN ACCIONES UN PUNTO 1€) ]]/Tabla2[[#This Row],[TAMAÑO DEL TICK (ACCIONES = 0,01)]],"")</f>
        <v/>
      </c>
      <c r="V631" s="22"/>
      <c r="W631" s="22"/>
      <c r="X631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631" s="13" t="str">
        <f>IF(Tabla2[[#This Row],[RESULTADO TOTAL EN PPRO8]]&lt;&gt;"",Tabla2[[#This Row],[RESULTADO TOTAL EN PPRO8]]-Tabla2[[#This Row],[RESULTADO (TOTAL)]],"")</f>
        <v/>
      </c>
      <c r="AA631" s="6" t="str">
        <f>IF(Tabla2[[#This Row],[RESULTADO (TOTAL)]]&lt;0,1,"")</f>
        <v/>
      </c>
      <c r="AB631" s="6" t="str">
        <f>IF(Tabla2[[#This Row],[TARGET REAL (RESULTADO EN TICKS)]]&lt;&gt;"",IF(Tabla2[[#This Row],[OPERACIONES PERDEDORAS]]=1,AB630+Tabla2[[#This Row],[OPERACIONES PERDEDORAS]],0),"")</f>
        <v/>
      </c>
      <c r="AC631" s="23"/>
      <c r="AD631" s="23"/>
      <c r="AE631" s="6" t="str">
        <f>IF(D631&lt;&gt;"",COUNTIF($D$3:D631,D631),"")</f>
        <v/>
      </c>
      <c r="AF631" s="6" t="str">
        <f>IF(Tabla2[[#This Row],[RESULTADO TOTAL EN PPRO8]]&lt;0,ABS(Tabla2[[#This Row],[RESULTADO TOTAL EN PPRO8]]),"")</f>
        <v/>
      </c>
    </row>
    <row r="632" spans="1:32" x14ac:dyDescent="0.25">
      <c r="A632" s="22"/>
      <c r="B632" s="34">
        <f t="shared" si="35"/>
        <v>630</v>
      </c>
      <c r="C632" s="22"/>
      <c r="D632" s="37"/>
      <c r="E632" s="37"/>
      <c r="F632" s="37"/>
      <c r="G632" s="39"/>
      <c r="H632" s="22"/>
      <c r="I632" s="22"/>
      <c r="J632" s="22"/>
      <c r="K632" s="22"/>
      <c r="L632" s="22"/>
      <c r="M632" s="22"/>
      <c r="N632" s="22"/>
      <c r="O632" s="22"/>
      <c r="P632" s="22"/>
      <c r="Q632" s="22"/>
      <c r="R632" s="22"/>
      <c r="S632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632" s="22"/>
      <c r="U632" s="6" t="str">
        <f>IF(V632&lt;&gt;"",Tabla2[[#This Row],[VALOR DEL PUNTO (EJEMPLO EN ACCIONES UN PUNTO 1€) ]]/Tabla2[[#This Row],[TAMAÑO DEL TICK (ACCIONES = 0,01)]],"")</f>
        <v/>
      </c>
      <c r="V632" s="22"/>
      <c r="W632" s="22"/>
      <c r="X632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632" s="13" t="str">
        <f>IF(Tabla2[[#This Row],[RESULTADO TOTAL EN PPRO8]]&lt;&gt;"",Tabla2[[#This Row],[RESULTADO TOTAL EN PPRO8]]-Tabla2[[#This Row],[RESULTADO (TOTAL)]],"")</f>
        <v/>
      </c>
      <c r="AA632" s="6" t="str">
        <f>IF(Tabla2[[#This Row],[RESULTADO (TOTAL)]]&lt;0,1,"")</f>
        <v/>
      </c>
      <c r="AB632" s="6" t="str">
        <f>IF(Tabla2[[#This Row],[TARGET REAL (RESULTADO EN TICKS)]]&lt;&gt;"",IF(Tabla2[[#This Row],[OPERACIONES PERDEDORAS]]=1,AB631+Tabla2[[#This Row],[OPERACIONES PERDEDORAS]],0),"")</f>
        <v/>
      </c>
      <c r="AC632" s="23"/>
      <c r="AD632" s="23"/>
      <c r="AE632" s="6" t="str">
        <f>IF(D632&lt;&gt;"",COUNTIF($D$3:D632,D632),"")</f>
        <v/>
      </c>
      <c r="AF632" s="6" t="str">
        <f>IF(Tabla2[[#This Row],[RESULTADO TOTAL EN PPRO8]]&lt;0,ABS(Tabla2[[#This Row],[RESULTADO TOTAL EN PPRO8]]),"")</f>
        <v/>
      </c>
    </row>
    <row r="633" spans="1:32" x14ac:dyDescent="0.25">
      <c r="A633" s="22"/>
      <c r="B633" s="34">
        <f t="shared" si="35"/>
        <v>631</v>
      </c>
      <c r="C633" s="22"/>
      <c r="D633" s="37"/>
      <c r="E633" s="37"/>
      <c r="F633" s="37"/>
      <c r="G633" s="39"/>
      <c r="H633" s="22"/>
      <c r="I633" s="22"/>
      <c r="J633" s="22"/>
      <c r="K633" s="22"/>
      <c r="L633" s="22"/>
      <c r="M633" s="22"/>
      <c r="N633" s="22"/>
      <c r="O633" s="22"/>
      <c r="P633" s="22"/>
      <c r="Q633" s="22"/>
      <c r="R633" s="22"/>
      <c r="S633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633" s="22"/>
      <c r="U633" s="6" t="str">
        <f>IF(V633&lt;&gt;"",Tabla2[[#This Row],[VALOR DEL PUNTO (EJEMPLO EN ACCIONES UN PUNTO 1€) ]]/Tabla2[[#This Row],[TAMAÑO DEL TICK (ACCIONES = 0,01)]],"")</f>
        <v/>
      </c>
      <c r="V633" s="22"/>
      <c r="W633" s="22"/>
      <c r="X633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633" s="13" t="str">
        <f>IF(Tabla2[[#This Row],[RESULTADO TOTAL EN PPRO8]]&lt;&gt;"",Tabla2[[#This Row],[RESULTADO TOTAL EN PPRO8]]-Tabla2[[#This Row],[RESULTADO (TOTAL)]],"")</f>
        <v/>
      </c>
      <c r="AA633" s="6" t="str">
        <f>IF(Tabla2[[#This Row],[RESULTADO (TOTAL)]]&lt;0,1,"")</f>
        <v/>
      </c>
      <c r="AB633" s="6" t="str">
        <f>IF(Tabla2[[#This Row],[TARGET REAL (RESULTADO EN TICKS)]]&lt;&gt;"",IF(Tabla2[[#This Row],[OPERACIONES PERDEDORAS]]=1,AB632+Tabla2[[#This Row],[OPERACIONES PERDEDORAS]],0),"")</f>
        <v/>
      </c>
      <c r="AC633" s="23"/>
      <c r="AD633" s="23"/>
      <c r="AE633" s="6" t="str">
        <f>IF(D633&lt;&gt;"",COUNTIF($D$3:D633,D633),"")</f>
        <v/>
      </c>
      <c r="AF633" s="6" t="str">
        <f>IF(Tabla2[[#This Row],[RESULTADO TOTAL EN PPRO8]]&lt;0,ABS(Tabla2[[#This Row],[RESULTADO TOTAL EN PPRO8]]),"")</f>
        <v/>
      </c>
    </row>
    <row r="634" spans="1:32" x14ac:dyDescent="0.25">
      <c r="A634" s="22"/>
      <c r="B634" s="34">
        <f t="shared" si="35"/>
        <v>632</v>
      </c>
      <c r="C634" s="22"/>
      <c r="D634" s="37"/>
      <c r="E634" s="37"/>
      <c r="F634" s="37"/>
      <c r="G634" s="39"/>
      <c r="H634" s="22"/>
      <c r="I634" s="22"/>
      <c r="J634" s="22"/>
      <c r="K634" s="22"/>
      <c r="L634" s="22"/>
      <c r="M634" s="22"/>
      <c r="N634" s="22"/>
      <c r="O634" s="22"/>
      <c r="P634" s="22"/>
      <c r="Q634" s="22"/>
      <c r="R634" s="22"/>
      <c r="S634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634" s="22"/>
      <c r="U634" s="6" t="str">
        <f>IF(V634&lt;&gt;"",Tabla2[[#This Row],[VALOR DEL PUNTO (EJEMPLO EN ACCIONES UN PUNTO 1€) ]]/Tabla2[[#This Row],[TAMAÑO DEL TICK (ACCIONES = 0,01)]],"")</f>
        <v/>
      </c>
      <c r="V634" s="22"/>
      <c r="W634" s="22"/>
      <c r="X634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634" s="13" t="str">
        <f>IF(Tabla2[[#This Row],[RESULTADO TOTAL EN PPRO8]]&lt;&gt;"",Tabla2[[#This Row],[RESULTADO TOTAL EN PPRO8]]-Tabla2[[#This Row],[RESULTADO (TOTAL)]],"")</f>
        <v/>
      </c>
      <c r="AA634" s="6" t="str">
        <f>IF(Tabla2[[#This Row],[RESULTADO (TOTAL)]]&lt;0,1,"")</f>
        <v/>
      </c>
      <c r="AB634" s="6" t="str">
        <f>IF(Tabla2[[#This Row],[TARGET REAL (RESULTADO EN TICKS)]]&lt;&gt;"",IF(Tabla2[[#This Row],[OPERACIONES PERDEDORAS]]=1,AB633+Tabla2[[#This Row],[OPERACIONES PERDEDORAS]],0),"")</f>
        <v/>
      </c>
      <c r="AC634" s="23"/>
      <c r="AD634" s="23"/>
      <c r="AE634" s="6" t="str">
        <f>IF(D634&lt;&gt;"",COUNTIF($D$3:D634,D634),"")</f>
        <v/>
      </c>
      <c r="AF634" s="6" t="str">
        <f>IF(Tabla2[[#This Row],[RESULTADO TOTAL EN PPRO8]]&lt;0,ABS(Tabla2[[#This Row],[RESULTADO TOTAL EN PPRO8]]),"")</f>
        <v/>
      </c>
    </row>
    <row r="635" spans="1:32" x14ac:dyDescent="0.25">
      <c r="A635" s="22"/>
      <c r="B635" s="34">
        <f t="shared" si="35"/>
        <v>633</v>
      </c>
      <c r="C635" s="22"/>
      <c r="D635" s="37"/>
      <c r="E635" s="37"/>
      <c r="F635" s="37"/>
      <c r="G635" s="39"/>
      <c r="H635" s="22"/>
      <c r="I635" s="22"/>
      <c r="J635" s="22"/>
      <c r="K635" s="22"/>
      <c r="L635" s="22"/>
      <c r="M635" s="22"/>
      <c r="N635" s="22"/>
      <c r="O635" s="22"/>
      <c r="P635" s="22"/>
      <c r="Q635" s="22"/>
      <c r="R635" s="22"/>
      <c r="S635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635" s="22"/>
      <c r="U635" s="6" t="str">
        <f>IF(V635&lt;&gt;"",Tabla2[[#This Row],[VALOR DEL PUNTO (EJEMPLO EN ACCIONES UN PUNTO 1€) ]]/Tabla2[[#This Row],[TAMAÑO DEL TICK (ACCIONES = 0,01)]],"")</f>
        <v/>
      </c>
      <c r="V635" s="22"/>
      <c r="W635" s="22"/>
      <c r="X635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635" s="13" t="str">
        <f>IF(Tabla2[[#This Row],[RESULTADO TOTAL EN PPRO8]]&lt;&gt;"",Tabla2[[#This Row],[RESULTADO TOTAL EN PPRO8]]-Tabla2[[#This Row],[RESULTADO (TOTAL)]],"")</f>
        <v/>
      </c>
      <c r="AA635" s="6" t="str">
        <f>IF(Tabla2[[#This Row],[RESULTADO (TOTAL)]]&lt;0,1,"")</f>
        <v/>
      </c>
      <c r="AB635" s="6" t="str">
        <f>IF(Tabla2[[#This Row],[TARGET REAL (RESULTADO EN TICKS)]]&lt;&gt;"",IF(Tabla2[[#This Row],[OPERACIONES PERDEDORAS]]=1,AB634+Tabla2[[#This Row],[OPERACIONES PERDEDORAS]],0),"")</f>
        <v/>
      </c>
      <c r="AC635" s="23"/>
      <c r="AD635" s="23"/>
      <c r="AE635" s="6" t="str">
        <f>IF(D635&lt;&gt;"",COUNTIF($D$3:D635,D635),"")</f>
        <v/>
      </c>
      <c r="AF635" s="6" t="str">
        <f>IF(Tabla2[[#This Row],[RESULTADO TOTAL EN PPRO8]]&lt;0,ABS(Tabla2[[#This Row],[RESULTADO TOTAL EN PPRO8]]),"")</f>
        <v/>
      </c>
    </row>
    <row r="636" spans="1:32" x14ac:dyDescent="0.25">
      <c r="A636" s="22"/>
      <c r="B636" s="34">
        <f t="shared" si="35"/>
        <v>634</v>
      </c>
      <c r="C636" s="22"/>
      <c r="D636" s="37"/>
      <c r="E636" s="37"/>
      <c r="F636" s="37"/>
      <c r="G636" s="39"/>
      <c r="H636" s="22"/>
      <c r="I636" s="22"/>
      <c r="J636" s="22"/>
      <c r="K636" s="22"/>
      <c r="L636" s="22"/>
      <c r="M636" s="22"/>
      <c r="N636" s="22"/>
      <c r="O636" s="22"/>
      <c r="P636" s="22"/>
      <c r="Q636" s="22"/>
      <c r="R636" s="22"/>
      <c r="S636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636" s="22"/>
      <c r="U636" s="6" t="str">
        <f>IF(V636&lt;&gt;"",Tabla2[[#This Row],[VALOR DEL PUNTO (EJEMPLO EN ACCIONES UN PUNTO 1€) ]]/Tabla2[[#This Row],[TAMAÑO DEL TICK (ACCIONES = 0,01)]],"")</f>
        <v/>
      </c>
      <c r="V636" s="22"/>
      <c r="W636" s="22"/>
      <c r="X636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636" s="13" t="str">
        <f>IF(Tabla2[[#This Row],[RESULTADO TOTAL EN PPRO8]]&lt;&gt;"",Tabla2[[#This Row],[RESULTADO TOTAL EN PPRO8]]-Tabla2[[#This Row],[RESULTADO (TOTAL)]],"")</f>
        <v/>
      </c>
      <c r="AA636" s="6" t="str">
        <f>IF(Tabla2[[#This Row],[RESULTADO (TOTAL)]]&lt;0,1,"")</f>
        <v/>
      </c>
      <c r="AB636" s="6" t="str">
        <f>IF(Tabla2[[#This Row],[TARGET REAL (RESULTADO EN TICKS)]]&lt;&gt;"",IF(Tabla2[[#This Row],[OPERACIONES PERDEDORAS]]=1,AB635+Tabla2[[#This Row],[OPERACIONES PERDEDORAS]],0),"")</f>
        <v/>
      </c>
      <c r="AC636" s="23"/>
      <c r="AD636" s="23"/>
      <c r="AE636" s="6" t="str">
        <f>IF(D636&lt;&gt;"",COUNTIF($D$3:D636,D636),"")</f>
        <v/>
      </c>
      <c r="AF636" s="6" t="str">
        <f>IF(Tabla2[[#This Row],[RESULTADO TOTAL EN PPRO8]]&lt;0,ABS(Tabla2[[#This Row],[RESULTADO TOTAL EN PPRO8]]),"")</f>
        <v/>
      </c>
    </row>
    <row r="637" spans="1:32" x14ac:dyDescent="0.25">
      <c r="A637" s="22"/>
      <c r="B637" s="34">
        <f t="shared" si="35"/>
        <v>635</v>
      </c>
      <c r="C637" s="22"/>
      <c r="D637" s="37"/>
      <c r="E637" s="37"/>
      <c r="F637" s="37"/>
      <c r="G637" s="39"/>
      <c r="H637" s="22"/>
      <c r="I637" s="22"/>
      <c r="J637" s="22"/>
      <c r="K637" s="22"/>
      <c r="L637" s="22"/>
      <c r="M637" s="22"/>
      <c r="N637" s="22"/>
      <c r="O637" s="22"/>
      <c r="P637" s="22"/>
      <c r="Q637" s="22"/>
      <c r="R637" s="22"/>
      <c r="S637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637" s="22"/>
      <c r="U637" s="6" t="str">
        <f>IF(V637&lt;&gt;"",Tabla2[[#This Row],[VALOR DEL PUNTO (EJEMPLO EN ACCIONES UN PUNTO 1€) ]]/Tabla2[[#This Row],[TAMAÑO DEL TICK (ACCIONES = 0,01)]],"")</f>
        <v/>
      </c>
      <c r="V637" s="22"/>
      <c r="W637" s="22"/>
      <c r="X637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637" s="13" t="str">
        <f>IF(Tabla2[[#This Row],[RESULTADO TOTAL EN PPRO8]]&lt;&gt;"",Tabla2[[#This Row],[RESULTADO TOTAL EN PPRO8]]-Tabla2[[#This Row],[RESULTADO (TOTAL)]],"")</f>
        <v/>
      </c>
      <c r="AA637" s="6" t="str">
        <f>IF(Tabla2[[#This Row],[RESULTADO (TOTAL)]]&lt;0,1,"")</f>
        <v/>
      </c>
      <c r="AB637" s="6" t="str">
        <f>IF(Tabla2[[#This Row],[TARGET REAL (RESULTADO EN TICKS)]]&lt;&gt;"",IF(Tabla2[[#This Row],[OPERACIONES PERDEDORAS]]=1,AB636+Tabla2[[#This Row],[OPERACIONES PERDEDORAS]],0),"")</f>
        <v/>
      </c>
      <c r="AC637" s="23"/>
      <c r="AD637" s="23"/>
      <c r="AE637" s="6" t="str">
        <f>IF(D637&lt;&gt;"",COUNTIF($D$3:D637,D637),"")</f>
        <v/>
      </c>
      <c r="AF637" s="6" t="str">
        <f>IF(Tabla2[[#This Row],[RESULTADO TOTAL EN PPRO8]]&lt;0,ABS(Tabla2[[#This Row],[RESULTADO TOTAL EN PPRO8]]),"")</f>
        <v/>
      </c>
    </row>
    <row r="638" spans="1:32" x14ac:dyDescent="0.25">
      <c r="A638" s="22"/>
      <c r="B638" s="34">
        <f t="shared" si="35"/>
        <v>636</v>
      </c>
      <c r="C638" s="22"/>
      <c r="D638" s="37"/>
      <c r="E638" s="37"/>
      <c r="F638" s="37"/>
      <c r="G638" s="39"/>
      <c r="H638" s="22"/>
      <c r="I638" s="22"/>
      <c r="J638" s="22"/>
      <c r="K638" s="22"/>
      <c r="L638" s="22"/>
      <c r="M638" s="22"/>
      <c r="N638" s="22"/>
      <c r="O638" s="22"/>
      <c r="P638" s="22"/>
      <c r="Q638" s="22"/>
      <c r="R638" s="22"/>
      <c r="S638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638" s="22"/>
      <c r="U638" s="6" t="str">
        <f>IF(V638&lt;&gt;"",Tabla2[[#This Row],[VALOR DEL PUNTO (EJEMPLO EN ACCIONES UN PUNTO 1€) ]]/Tabla2[[#This Row],[TAMAÑO DEL TICK (ACCIONES = 0,01)]],"")</f>
        <v/>
      </c>
      <c r="V638" s="22"/>
      <c r="W638" s="22"/>
      <c r="X638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638" s="13" t="str">
        <f>IF(Tabla2[[#This Row],[RESULTADO TOTAL EN PPRO8]]&lt;&gt;"",Tabla2[[#This Row],[RESULTADO TOTAL EN PPRO8]]-Tabla2[[#This Row],[RESULTADO (TOTAL)]],"")</f>
        <v/>
      </c>
      <c r="AA638" s="6" t="str">
        <f>IF(Tabla2[[#This Row],[RESULTADO (TOTAL)]]&lt;0,1,"")</f>
        <v/>
      </c>
      <c r="AB638" s="6" t="str">
        <f>IF(Tabla2[[#This Row],[TARGET REAL (RESULTADO EN TICKS)]]&lt;&gt;"",IF(Tabla2[[#This Row],[OPERACIONES PERDEDORAS]]=1,AB637+Tabla2[[#This Row],[OPERACIONES PERDEDORAS]],0),"")</f>
        <v/>
      </c>
      <c r="AC638" s="23"/>
      <c r="AD638" s="23"/>
      <c r="AE638" s="6" t="str">
        <f>IF(D638&lt;&gt;"",COUNTIF($D$3:D638,D638),"")</f>
        <v/>
      </c>
      <c r="AF638" s="6" t="str">
        <f>IF(Tabla2[[#This Row],[RESULTADO TOTAL EN PPRO8]]&lt;0,ABS(Tabla2[[#This Row],[RESULTADO TOTAL EN PPRO8]]),"")</f>
        <v/>
      </c>
    </row>
    <row r="639" spans="1:32" x14ac:dyDescent="0.25">
      <c r="A639" s="22"/>
      <c r="B639" s="34">
        <f t="shared" si="35"/>
        <v>637</v>
      </c>
      <c r="C639" s="22"/>
      <c r="D639" s="37"/>
      <c r="E639" s="37"/>
      <c r="F639" s="37"/>
      <c r="G639" s="39"/>
      <c r="H639" s="22"/>
      <c r="I639" s="22"/>
      <c r="J639" s="22"/>
      <c r="K639" s="22"/>
      <c r="L639" s="22"/>
      <c r="M639" s="22"/>
      <c r="N639" s="22"/>
      <c r="O639" s="22"/>
      <c r="P639" s="22"/>
      <c r="Q639" s="22"/>
      <c r="R639" s="22"/>
      <c r="S639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639" s="22"/>
      <c r="U639" s="6" t="str">
        <f>IF(V639&lt;&gt;"",Tabla2[[#This Row],[VALOR DEL PUNTO (EJEMPLO EN ACCIONES UN PUNTO 1€) ]]/Tabla2[[#This Row],[TAMAÑO DEL TICK (ACCIONES = 0,01)]],"")</f>
        <v/>
      </c>
      <c r="V639" s="22"/>
      <c r="W639" s="22"/>
      <c r="X639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639" s="13" t="str">
        <f>IF(Tabla2[[#This Row],[RESULTADO TOTAL EN PPRO8]]&lt;&gt;"",Tabla2[[#This Row],[RESULTADO TOTAL EN PPRO8]]-Tabla2[[#This Row],[RESULTADO (TOTAL)]],"")</f>
        <v/>
      </c>
      <c r="AA639" s="6" t="str">
        <f>IF(Tabla2[[#This Row],[RESULTADO (TOTAL)]]&lt;0,1,"")</f>
        <v/>
      </c>
      <c r="AB639" s="6" t="str">
        <f>IF(Tabla2[[#This Row],[TARGET REAL (RESULTADO EN TICKS)]]&lt;&gt;"",IF(Tabla2[[#This Row],[OPERACIONES PERDEDORAS]]=1,AB638+Tabla2[[#This Row],[OPERACIONES PERDEDORAS]],0),"")</f>
        <v/>
      </c>
      <c r="AC639" s="23"/>
      <c r="AD639" s="23"/>
      <c r="AE639" s="6" t="str">
        <f>IF(D639&lt;&gt;"",COUNTIF($D$3:D639,D639),"")</f>
        <v/>
      </c>
      <c r="AF639" s="6" t="str">
        <f>IF(Tabla2[[#This Row],[RESULTADO TOTAL EN PPRO8]]&lt;0,ABS(Tabla2[[#This Row],[RESULTADO TOTAL EN PPRO8]]),"")</f>
        <v/>
      </c>
    </row>
    <row r="640" spans="1:32" x14ac:dyDescent="0.25">
      <c r="A640" s="22"/>
      <c r="B640" s="34">
        <f t="shared" si="35"/>
        <v>638</v>
      </c>
      <c r="C640" s="22"/>
      <c r="D640" s="37"/>
      <c r="E640" s="37"/>
      <c r="F640" s="37"/>
      <c r="G640" s="39"/>
      <c r="H640" s="22"/>
      <c r="I640" s="22"/>
      <c r="J640" s="22"/>
      <c r="K640" s="22"/>
      <c r="L640" s="22"/>
      <c r="M640" s="22"/>
      <c r="N640" s="22"/>
      <c r="O640" s="22"/>
      <c r="P640" s="22"/>
      <c r="Q640" s="22"/>
      <c r="R640" s="22"/>
      <c r="S640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640" s="22"/>
      <c r="U640" s="6" t="str">
        <f>IF(V640&lt;&gt;"",Tabla2[[#This Row],[VALOR DEL PUNTO (EJEMPLO EN ACCIONES UN PUNTO 1€) ]]/Tabla2[[#This Row],[TAMAÑO DEL TICK (ACCIONES = 0,01)]],"")</f>
        <v/>
      </c>
      <c r="V640" s="22"/>
      <c r="W640" s="22"/>
      <c r="X640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640" s="13" t="str">
        <f>IF(Tabla2[[#This Row],[RESULTADO TOTAL EN PPRO8]]&lt;&gt;"",Tabla2[[#This Row],[RESULTADO TOTAL EN PPRO8]]-Tabla2[[#This Row],[RESULTADO (TOTAL)]],"")</f>
        <v/>
      </c>
      <c r="AA640" s="6" t="str">
        <f>IF(Tabla2[[#This Row],[RESULTADO (TOTAL)]]&lt;0,1,"")</f>
        <v/>
      </c>
      <c r="AB640" s="6" t="str">
        <f>IF(Tabla2[[#This Row],[TARGET REAL (RESULTADO EN TICKS)]]&lt;&gt;"",IF(Tabla2[[#This Row],[OPERACIONES PERDEDORAS]]=1,AB639+Tabla2[[#This Row],[OPERACIONES PERDEDORAS]],0),"")</f>
        <v/>
      </c>
      <c r="AC640" s="23"/>
      <c r="AD640" s="23"/>
      <c r="AE640" s="6" t="str">
        <f>IF(D640&lt;&gt;"",COUNTIF($D$3:D640,D640),"")</f>
        <v/>
      </c>
      <c r="AF640" s="6" t="str">
        <f>IF(Tabla2[[#This Row],[RESULTADO TOTAL EN PPRO8]]&lt;0,ABS(Tabla2[[#This Row],[RESULTADO TOTAL EN PPRO8]]),"")</f>
        <v/>
      </c>
    </row>
    <row r="641" spans="1:32" x14ac:dyDescent="0.25">
      <c r="A641" s="22"/>
      <c r="B641" s="34">
        <f t="shared" si="35"/>
        <v>639</v>
      </c>
      <c r="C641" s="22"/>
      <c r="D641" s="37"/>
      <c r="E641" s="37"/>
      <c r="F641" s="37"/>
      <c r="G641" s="39"/>
      <c r="H641" s="22"/>
      <c r="I641" s="22"/>
      <c r="J641" s="22"/>
      <c r="K641" s="22"/>
      <c r="L641" s="22"/>
      <c r="M641" s="22"/>
      <c r="N641" s="22"/>
      <c r="O641" s="22"/>
      <c r="P641" s="22"/>
      <c r="Q641" s="22"/>
      <c r="R641" s="22"/>
      <c r="S641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641" s="22"/>
      <c r="U641" s="6" t="str">
        <f>IF(V641&lt;&gt;"",Tabla2[[#This Row],[VALOR DEL PUNTO (EJEMPLO EN ACCIONES UN PUNTO 1€) ]]/Tabla2[[#This Row],[TAMAÑO DEL TICK (ACCIONES = 0,01)]],"")</f>
        <v/>
      </c>
      <c r="V641" s="22"/>
      <c r="W641" s="22"/>
      <c r="X641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641" s="13" t="str">
        <f>IF(Tabla2[[#This Row],[RESULTADO TOTAL EN PPRO8]]&lt;&gt;"",Tabla2[[#This Row],[RESULTADO TOTAL EN PPRO8]]-Tabla2[[#This Row],[RESULTADO (TOTAL)]],"")</f>
        <v/>
      </c>
      <c r="AA641" s="6" t="str">
        <f>IF(Tabla2[[#This Row],[RESULTADO (TOTAL)]]&lt;0,1,"")</f>
        <v/>
      </c>
      <c r="AB641" s="6" t="str">
        <f>IF(Tabla2[[#This Row],[TARGET REAL (RESULTADO EN TICKS)]]&lt;&gt;"",IF(Tabla2[[#This Row],[OPERACIONES PERDEDORAS]]=1,AB640+Tabla2[[#This Row],[OPERACIONES PERDEDORAS]],0),"")</f>
        <v/>
      </c>
      <c r="AC641" s="23"/>
      <c r="AD641" s="23"/>
      <c r="AE641" s="6" t="str">
        <f>IF(D641&lt;&gt;"",COUNTIF($D$3:D641,D641),"")</f>
        <v/>
      </c>
      <c r="AF641" s="6" t="str">
        <f>IF(Tabla2[[#This Row],[RESULTADO TOTAL EN PPRO8]]&lt;0,ABS(Tabla2[[#This Row],[RESULTADO TOTAL EN PPRO8]]),"")</f>
        <v/>
      </c>
    </row>
    <row r="642" spans="1:32" x14ac:dyDescent="0.25">
      <c r="A642" s="22"/>
      <c r="B642" s="34">
        <f t="shared" si="35"/>
        <v>640</v>
      </c>
      <c r="C642" s="22"/>
      <c r="D642" s="37"/>
      <c r="E642" s="37"/>
      <c r="F642" s="37"/>
      <c r="G642" s="39"/>
      <c r="H642" s="22"/>
      <c r="I642" s="22"/>
      <c r="J642" s="22"/>
      <c r="K642" s="22"/>
      <c r="L642" s="22"/>
      <c r="M642" s="22"/>
      <c r="N642" s="22"/>
      <c r="O642" s="22"/>
      <c r="P642" s="22"/>
      <c r="Q642" s="22"/>
      <c r="R642" s="22"/>
      <c r="S642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642" s="22"/>
      <c r="U642" s="6" t="str">
        <f>IF(V642&lt;&gt;"",Tabla2[[#This Row],[VALOR DEL PUNTO (EJEMPLO EN ACCIONES UN PUNTO 1€) ]]/Tabla2[[#This Row],[TAMAÑO DEL TICK (ACCIONES = 0,01)]],"")</f>
        <v/>
      </c>
      <c r="V642" s="22"/>
      <c r="W642" s="22"/>
      <c r="X642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642" s="13" t="str">
        <f>IF(Tabla2[[#This Row],[RESULTADO TOTAL EN PPRO8]]&lt;&gt;"",Tabla2[[#This Row],[RESULTADO TOTAL EN PPRO8]]-Tabla2[[#This Row],[RESULTADO (TOTAL)]],"")</f>
        <v/>
      </c>
      <c r="AA642" s="6" t="str">
        <f>IF(Tabla2[[#This Row],[RESULTADO (TOTAL)]]&lt;0,1,"")</f>
        <v/>
      </c>
      <c r="AB642" s="6" t="str">
        <f>IF(Tabla2[[#This Row],[TARGET REAL (RESULTADO EN TICKS)]]&lt;&gt;"",IF(Tabla2[[#This Row],[OPERACIONES PERDEDORAS]]=1,AB641+Tabla2[[#This Row],[OPERACIONES PERDEDORAS]],0),"")</f>
        <v/>
      </c>
      <c r="AC642" s="23"/>
      <c r="AD642" s="23"/>
      <c r="AE642" s="6" t="str">
        <f>IF(D642&lt;&gt;"",COUNTIF($D$3:D642,D642),"")</f>
        <v/>
      </c>
      <c r="AF642" s="6" t="str">
        <f>IF(Tabla2[[#This Row],[RESULTADO TOTAL EN PPRO8]]&lt;0,ABS(Tabla2[[#This Row],[RESULTADO TOTAL EN PPRO8]]),"")</f>
        <v/>
      </c>
    </row>
    <row r="643" spans="1:32" x14ac:dyDescent="0.25">
      <c r="A643" s="22"/>
      <c r="B643" s="34">
        <f t="shared" si="35"/>
        <v>641</v>
      </c>
      <c r="C643" s="22"/>
      <c r="D643" s="37"/>
      <c r="E643" s="37"/>
      <c r="F643" s="37"/>
      <c r="G643" s="39"/>
      <c r="H643" s="22"/>
      <c r="I643" s="22"/>
      <c r="J643" s="22"/>
      <c r="K643" s="22"/>
      <c r="L643" s="22"/>
      <c r="M643" s="22"/>
      <c r="N643" s="22"/>
      <c r="O643" s="22"/>
      <c r="P643" s="22"/>
      <c r="Q643" s="22"/>
      <c r="R643" s="22"/>
      <c r="S643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643" s="22"/>
      <c r="U643" s="6" t="str">
        <f>IF(V643&lt;&gt;"",Tabla2[[#This Row],[VALOR DEL PUNTO (EJEMPLO EN ACCIONES UN PUNTO 1€) ]]/Tabla2[[#This Row],[TAMAÑO DEL TICK (ACCIONES = 0,01)]],"")</f>
        <v/>
      </c>
      <c r="V643" s="22"/>
      <c r="W643" s="22"/>
      <c r="X643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643" s="13" t="str">
        <f>IF(Tabla2[[#This Row],[RESULTADO TOTAL EN PPRO8]]&lt;&gt;"",Tabla2[[#This Row],[RESULTADO TOTAL EN PPRO8]]-Tabla2[[#This Row],[RESULTADO (TOTAL)]],"")</f>
        <v/>
      </c>
      <c r="AA643" s="6" t="str">
        <f>IF(Tabla2[[#This Row],[RESULTADO (TOTAL)]]&lt;0,1,"")</f>
        <v/>
      </c>
      <c r="AB643" s="6" t="str">
        <f>IF(Tabla2[[#This Row],[TARGET REAL (RESULTADO EN TICKS)]]&lt;&gt;"",IF(Tabla2[[#This Row],[OPERACIONES PERDEDORAS]]=1,AB642+Tabla2[[#This Row],[OPERACIONES PERDEDORAS]],0),"")</f>
        <v/>
      </c>
      <c r="AC643" s="23"/>
      <c r="AD643" s="23"/>
      <c r="AE643" s="6" t="str">
        <f>IF(D643&lt;&gt;"",COUNTIF($D$3:D643,D643),"")</f>
        <v/>
      </c>
      <c r="AF643" s="6" t="str">
        <f>IF(Tabla2[[#This Row],[RESULTADO TOTAL EN PPRO8]]&lt;0,ABS(Tabla2[[#This Row],[RESULTADO TOTAL EN PPRO8]]),"")</f>
        <v/>
      </c>
    </row>
    <row r="644" spans="1:32" x14ac:dyDescent="0.25">
      <c r="A644" s="22"/>
      <c r="B644" s="34">
        <f t="shared" si="35"/>
        <v>642</v>
      </c>
      <c r="C644" s="22"/>
      <c r="D644" s="37"/>
      <c r="E644" s="37"/>
      <c r="F644" s="37"/>
      <c r="G644" s="39"/>
      <c r="H644" s="22"/>
      <c r="I644" s="22"/>
      <c r="J644" s="22"/>
      <c r="K644" s="22"/>
      <c r="L644" s="22"/>
      <c r="M644" s="22"/>
      <c r="N644" s="22"/>
      <c r="O644" s="22"/>
      <c r="P644" s="22"/>
      <c r="Q644" s="22"/>
      <c r="R644" s="22"/>
      <c r="S644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644" s="22"/>
      <c r="U644" s="6" t="str">
        <f>IF(V644&lt;&gt;"",Tabla2[[#This Row],[VALOR DEL PUNTO (EJEMPLO EN ACCIONES UN PUNTO 1€) ]]/Tabla2[[#This Row],[TAMAÑO DEL TICK (ACCIONES = 0,01)]],"")</f>
        <v/>
      </c>
      <c r="V644" s="22"/>
      <c r="W644" s="22"/>
      <c r="X644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644" s="13" t="str">
        <f>IF(Tabla2[[#This Row],[RESULTADO TOTAL EN PPRO8]]&lt;&gt;"",Tabla2[[#This Row],[RESULTADO TOTAL EN PPRO8]]-Tabla2[[#This Row],[RESULTADO (TOTAL)]],"")</f>
        <v/>
      </c>
      <c r="AA644" s="6" t="str">
        <f>IF(Tabla2[[#This Row],[RESULTADO (TOTAL)]]&lt;0,1,"")</f>
        <v/>
      </c>
      <c r="AB644" s="6" t="str">
        <f>IF(Tabla2[[#This Row],[TARGET REAL (RESULTADO EN TICKS)]]&lt;&gt;"",IF(Tabla2[[#This Row],[OPERACIONES PERDEDORAS]]=1,AB643+Tabla2[[#This Row],[OPERACIONES PERDEDORAS]],0),"")</f>
        <v/>
      </c>
      <c r="AC644" s="23"/>
      <c r="AD644" s="23"/>
      <c r="AE644" s="6" t="str">
        <f>IF(D644&lt;&gt;"",COUNTIF($D$3:D644,D644),"")</f>
        <v/>
      </c>
      <c r="AF644" s="6" t="str">
        <f>IF(Tabla2[[#This Row],[RESULTADO TOTAL EN PPRO8]]&lt;0,ABS(Tabla2[[#This Row],[RESULTADO TOTAL EN PPRO8]]),"")</f>
        <v/>
      </c>
    </row>
    <row r="645" spans="1:32" x14ac:dyDescent="0.25">
      <c r="A645" s="22"/>
      <c r="B645" s="34">
        <f t="shared" si="35"/>
        <v>643</v>
      </c>
      <c r="C645" s="22"/>
      <c r="D645" s="37"/>
      <c r="E645" s="37"/>
      <c r="F645" s="37"/>
      <c r="G645" s="39"/>
      <c r="H645" s="22"/>
      <c r="I645" s="22"/>
      <c r="J645" s="22"/>
      <c r="K645" s="22"/>
      <c r="L645" s="22"/>
      <c r="M645" s="22"/>
      <c r="N645" s="22"/>
      <c r="O645" s="22"/>
      <c r="P645" s="22"/>
      <c r="Q645" s="22"/>
      <c r="R645" s="22"/>
      <c r="S645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645" s="22"/>
      <c r="U645" s="6" t="str">
        <f>IF(V645&lt;&gt;"",Tabla2[[#This Row],[VALOR DEL PUNTO (EJEMPLO EN ACCIONES UN PUNTO 1€) ]]/Tabla2[[#This Row],[TAMAÑO DEL TICK (ACCIONES = 0,01)]],"")</f>
        <v/>
      </c>
      <c r="V645" s="22"/>
      <c r="W645" s="22"/>
      <c r="X645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645" s="13" t="str">
        <f>IF(Tabla2[[#This Row],[RESULTADO TOTAL EN PPRO8]]&lt;&gt;"",Tabla2[[#This Row],[RESULTADO TOTAL EN PPRO8]]-Tabla2[[#This Row],[RESULTADO (TOTAL)]],"")</f>
        <v/>
      </c>
      <c r="AA645" s="6" t="str">
        <f>IF(Tabla2[[#This Row],[RESULTADO (TOTAL)]]&lt;0,1,"")</f>
        <v/>
      </c>
      <c r="AB645" s="6" t="str">
        <f>IF(Tabla2[[#This Row],[TARGET REAL (RESULTADO EN TICKS)]]&lt;&gt;"",IF(Tabla2[[#This Row],[OPERACIONES PERDEDORAS]]=1,AB644+Tabla2[[#This Row],[OPERACIONES PERDEDORAS]],0),"")</f>
        <v/>
      </c>
      <c r="AC645" s="23"/>
      <c r="AD645" s="23"/>
      <c r="AE645" s="6" t="str">
        <f>IF(D645&lt;&gt;"",COUNTIF($D$3:D645,D645),"")</f>
        <v/>
      </c>
      <c r="AF645" s="6" t="str">
        <f>IF(Tabla2[[#This Row],[RESULTADO TOTAL EN PPRO8]]&lt;0,ABS(Tabla2[[#This Row],[RESULTADO TOTAL EN PPRO8]]),"")</f>
        <v/>
      </c>
    </row>
    <row r="646" spans="1:32" x14ac:dyDescent="0.25">
      <c r="A646" s="22"/>
      <c r="B646" s="34">
        <f t="shared" si="35"/>
        <v>644</v>
      </c>
      <c r="C646" s="22"/>
      <c r="D646" s="37"/>
      <c r="E646" s="37"/>
      <c r="F646" s="37"/>
      <c r="G646" s="39"/>
      <c r="H646" s="22"/>
      <c r="I646" s="22"/>
      <c r="J646" s="22"/>
      <c r="K646" s="22"/>
      <c r="L646" s="22"/>
      <c r="M646" s="22"/>
      <c r="N646" s="22"/>
      <c r="O646" s="22"/>
      <c r="P646" s="22"/>
      <c r="Q646" s="22"/>
      <c r="R646" s="22"/>
      <c r="S646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646" s="22"/>
      <c r="U646" s="6" t="str">
        <f>IF(V646&lt;&gt;"",Tabla2[[#This Row],[VALOR DEL PUNTO (EJEMPLO EN ACCIONES UN PUNTO 1€) ]]/Tabla2[[#This Row],[TAMAÑO DEL TICK (ACCIONES = 0,01)]],"")</f>
        <v/>
      </c>
      <c r="V646" s="22"/>
      <c r="W646" s="22"/>
      <c r="X646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646" s="13" t="str">
        <f>IF(Tabla2[[#This Row],[RESULTADO TOTAL EN PPRO8]]&lt;&gt;"",Tabla2[[#This Row],[RESULTADO TOTAL EN PPRO8]]-Tabla2[[#This Row],[RESULTADO (TOTAL)]],"")</f>
        <v/>
      </c>
      <c r="AA646" s="6" t="str">
        <f>IF(Tabla2[[#This Row],[RESULTADO (TOTAL)]]&lt;0,1,"")</f>
        <v/>
      </c>
      <c r="AB646" s="6" t="str">
        <f>IF(Tabla2[[#This Row],[TARGET REAL (RESULTADO EN TICKS)]]&lt;&gt;"",IF(Tabla2[[#This Row],[OPERACIONES PERDEDORAS]]=1,AB645+Tabla2[[#This Row],[OPERACIONES PERDEDORAS]],0),"")</f>
        <v/>
      </c>
      <c r="AC646" s="23"/>
      <c r="AD646" s="23"/>
      <c r="AE646" s="6" t="str">
        <f>IF(D646&lt;&gt;"",COUNTIF($D$3:D646,D646),"")</f>
        <v/>
      </c>
      <c r="AF646" s="6" t="str">
        <f>IF(Tabla2[[#This Row],[RESULTADO TOTAL EN PPRO8]]&lt;0,ABS(Tabla2[[#This Row],[RESULTADO TOTAL EN PPRO8]]),"")</f>
        <v/>
      </c>
    </row>
    <row r="647" spans="1:32" x14ac:dyDescent="0.25">
      <c r="A647" s="22"/>
      <c r="B647" s="34">
        <f t="shared" si="35"/>
        <v>645</v>
      </c>
      <c r="C647" s="22"/>
      <c r="D647" s="37"/>
      <c r="E647" s="37"/>
      <c r="F647" s="37"/>
      <c r="G647" s="39"/>
      <c r="H647" s="22"/>
      <c r="I647" s="22"/>
      <c r="J647" s="22"/>
      <c r="K647" s="22"/>
      <c r="L647" s="22"/>
      <c r="M647" s="22"/>
      <c r="N647" s="22"/>
      <c r="O647" s="22"/>
      <c r="P647" s="22"/>
      <c r="Q647" s="22"/>
      <c r="R647" s="22"/>
      <c r="S647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647" s="22"/>
      <c r="U647" s="6" t="str">
        <f>IF(V647&lt;&gt;"",Tabla2[[#This Row],[VALOR DEL PUNTO (EJEMPLO EN ACCIONES UN PUNTO 1€) ]]/Tabla2[[#This Row],[TAMAÑO DEL TICK (ACCIONES = 0,01)]],"")</f>
        <v/>
      </c>
      <c r="V647" s="22"/>
      <c r="W647" s="22"/>
      <c r="X647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647" s="13" t="str">
        <f>IF(Tabla2[[#This Row],[RESULTADO TOTAL EN PPRO8]]&lt;&gt;"",Tabla2[[#This Row],[RESULTADO TOTAL EN PPRO8]]-Tabla2[[#This Row],[RESULTADO (TOTAL)]],"")</f>
        <v/>
      </c>
      <c r="AA647" s="6" t="str">
        <f>IF(Tabla2[[#This Row],[RESULTADO (TOTAL)]]&lt;0,1,"")</f>
        <v/>
      </c>
      <c r="AB647" s="6" t="str">
        <f>IF(Tabla2[[#This Row],[TARGET REAL (RESULTADO EN TICKS)]]&lt;&gt;"",IF(Tabla2[[#This Row],[OPERACIONES PERDEDORAS]]=1,AB646+Tabla2[[#This Row],[OPERACIONES PERDEDORAS]],0),"")</f>
        <v/>
      </c>
      <c r="AC647" s="23"/>
      <c r="AD647" s="23"/>
      <c r="AE647" s="6" t="str">
        <f>IF(D647&lt;&gt;"",COUNTIF($D$3:D647,D647),"")</f>
        <v/>
      </c>
      <c r="AF647" s="6" t="str">
        <f>IF(Tabla2[[#This Row],[RESULTADO TOTAL EN PPRO8]]&lt;0,ABS(Tabla2[[#This Row],[RESULTADO TOTAL EN PPRO8]]),"")</f>
        <v/>
      </c>
    </row>
    <row r="648" spans="1:32" x14ac:dyDescent="0.25">
      <c r="A648" s="22"/>
      <c r="B648" s="34">
        <f t="shared" si="35"/>
        <v>646</v>
      </c>
      <c r="C648" s="22"/>
      <c r="D648" s="37"/>
      <c r="E648" s="37"/>
      <c r="F648" s="37"/>
      <c r="G648" s="39"/>
      <c r="H648" s="22"/>
      <c r="I648" s="22"/>
      <c r="J648" s="22"/>
      <c r="K648" s="22"/>
      <c r="L648" s="22"/>
      <c r="M648" s="22"/>
      <c r="N648" s="22"/>
      <c r="O648" s="22"/>
      <c r="P648" s="22"/>
      <c r="Q648" s="22"/>
      <c r="R648" s="22"/>
      <c r="S648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648" s="22"/>
      <c r="U648" s="6" t="str">
        <f>IF(V648&lt;&gt;"",Tabla2[[#This Row],[VALOR DEL PUNTO (EJEMPLO EN ACCIONES UN PUNTO 1€) ]]/Tabla2[[#This Row],[TAMAÑO DEL TICK (ACCIONES = 0,01)]],"")</f>
        <v/>
      </c>
      <c r="V648" s="22"/>
      <c r="W648" s="22"/>
      <c r="X648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648" s="13" t="str">
        <f>IF(Tabla2[[#This Row],[RESULTADO TOTAL EN PPRO8]]&lt;&gt;"",Tabla2[[#This Row],[RESULTADO TOTAL EN PPRO8]]-Tabla2[[#This Row],[RESULTADO (TOTAL)]],"")</f>
        <v/>
      </c>
      <c r="AA648" s="6" t="str">
        <f>IF(Tabla2[[#This Row],[RESULTADO (TOTAL)]]&lt;0,1,"")</f>
        <v/>
      </c>
      <c r="AB648" s="6" t="str">
        <f>IF(Tabla2[[#This Row],[TARGET REAL (RESULTADO EN TICKS)]]&lt;&gt;"",IF(Tabla2[[#This Row],[OPERACIONES PERDEDORAS]]=1,AB647+Tabla2[[#This Row],[OPERACIONES PERDEDORAS]],0),"")</f>
        <v/>
      </c>
      <c r="AC648" s="23"/>
      <c r="AD648" s="23"/>
      <c r="AE648" s="6" t="str">
        <f>IF(D648&lt;&gt;"",COUNTIF($D$3:D648,D648),"")</f>
        <v/>
      </c>
      <c r="AF648" s="6" t="str">
        <f>IF(Tabla2[[#This Row],[RESULTADO TOTAL EN PPRO8]]&lt;0,ABS(Tabla2[[#This Row],[RESULTADO TOTAL EN PPRO8]]),"")</f>
        <v/>
      </c>
    </row>
    <row r="649" spans="1:32" x14ac:dyDescent="0.25">
      <c r="A649" s="22"/>
      <c r="B649" s="34">
        <f t="shared" si="35"/>
        <v>647</v>
      </c>
      <c r="C649" s="22"/>
      <c r="D649" s="37"/>
      <c r="E649" s="37"/>
      <c r="F649" s="37"/>
      <c r="G649" s="39"/>
      <c r="H649" s="22"/>
      <c r="I649" s="22"/>
      <c r="J649" s="22"/>
      <c r="K649" s="22"/>
      <c r="L649" s="22"/>
      <c r="M649" s="22"/>
      <c r="N649" s="22"/>
      <c r="O649" s="22"/>
      <c r="P649" s="22"/>
      <c r="Q649" s="22"/>
      <c r="R649" s="22"/>
      <c r="S649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649" s="22"/>
      <c r="U649" s="6" t="str">
        <f>IF(V649&lt;&gt;"",Tabla2[[#This Row],[VALOR DEL PUNTO (EJEMPLO EN ACCIONES UN PUNTO 1€) ]]/Tabla2[[#This Row],[TAMAÑO DEL TICK (ACCIONES = 0,01)]],"")</f>
        <v/>
      </c>
      <c r="V649" s="22"/>
      <c r="W649" s="22"/>
      <c r="X649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649" s="13" t="str">
        <f>IF(Tabla2[[#This Row],[RESULTADO TOTAL EN PPRO8]]&lt;&gt;"",Tabla2[[#This Row],[RESULTADO TOTAL EN PPRO8]]-Tabla2[[#This Row],[RESULTADO (TOTAL)]],"")</f>
        <v/>
      </c>
      <c r="AA649" s="6" t="str">
        <f>IF(Tabla2[[#This Row],[RESULTADO (TOTAL)]]&lt;0,1,"")</f>
        <v/>
      </c>
      <c r="AB649" s="6" t="str">
        <f>IF(Tabla2[[#This Row],[TARGET REAL (RESULTADO EN TICKS)]]&lt;&gt;"",IF(Tabla2[[#This Row],[OPERACIONES PERDEDORAS]]=1,AB648+Tabla2[[#This Row],[OPERACIONES PERDEDORAS]],0),"")</f>
        <v/>
      </c>
      <c r="AC649" s="23"/>
      <c r="AD649" s="23"/>
      <c r="AE649" s="6" t="str">
        <f>IF(D649&lt;&gt;"",COUNTIF($D$3:D649,D649),"")</f>
        <v/>
      </c>
      <c r="AF649" s="6" t="str">
        <f>IF(Tabla2[[#This Row],[RESULTADO TOTAL EN PPRO8]]&lt;0,ABS(Tabla2[[#This Row],[RESULTADO TOTAL EN PPRO8]]),"")</f>
        <v/>
      </c>
    </row>
    <row r="650" spans="1:32" x14ac:dyDescent="0.25">
      <c r="A650" s="22"/>
      <c r="B650" s="34">
        <f t="shared" si="35"/>
        <v>648</v>
      </c>
      <c r="C650" s="22"/>
      <c r="D650" s="37"/>
      <c r="E650" s="37"/>
      <c r="F650" s="37"/>
      <c r="G650" s="39"/>
      <c r="H650" s="22"/>
      <c r="I650" s="22"/>
      <c r="J650" s="22"/>
      <c r="K650" s="22"/>
      <c r="L650" s="22"/>
      <c r="M650" s="22"/>
      <c r="N650" s="22"/>
      <c r="O650" s="22"/>
      <c r="P650" s="22"/>
      <c r="Q650" s="22"/>
      <c r="R650" s="22"/>
      <c r="S650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650" s="22"/>
      <c r="U650" s="6" t="str">
        <f>IF(V650&lt;&gt;"",Tabla2[[#This Row],[VALOR DEL PUNTO (EJEMPLO EN ACCIONES UN PUNTO 1€) ]]/Tabla2[[#This Row],[TAMAÑO DEL TICK (ACCIONES = 0,01)]],"")</f>
        <v/>
      </c>
      <c r="V650" s="22"/>
      <c r="W650" s="22"/>
      <c r="X650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650" s="13" t="str">
        <f>IF(Tabla2[[#This Row],[RESULTADO TOTAL EN PPRO8]]&lt;&gt;"",Tabla2[[#This Row],[RESULTADO TOTAL EN PPRO8]]-Tabla2[[#This Row],[RESULTADO (TOTAL)]],"")</f>
        <v/>
      </c>
      <c r="AA650" s="6" t="str">
        <f>IF(Tabla2[[#This Row],[RESULTADO (TOTAL)]]&lt;0,1,"")</f>
        <v/>
      </c>
      <c r="AB650" s="6" t="str">
        <f>IF(Tabla2[[#This Row],[TARGET REAL (RESULTADO EN TICKS)]]&lt;&gt;"",IF(Tabla2[[#This Row],[OPERACIONES PERDEDORAS]]=1,AB649+Tabla2[[#This Row],[OPERACIONES PERDEDORAS]],0),"")</f>
        <v/>
      </c>
      <c r="AC650" s="23"/>
      <c r="AD650" s="23"/>
      <c r="AE650" s="6" t="str">
        <f>IF(D650&lt;&gt;"",COUNTIF($D$3:D650,D650),"")</f>
        <v/>
      </c>
      <c r="AF650" s="6" t="str">
        <f>IF(Tabla2[[#This Row],[RESULTADO TOTAL EN PPRO8]]&lt;0,ABS(Tabla2[[#This Row],[RESULTADO TOTAL EN PPRO8]]),"")</f>
        <v/>
      </c>
    </row>
    <row r="651" spans="1:32" x14ac:dyDescent="0.25">
      <c r="A651" s="22"/>
      <c r="B651" s="34">
        <f t="shared" si="35"/>
        <v>649</v>
      </c>
      <c r="C651" s="22"/>
      <c r="D651" s="37"/>
      <c r="E651" s="37"/>
      <c r="F651" s="37"/>
      <c r="G651" s="39"/>
      <c r="H651" s="22"/>
      <c r="I651" s="22"/>
      <c r="J651" s="22"/>
      <c r="K651" s="22"/>
      <c r="L651" s="22"/>
      <c r="M651" s="22"/>
      <c r="N651" s="22"/>
      <c r="O651" s="22"/>
      <c r="P651" s="22"/>
      <c r="Q651" s="22"/>
      <c r="R651" s="22"/>
      <c r="S651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651" s="22"/>
      <c r="U651" s="6" t="str">
        <f>IF(V651&lt;&gt;"",Tabla2[[#This Row],[VALOR DEL PUNTO (EJEMPLO EN ACCIONES UN PUNTO 1€) ]]/Tabla2[[#This Row],[TAMAÑO DEL TICK (ACCIONES = 0,01)]],"")</f>
        <v/>
      </c>
      <c r="V651" s="22"/>
      <c r="W651" s="22"/>
      <c r="X651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651" s="13" t="str">
        <f>IF(Tabla2[[#This Row],[RESULTADO TOTAL EN PPRO8]]&lt;&gt;"",Tabla2[[#This Row],[RESULTADO TOTAL EN PPRO8]]-Tabla2[[#This Row],[RESULTADO (TOTAL)]],"")</f>
        <v/>
      </c>
      <c r="AA651" s="6" t="str">
        <f>IF(Tabla2[[#This Row],[RESULTADO (TOTAL)]]&lt;0,1,"")</f>
        <v/>
      </c>
      <c r="AB651" s="6" t="str">
        <f>IF(Tabla2[[#This Row],[TARGET REAL (RESULTADO EN TICKS)]]&lt;&gt;"",IF(Tabla2[[#This Row],[OPERACIONES PERDEDORAS]]=1,AB650+Tabla2[[#This Row],[OPERACIONES PERDEDORAS]],0),"")</f>
        <v/>
      </c>
      <c r="AC651" s="23"/>
      <c r="AD651" s="23"/>
      <c r="AE651" s="6" t="str">
        <f>IF(D651&lt;&gt;"",COUNTIF($D$3:D651,D651),"")</f>
        <v/>
      </c>
      <c r="AF651" s="6" t="str">
        <f>IF(Tabla2[[#This Row],[RESULTADO TOTAL EN PPRO8]]&lt;0,ABS(Tabla2[[#This Row],[RESULTADO TOTAL EN PPRO8]]),"")</f>
        <v/>
      </c>
    </row>
    <row r="652" spans="1:32" x14ac:dyDescent="0.25">
      <c r="A652" s="22"/>
      <c r="B652" s="34">
        <f t="shared" si="35"/>
        <v>650</v>
      </c>
      <c r="C652" s="22"/>
      <c r="D652" s="37"/>
      <c r="E652" s="37"/>
      <c r="F652" s="37"/>
      <c r="G652" s="39"/>
      <c r="H652" s="22"/>
      <c r="I652" s="22"/>
      <c r="J652" s="22"/>
      <c r="K652" s="22"/>
      <c r="L652" s="22"/>
      <c r="M652" s="22"/>
      <c r="N652" s="22"/>
      <c r="O652" s="22"/>
      <c r="P652" s="22"/>
      <c r="Q652" s="22"/>
      <c r="R652" s="22"/>
      <c r="S652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652" s="22"/>
      <c r="U652" s="6" t="str">
        <f>IF(V652&lt;&gt;"",Tabla2[[#This Row],[VALOR DEL PUNTO (EJEMPLO EN ACCIONES UN PUNTO 1€) ]]/Tabla2[[#This Row],[TAMAÑO DEL TICK (ACCIONES = 0,01)]],"")</f>
        <v/>
      </c>
      <c r="V652" s="22"/>
      <c r="W652" s="22"/>
      <c r="X652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652" s="13" t="str">
        <f>IF(Tabla2[[#This Row],[RESULTADO TOTAL EN PPRO8]]&lt;&gt;"",Tabla2[[#This Row],[RESULTADO TOTAL EN PPRO8]]-Tabla2[[#This Row],[RESULTADO (TOTAL)]],"")</f>
        <v/>
      </c>
      <c r="AA652" s="6" t="str">
        <f>IF(Tabla2[[#This Row],[RESULTADO (TOTAL)]]&lt;0,1,"")</f>
        <v/>
      </c>
      <c r="AB652" s="6" t="str">
        <f>IF(Tabla2[[#This Row],[TARGET REAL (RESULTADO EN TICKS)]]&lt;&gt;"",IF(Tabla2[[#This Row],[OPERACIONES PERDEDORAS]]=1,AB651+Tabla2[[#This Row],[OPERACIONES PERDEDORAS]],0),"")</f>
        <v/>
      </c>
      <c r="AC652" s="23"/>
      <c r="AD652" s="23"/>
      <c r="AE652" s="6" t="str">
        <f>IF(D652&lt;&gt;"",COUNTIF($D$3:D652,D652),"")</f>
        <v/>
      </c>
      <c r="AF652" s="6" t="str">
        <f>IF(Tabla2[[#This Row],[RESULTADO TOTAL EN PPRO8]]&lt;0,ABS(Tabla2[[#This Row],[RESULTADO TOTAL EN PPRO8]]),"")</f>
        <v/>
      </c>
    </row>
    <row r="653" spans="1:32" x14ac:dyDescent="0.25">
      <c r="A653" s="22"/>
      <c r="B653" s="34">
        <f t="shared" si="35"/>
        <v>651</v>
      </c>
      <c r="C653" s="22"/>
      <c r="D653" s="37"/>
      <c r="E653" s="37"/>
      <c r="F653" s="37"/>
      <c r="G653" s="39"/>
      <c r="H653" s="22"/>
      <c r="I653" s="22"/>
      <c r="J653" s="22"/>
      <c r="K653" s="22"/>
      <c r="L653" s="22"/>
      <c r="M653" s="22"/>
      <c r="N653" s="22"/>
      <c r="O653" s="22"/>
      <c r="P653" s="22"/>
      <c r="Q653" s="22"/>
      <c r="R653" s="22"/>
      <c r="S653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653" s="22"/>
      <c r="U653" s="6" t="str">
        <f>IF(V653&lt;&gt;"",Tabla2[[#This Row],[VALOR DEL PUNTO (EJEMPLO EN ACCIONES UN PUNTO 1€) ]]/Tabla2[[#This Row],[TAMAÑO DEL TICK (ACCIONES = 0,01)]],"")</f>
        <v/>
      </c>
      <c r="V653" s="22"/>
      <c r="W653" s="22"/>
      <c r="X653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653" s="13" t="str">
        <f>IF(Tabla2[[#This Row],[RESULTADO TOTAL EN PPRO8]]&lt;&gt;"",Tabla2[[#This Row],[RESULTADO TOTAL EN PPRO8]]-Tabla2[[#This Row],[RESULTADO (TOTAL)]],"")</f>
        <v/>
      </c>
      <c r="AA653" s="6" t="str">
        <f>IF(Tabla2[[#This Row],[RESULTADO (TOTAL)]]&lt;0,1,"")</f>
        <v/>
      </c>
      <c r="AB653" s="6" t="str">
        <f>IF(Tabla2[[#This Row],[TARGET REAL (RESULTADO EN TICKS)]]&lt;&gt;"",IF(Tabla2[[#This Row],[OPERACIONES PERDEDORAS]]=1,AB652+Tabla2[[#This Row],[OPERACIONES PERDEDORAS]],0),"")</f>
        <v/>
      </c>
      <c r="AC653" s="23"/>
      <c r="AD653" s="23"/>
      <c r="AE653" s="6" t="str">
        <f>IF(D653&lt;&gt;"",COUNTIF($D$3:D653,D653),"")</f>
        <v/>
      </c>
      <c r="AF653" s="6" t="str">
        <f>IF(Tabla2[[#This Row],[RESULTADO TOTAL EN PPRO8]]&lt;0,ABS(Tabla2[[#This Row],[RESULTADO TOTAL EN PPRO8]]),"")</f>
        <v/>
      </c>
    </row>
    <row r="654" spans="1:32" x14ac:dyDescent="0.25">
      <c r="A654" s="22"/>
      <c r="B654" s="34">
        <f t="shared" si="35"/>
        <v>652</v>
      </c>
      <c r="C654" s="22"/>
      <c r="D654" s="37"/>
      <c r="E654" s="37"/>
      <c r="F654" s="37"/>
      <c r="G654" s="39"/>
      <c r="H654" s="22"/>
      <c r="I654" s="22"/>
      <c r="J654" s="22"/>
      <c r="K654" s="22"/>
      <c r="L654" s="22"/>
      <c r="M654" s="22"/>
      <c r="N654" s="22"/>
      <c r="O654" s="22"/>
      <c r="P654" s="22"/>
      <c r="Q654" s="22"/>
      <c r="R654" s="22"/>
      <c r="S654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654" s="22"/>
      <c r="U654" s="6" t="str">
        <f>IF(V654&lt;&gt;"",Tabla2[[#This Row],[VALOR DEL PUNTO (EJEMPLO EN ACCIONES UN PUNTO 1€) ]]/Tabla2[[#This Row],[TAMAÑO DEL TICK (ACCIONES = 0,01)]],"")</f>
        <v/>
      </c>
      <c r="V654" s="22"/>
      <c r="W654" s="22"/>
      <c r="X654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654" s="13" t="str">
        <f>IF(Tabla2[[#This Row],[RESULTADO TOTAL EN PPRO8]]&lt;&gt;"",Tabla2[[#This Row],[RESULTADO TOTAL EN PPRO8]]-Tabla2[[#This Row],[RESULTADO (TOTAL)]],"")</f>
        <v/>
      </c>
      <c r="AA654" s="6" t="str">
        <f>IF(Tabla2[[#This Row],[RESULTADO (TOTAL)]]&lt;0,1,"")</f>
        <v/>
      </c>
      <c r="AB654" s="6" t="str">
        <f>IF(Tabla2[[#This Row],[TARGET REAL (RESULTADO EN TICKS)]]&lt;&gt;"",IF(Tabla2[[#This Row],[OPERACIONES PERDEDORAS]]=1,AB653+Tabla2[[#This Row],[OPERACIONES PERDEDORAS]],0),"")</f>
        <v/>
      </c>
      <c r="AC654" s="23"/>
      <c r="AD654" s="23"/>
      <c r="AE654" s="6" t="str">
        <f>IF(D654&lt;&gt;"",COUNTIF($D$3:D654,D654),"")</f>
        <v/>
      </c>
      <c r="AF654" s="6" t="str">
        <f>IF(Tabla2[[#This Row],[RESULTADO TOTAL EN PPRO8]]&lt;0,ABS(Tabla2[[#This Row],[RESULTADO TOTAL EN PPRO8]]),"")</f>
        <v/>
      </c>
    </row>
    <row r="655" spans="1:32" x14ac:dyDescent="0.25">
      <c r="A655" s="22"/>
      <c r="B655" s="34">
        <f t="shared" si="35"/>
        <v>653</v>
      </c>
      <c r="C655" s="22"/>
      <c r="D655" s="37"/>
      <c r="E655" s="37"/>
      <c r="F655" s="37"/>
      <c r="G655" s="39"/>
      <c r="H655" s="22"/>
      <c r="I655" s="22"/>
      <c r="J655" s="22"/>
      <c r="K655" s="22"/>
      <c r="L655" s="22"/>
      <c r="M655" s="22"/>
      <c r="N655" s="22"/>
      <c r="O655" s="22"/>
      <c r="P655" s="22"/>
      <c r="Q655" s="22"/>
      <c r="R655" s="22"/>
      <c r="S655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655" s="22"/>
      <c r="U655" s="6" t="str">
        <f>IF(V655&lt;&gt;"",Tabla2[[#This Row],[VALOR DEL PUNTO (EJEMPLO EN ACCIONES UN PUNTO 1€) ]]/Tabla2[[#This Row],[TAMAÑO DEL TICK (ACCIONES = 0,01)]],"")</f>
        <v/>
      </c>
      <c r="V655" s="22"/>
      <c r="W655" s="22"/>
      <c r="X655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655" s="13" t="str">
        <f>IF(Tabla2[[#This Row],[RESULTADO TOTAL EN PPRO8]]&lt;&gt;"",Tabla2[[#This Row],[RESULTADO TOTAL EN PPRO8]]-Tabla2[[#This Row],[RESULTADO (TOTAL)]],"")</f>
        <v/>
      </c>
      <c r="AA655" s="6" t="str">
        <f>IF(Tabla2[[#This Row],[RESULTADO (TOTAL)]]&lt;0,1,"")</f>
        <v/>
      </c>
      <c r="AB655" s="6" t="str">
        <f>IF(Tabla2[[#This Row],[TARGET REAL (RESULTADO EN TICKS)]]&lt;&gt;"",IF(Tabla2[[#This Row],[OPERACIONES PERDEDORAS]]=1,AB654+Tabla2[[#This Row],[OPERACIONES PERDEDORAS]],0),"")</f>
        <v/>
      </c>
      <c r="AC655" s="23"/>
      <c r="AD655" s="23"/>
      <c r="AE655" s="6" t="str">
        <f>IF(D655&lt;&gt;"",COUNTIF($D$3:D655,D655),"")</f>
        <v/>
      </c>
      <c r="AF655" s="6" t="str">
        <f>IF(Tabla2[[#This Row],[RESULTADO TOTAL EN PPRO8]]&lt;0,ABS(Tabla2[[#This Row],[RESULTADO TOTAL EN PPRO8]]),"")</f>
        <v/>
      </c>
    </row>
    <row r="656" spans="1:32" x14ac:dyDescent="0.25">
      <c r="A656" s="22"/>
      <c r="B656" s="34">
        <f t="shared" si="35"/>
        <v>654</v>
      </c>
      <c r="C656" s="22"/>
      <c r="D656" s="37"/>
      <c r="E656" s="37"/>
      <c r="F656" s="37"/>
      <c r="G656" s="39"/>
      <c r="H656" s="22"/>
      <c r="I656" s="22"/>
      <c r="J656" s="22"/>
      <c r="K656" s="22"/>
      <c r="L656" s="22"/>
      <c r="M656" s="22"/>
      <c r="N656" s="22"/>
      <c r="O656" s="22"/>
      <c r="P656" s="22"/>
      <c r="Q656" s="22"/>
      <c r="R656" s="22"/>
      <c r="S656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656" s="22"/>
      <c r="U656" s="6" t="str">
        <f>IF(V656&lt;&gt;"",Tabla2[[#This Row],[VALOR DEL PUNTO (EJEMPLO EN ACCIONES UN PUNTO 1€) ]]/Tabla2[[#This Row],[TAMAÑO DEL TICK (ACCIONES = 0,01)]],"")</f>
        <v/>
      </c>
      <c r="V656" s="22"/>
      <c r="W656" s="22"/>
      <c r="X656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656" s="13" t="str">
        <f>IF(Tabla2[[#This Row],[RESULTADO TOTAL EN PPRO8]]&lt;&gt;"",Tabla2[[#This Row],[RESULTADO TOTAL EN PPRO8]]-Tabla2[[#This Row],[RESULTADO (TOTAL)]],"")</f>
        <v/>
      </c>
      <c r="AA656" s="6" t="str">
        <f>IF(Tabla2[[#This Row],[RESULTADO (TOTAL)]]&lt;0,1,"")</f>
        <v/>
      </c>
      <c r="AB656" s="6" t="str">
        <f>IF(Tabla2[[#This Row],[TARGET REAL (RESULTADO EN TICKS)]]&lt;&gt;"",IF(Tabla2[[#This Row],[OPERACIONES PERDEDORAS]]=1,AB655+Tabla2[[#This Row],[OPERACIONES PERDEDORAS]],0),"")</f>
        <v/>
      </c>
      <c r="AC656" s="23"/>
      <c r="AD656" s="23"/>
      <c r="AE656" s="6" t="str">
        <f>IF(D656&lt;&gt;"",COUNTIF($D$3:D656,D656),"")</f>
        <v/>
      </c>
      <c r="AF656" s="6" t="str">
        <f>IF(Tabla2[[#This Row],[RESULTADO TOTAL EN PPRO8]]&lt;0,ABS(Tabla2[[#This Row],[RESULTADO TOTAL EN PPRO8]]),"")</f>
        <v/>
      </c>
    </row>
    <row r="657" spans="1:32" x14ac:dyDescent="0.25">
      <c r="A657" s="22"/>
      <c r="B657" s="34">
        <f t="shared" si="35"/>
        <v>655</v>
      </c>
      <c r="C657" s="22"/>
      <c r="D657" s="37"/>
      <c r="E657" s="37"/>
      <c r="F657" s="37"/>
      <c r="G657" s="39"/>
      <c r="H657" s="22"/>
      <c r="I657" s="22"/>
      <c r="J657" s="22"/>
      <c r="K657" s="22"/>
      <c r="L657" s="22"/>
      <c r="M657" s="22"/>
      <c r="N657" s="22"/>
      <c r="O657" s="22"/>
      <c r="P657" s="22"/>
      <c r="Q657" s="22"/>
      <c r="R657" s="22"/>
      <c r="S657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657" s="22"/>
      <c r="U657" s="6" t="str">
        <f>IF(V657&lt;&gt;"",Tabla2[[#This Row],[VALOR DEL PUNTO (EJEMPLO EN ACCIONES UN PUNTO 1€) ]]/Tabla2[[#This Row],[TAMAÑO DEL TICK (ACCIONES = 0,01)]],"")</f>
        <v/>
      </c>
      <c r="V657" s="22"/>
      <c r="W657" s="22"/>
      <c r="X657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657" s="13" t="str">
        <f>IF(Tabla2[[#This Row],[RESULTADO TOTAL EN PPRO8]]&lt;&gt;"",Tabla2[[#This Row],[RESULTADO TOTAL EN PPRO8]]-Tabla2[[#This Row],[RESULTADO (TOTAL)]],"")</f>
        <v/>
      </c>
      <c r="AA657" s="6" t="str">
        <f>IF(Tabla2[[#This Row],[RESULTADO (TOTAL)]]&lt;0,1,"")</f>
        <v/>
      </c>
      <c r="AB657" s="6" t="str">
        <f>IF(Tabla2[[#This Row],[TARGET REAL (RESULTADO EN TICKS)]]&lt;&gt;"",IF(Tabla2[[#This Row],[OPERACIONES PERDEDORAS]]=1,AB656+Tabla2[[#This Row],[OPERACIONES PERDEDORAS]],0),"")</f>
        <v/>
      </c>
      <c r="AC657" s="23"/>
      <c r="AD657" s="23"/>
      <c r="AE657" s="6" t="str">
        <f>IF(D657&lt;&gt;"",COUNTIF($D$3:D657,D657),"")</f>
        <v/>
      </c>
      <c r="AF657" s="6" t="str">
        <f>IF(Tabla2[[#This Row],[RESULTADO TOTAL EN PPRO8]]&lt;0,ABS(Tabla2[[#This Row],[RESULTADO TOTAL EN PPRO8]]),"")</f>
        <v/>
      </c>
    </row>
    <row r="658" spans="1:32" x14ac:dyDescent="0.25">
      <c r="A658" s="22"/>
      <c r="B658" s="34">
        <f t="shared" si="35"/>
        <v>656</v>
      </c>
      <c r="C658" s="22"/>
      <c r="D658" s="37"/>
      <c r="E658" s="37"/>
      <c r="F658" s="37"/>
      <c r="G658" s="39"/>
      <c r="H658" s="22"/>
      <c r="I658" s="22"/>
      <c r="J658" s="22"/>
      <c r="K658" s="22"/>
      <c r="L658" s="22"/>
      <c r="M658" s="22"/>
      <c r="N658" s="22"/>
      <c r="O658" s="22"/>
      <c r="P658" s="22"/>
      <c r="Q658" s="22"/>
      <c r="R658" s="22"/>
      <c r="S658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658" s="22"/>
      <c r="U658" s="6" t="str">
        <f>IF(V658&lt;&gt;"",Tabla2[[#This Row],[VALOR DEL PUNTO (EJEMPLO EN ACCIONES UN PUNTO 1€) ]]/Tabla2[[#This Row],[TAMAÑO DEL TICK (ACCIONES = 0,01)]],"")</f>
        <v/>
      </c>
      <c r="V658" s="22"/>
      <c r="W658" s="22"/>
      <c r="X658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658" s="13" t="str">
        <f>IF(Tabla2[[#This Row],[RESULTADO TOTAL EN PPRO8]]&lt;&gt;"",Tabla2[[#This Row],[RESULTADO TOTAL EN PPRO8]]-Tabla2[[#This Row],[RESULTADO (TOTAL)]],"")</f>
        <v/>
      </c>
      <c r="AA658" s="6" t="str">
        <f>IF(Tabla2[[#This Row],[RESULTADO (TOTAL)]]&lt;0,1,"")</f>
        <v/>
      </c>
      <c r="AB658" s="6" t="str">
        <f>IF(Tabla2[[#This Row],[TARGET REAL (RESULTADO EN TICKS)]]&lt;&gt;"",IF(Tabla2[[#This Row],[OPERACIONES PERDEDORAS]]=1,AB657+Tabla2[[#This Row],[OPERACIONES PERDEDORAS]],0),"")</f>
        <v/>
      </c>
      <c r="AC658" s="23"/>
      <c r="AD658" s="23"/>
      <c r="AE658" s="6" t="str">
        <f>IF(D658&lt;&gt;"",COUNTIF($D$3:D658,D658),"")</f>
        <v/>
      </c>
      <c r="AF658" s="6" t="str">
        <f>IF(Tabla2[[#This Row],[RESULTADO TOTAL EN PPRO8]]&lt;0,ABS(Tabla2[[#This Row],[RESULTADO TOTAL EN PPRO8]]),"")</f>
        <v/>
      </c>
    </row>
    <row r="659" spans="1:32" x14ac:dyDescent="0.25">
      <c r="A659" s="22"/>
      <c r="B659" s="34">
        <f t="shared" si="35"/>
        <v>657</v>
      </c>
      <c r="C659" s="22"/>
      <c r="D659" s="37"/>
      <c r="E659" s="37"/>
      <c r="F659" s="37"/>
      <c r="G659" s="39"/>
      <c r="H659" s="22"/>
      <c r="I659" s="22"/>
      <c r="J659" s="22"/>
      <c r="K659" s="22"/>
      <c r="L659" s="22"/>
      <c r="M659" s="22"/>
      <c r="N659" s="22"/>
      <c r="O659" s="22"/>
      <c r="P659" s="22"/>
      <c r="Q659" s="22"/>
      <c r="R659" s="22"/>
      <c r="S659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659" s="22"/>
      <c r="U659" s="6" t="str">
        <f>IF(V659&lt;&gt;"",Tabla2[[#This Row],[VALOR DEL PUNTO (EJEMPLO EN ACCIONES UN PUNTO 1€) ]]/Tabla2[[#This Row],[TAMAÑO DEL TICK (ACCIONES = 0,01)]],"")</f>
        <v/>
      </c>
      <c r="V659" s="22"/>
      <c r="W659" s="22"/>
      <c r="X659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659" s="13" t="str">
        <f>IF(Tabla2[[#This Row],[RESULTADO TOTAL EN PPRO8]]&lt;&gt;"",Tabla2[[#This Row],[RESULTADO TOTAL EN PPRO8]]-Tabla2[[#This Row],[RESULTADO (TOTAL)]],"")</f>
        <v/>
      </c>
      <c r="AA659" s="6" t="str">
        <f>IF(Tabla2[[#This Row],[RESULTADO (TOTAL)]]&lt;0,1,"")</f>
        <v/>
      </c>
      <c r="AB659" s="6" t="str">
        <f>IF(Tabla2[[#This Row],[TARGET REAL (RESULTADO EN TICKS)]]&lt;&gt;"",IF(Tabla2[[#This Row],[OPERACIONES PERDEDORAS]]=1,AB658+Tabla2[[#This Row],[OPERACIONES PERDEDORAS]],0),"")</f>
        <v/>
      </c>
      <c r="AC659" s="23"/>
      <c r="AD659" s="23"/>
      <c r="AE659" s="6" t="str">
        <f>IF(D659&lt;&gt;"",COUNTIF($D$3:D659,D659),"")</f>
        <v/>
      </c>
      <c r="AF659" s="6" t="str">
        <f>IF(Tabla2[[#This Row],[RESULTADO TOTAL EN PPRO8]]&lt;0,ABS(Tabla2[[#This Row],[RESULTADO TOTAL EN PPRO8]]),"")</f>
        <v/>
      </c>
    </row>
    <row r="660" spans="1:32" x14ac:dyDescent="0.25">
      <c r="A660" s="22"/>
      <c r="B660" s="34">
        <f t="shared" si="35"/>
        <v>658</v>
      </c>
      <c r="C660" s="22"/>
      <c r="D660" s="37"/>
      <c r="E660" s="37"/>
      <c r="F660" s="37"/>
      <c r="G660" s="39"/>
      <c r="H660" s="22"/>
      <c r="I660" s="22"/>
      <c r="J660" s="22"/>
      <c r="K660" s="22"/>
      <c r="L660" s="22"/>
      <c r="M660" s="22"/>
      <c r="N660" s="22"/>
      <c r="O660" s="22"/>
      <c r="P660" s="22"/>
      <c r="Q660" s="22"/>
      <c r="R660" s="22"/>
      <c r="S660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660" s="22"/>
      <c r="U660" s="6" t="str">
        <f>IF(V660&lt;&gt;"",Tabla2[[#This Row],[VALOR DEL PUNTO (EJEMPLO EN ACCIONES UN PUNTO 1€) ]]/Tabla2[[#This Row],[TAMAÑO DEL TICK (ACCIONES = 0,01)]],"")</f>
        <v/>
      </c>
      <c r="V660" s="22"/>
      <c r="W660" s="22"/>
      <c r="X660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660" s="13" t="str">
        <f>IF(Tabla2[[#This Row],[RESULTADO TOTAL EN PPRO8]]&lt;&gt;"",Tabla2[[#This Row],[RESULTADO TOTAL EN PPRO8]]-Tabla2[[#This Row],[RESULTADO (TOTAL)]],"")</f>
        <v/>
      </c>
      <c r="AA660" s="6" t="str">
        <f>IF(Tabla2[[#This Row],[RESULTADO (TOTAL)]]&lt;0,1,"")</f>
        <v/>
      </c>
      <c r="AB660" s="6" t="str">
        <f>IF(Tabla2[[#This Row],[TARGET REAL (RESULTADO EN TICKS)]]&lt;&gt;"",IF(Tabla2[[#This Row],[OPERACIONES PERDEDORAS]]=1,AB659+Tabla2[[#This Row],[OPERACIONES PERDEDORAS]],0),"")</f>
        <v/>
      </c>
      <c r="AC660" s="23"/>
      <c r="AD660" s="23"/>
      <c r="AE660" s="6" t="str">
        <f>IF(D660&lt;&gt;"",COUNTIF($D$3:D660,D660),"")</f>
        <v/>
      </c>
      <c r="AF660" s="6" t="str">
        <f>IF(Tabla2[[#This Row],[RESULTADO TOTAL EN PPRO8]]&lt;0,ABS(Tabla2[[#This Row],[RESULTADO TOTAL EN PPRO8]]),"")</f>
        <v/>
      </c>
    </row>
    <row r="661" spans="1:32" x14ac:dyDescent="0.25">
      <c r="A661" s="22"/>
      <c r="B661" s="34">
        <f t="shared" si="35"/>
        <v>659</v>
      </c>
      <c r="C661" s="22"/>
      <c r="D661" s="37"/>
      <c r="E661" s="37"/>
      <c r="F661" s="37"/>
      <c r="G661" s="39"/>
      <c r="H661" s="22"/>
      <c r="I661" s="22"/>
      <c r="J661" s="22"/>
      <c r="K661" s="22"/>
      <c r="L661" s="22"/>
      <c r="M661" s="22"/>
      <c r="N661" s="22"/>
      <c r="O661" s="22"/>
      <c r="P661" s="22"/>
      <c r="Q661" s="22"/>
      <c r="R661" s="22"/>
      <c r="S661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661" s="22"/>
      <c r="U661" s="6" t="str">
        <f>IF(V661&lt;&gt;"",Tabla2[[#This Row],[VALOR DEL PUNTO (EJEMPLO EN ACCIONES UN PUNTO 1€) ]]/Tabla2[[#This Row],[TAMAÑO DEL TICK (ACCIONES = 0,01)]],"")</f>
        <v/>
      </c>
      <c r="V661" s="22"/>
      <c r="W661" s="22"/>
      <c r="X661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661" s="13" t="str">
        <f>IF(Tabla2[[#This Row],[RESULTADO TOTAL EN PPRO8]]&lt;&gt;"",Tabla2[[#This Row],[RESULTADO TOTAL EN PPRO8]]-Tabla2[[#This Row],[RESULTADO (TOTAL)]],"")</f>
        <v/>
      </c>
      <c r="AA661" s="6" t="str">
        <f>IF(Tabla2[[#This Row],[RESULTADO (TOTAL)]]&lt;0,1,"")</f>
        <v/>
      </c>
      <c r="AB661" s="6" t="str">
        <f>IF(Tabla2[[#This Row],[TARGET REAL (RESULTADO EN TICKS)]]&lt;&gt;"",IF(Tabla2[[#This Row],[OPERACIONES PERDEDORAS]]=1,AB660+Tabla2[[#This Row],[OPERACIONES PERDEDORAS]],0),"")</f>
        <v/>
      </c>
      <c r="AC661" s="23"/>
      <c r="AD661" s="23"/>
      <c r="AE661" s="6" t="str">
        <f>IF(D661&lt;&gt;"",COUNTIF($D$3:D661,D661),"")</f>
        <v/>
      </c>
      <c r="AF661" s="6" t="str">
        <f>IF(Tabla2[[#This Row],[RESULTADO TOTAL EN PPRO8]]&lt;0,ABS(Tabla2[[#This Row],[RESULTADO TOTAL EN PPRO8]]),"")</f>
        <v/>
      </c>
    </row>
    <row r="662" spans="1:32" x14ac:dyDescent="0.25">
      <c r="A662" s="22"/>
      <c r="B662" s="34">
        <f t="shared" si="35"/>
        <v>660</v>
      </c>
      <c r="C662" s="22"/>
      <c r="D662" s="37"/>
      <c r="E662" s="37"/>
      <c r="F662" s="37"/>
      <c r="G662" s="39"/>
      <c r="H662" s="22"/>
      <c r="I662" s="22"/>
      <c r="J662" s="22"/>
      <c r="K662" s="22"/>
      <c r="L662" s="22"/>
      <c r="M662" s="22"/>
      <c r="N662" s="22"/>
      <c r="O662" s="22"/>
      <c r="P662" s="22"/>
      <c r="Q662" s="22"/>
      <c r="R662" s="22"/>
      <c r="S662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662" s="22"/>
      <c r="U662" s="6" t="str">
        <f>IF(V662&lt;&gt;"",Tabla2[[#This Row],[VALOR DEL PUNTO (EJEMPLO EN ACCIONES UN PUNTO 1€) ]]/Tabla2[[#This Row],[TAMAÑO DEL TICK (ACCIONES = 0,01)]],"")</f>
        <v/>
      </c>
      <c r="V662" s="22"/>
      <c r="W662" s="22"/>
      <c r="X662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662" s="13" t="str">
        <f>IF(Tabla2[[#This Row],[RESULTADO TOTAL EN PPRO8]]&lt;&gt;"",Tabla2[[#This Row],[RESULTADO TOTAL EN PPRO8]]-Tabla2[[#This Row],[RESULTADO (TOTAL)]],"")</f>
        <v/>
      </c>
      <c r="AA662" s="6" t="str">
        <f>IF(Tabla2[[#This Row],[RESULTADO (TOTAL)]]&lt;0,1,"")</f>
        <v/>
      </c>
      <c r="AB662" s="6" t="str">
        <f>IF(Tabla2[[#This Row],[TARGET REAL (RESULTADO EN TICKS)]]&lt;&gt;"",IF(Tabla2[[#This Row],[OPERACIONES PERDEDORAS]]=1,AB661+Tabla2[[#This Row],[OPERACIONES PERDEDORAS]],0),"")</f>
        <v/>
      </c>
      <c r="AC662" s="23"/>
      <c r="AD662" s="23"/>
      <c r="AE662" s="6" t="str">
        <f>IF(D662&lt;&gt;"",COUNTIF($D$3:D662,D662),"")</f>
        <v/>
      </c>
      <c r="AF662" s="6" t="str">
        <f>IF(Tabla2[[#This Row],[RESULTADO TOTAL EN PPRO8]]&lt;0,ABS(Tabla2[[#This Row],[RESULTADO TOTAL EN PPRO8]]),"")</f>
        <v/>
      </c>
    </row>
    <row r="663" spans="1:32" x14ac:dyDescent="0.25">
      <c r="A663" s="22"/>
      <c r="B663" s="34">
        <f t="shared" si="35"/>
        <v>661</v>
      </c>
      <c r="C663" s="22"/>
      <c r="D663" s="37"/>
      <c r="E663" s="37"/>
      <c r="F663" s="37"/>
      <c r="G663" s="39"/>
      <c r="H663" s="22"/>
      <c r="I663" s="22"/>
      <c r="J663" s="22"/>
      <c r="K663" s="22"/>
      <c r="L663" s="22"/>
      <c r="M663" s="22"/>
      <c r="N663" s="22"/>
      <c r="O663" s="22"/>
      <c r="P663" s="22"/>
      <c r="Q663" s="22"/>
      <c r="R663" s="22"/>
      <c r="S663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663" s="22"/>
      <c r="U663" s="6" t="str">
        <f>IF(V663&lt;&gt;"",Tabla2[[#This Row],[VALOR DEL PUNTO (EJEMPLO EN ACCIONES UN PUNTO 1€) ]]/Tabla2[[#This Row],[TAMAÑO DEL TICK (ACCIONES = 0,01)]],"")</f>
        <v/>
      </c>
      <c r="V663" s="22"/>
      <c r="W663" s="22"/>
      <c r="X663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663" s="13" t="str">
        <f>IF(Tabla2[[#This Row],[RESULTADO TOTAL EN PPRO8]]&lt;&gt;"",Tabla2[[#This Row],[RESULTADO TOTAL EN PPRO8]]-Tabla2[[#This Row],[RESULTADO (TOTAL)]],"")</f>
        <v/>
      </c>
      <c r="AA663" s="6" t="str">
        <f>IF(Tabla2[[#This Row],[RESULTADO (TOTAL)]]&lt;0,1,"")</f>
        <v/>
      </c>
      <c r="AB663" s="6" t="str">
        <f>IF(Tabla2[[#This Row],[TARGET REAL (RESULTADO EN TICKS)]]&lt;&gt;"",IF(Tabla2[[#This Row],[OPERACIONES PERDEDORAS]]=1,AB662+Tabla2[[#This Row],[OPERACIONES PERDEDORAS]],0),"")</f>
        <v/>
      </c>
      <c r="AC663" s="23"/>
      <c r="AD663" s="23"/>
      <c r="AE663" s="6" t="str">
        <f>IF(D663&lt;&gt;"",COUNTIF($D$3:D663,D663),"")</f>
        <v/>
      </c>
      <c r="AF663" s="6" t="str">
        <f>IF(Tabla2[[#This Row],[RESULTADO TOTAL EN PPRO8]]&lt;0,ABS(Tabla2[[#This Row],[RESULTADO TOTAL EN PPRO8]]),"")</f>
        <v/>
      </c>
    </row>
    <row r="664" spans="1:32" x14ac:dyDescent="0.25">
      <c r="A664" s="22"/>
      <c r="B664" s="34">
        <f t="shared" si="35"/>
        <v>662</v>
      </c>
      <c r="C664" s="22"/>
      <c r="D664" s="37"/>
      <c r="E664" s="37"/>
      <c r="F664" s="37"/>
      <c r="G664" s="39"/>
      <c r="H664" s="22"/>
      <c r="I664" s="22"/>
      <c r="J664" s="22"/>
      <c r="K664" s="22"/>
      <c r="L664" s="22"/>
      <c r="M664" s="22"/>
      <c r="N664" s="22"/>
      <c r="O664" s="22"/>
      <c r="P664" s="22"/>
      <c r="Q664" s="22"/>
      <c r="R664" s="22"/>
      <c r="S664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664" s="22"/>
      <c r="U664" s="6" t="str">
        <f>IF(V664&lt;&gt;"",Tabla2[[#This Row],[VALOR DEL PUNTO (EJEMPLO EN ACCIONES UN PUNTO 1€) ]]/Tabla2[[#This Row],[TAMAÑO DEL TICK (ACCIONES = 0,01)]],"")</f>
        <v/>
      </c>
      <c r="V664" s="22"/>
      <c r="W664" s="22"/>
      <c r="X664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664" s="13" t="str">
        <f>IF(Tabla2[[#This Row],[RESULTADO TOTAL EN PPRO8]]&lt;&gt;"",Tabla2[[#This Row],[RESULTADO TOTAL EN PPRO8]]-Tabla2[[#This Row],[RESULTADO (TOTAL)]],"")</f>
        <v/>
      </c>
      <c r="AA664" s="6" t="str">
        <f>IF(Tabla2[[#This Row],[RESULTADO (TOTAL)]]&lt;0,1,"")</f>
        <v/>
      </c>
      <c r="AB664" s="6" t="str">
        <f>IF(Tabla2[[#This Row],[TARGET REAL (RESULTADO EN TICKS)]]&lt;&gt;"",IF(Tabla2[[#This Row],[OPERACIONES PERDEDORAS]]=1,AB663+Tabla2[[#This Row],[OPERACIONES PERDEDORAS]],0),"")</f>
        <v/>
      </c>
      <c r="AC664" s="23"/>
      <c r="AD664" s="23"/>
      <c r="AE664" s="6" t="str">
        <f>IF(D664&lt;&gt;"",COUNTIF($D$3:D664,D664),"")</f>
        <v/>
      </c>
      <c r="AF664" s="6" t="str">
        <f>IF(Tabla2[[#This Row],[RESULTADO TOTAL EN PPRO8]]&lt;0,ABS(Tabla2[[#This Row],[RESULTADO TOTAL EN PPRO8]]),"")</f>
        <v/>
      </c>
    </row>
    <row r="665" spans="1:32" x14ac:dyDescent="0.25">
      <c r="A665" s="22"/>
      <c r="B665" s="34">
        <f t="shared" si="35"/>
        <v>663</v>
      </c>
      <c r="C665" s="22"/>
      <c r="D665" s="37"/>
      <c r="E665" s="37"/>
      <c r="F665" s="37"/>
      <c r="G665" s="39"/>
      <c r="H665" s="22"/>
      <c r="I665" s="22"/>
      <c r="J665" s="22"/>
      <c r="K665" s="22"/>
      <c r="L665" s="22"/>
      <c r="M665" s="22"/>
      <c r="N665" s="22"/>
      <c r="O665" s="22"/>
      <c r="P665" s="22"/>
      <c r="Q665" s="22"/>
      <c r="R665" s="22"/>
      <c r="S665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665" s="22"/>
      <c r="U665" s="6" t="str">
        <f>IF(V665&lt;&gt;"",Tabla2[[#This Row],[VALOR DEL PUNTO (EJEMPLO EN ACCIONES UN PUNTO 1€) ]]/Tabla2[[#This Row],[TAMAÑO DEL TICK (ACCIONES = 0,01)]],"")</f>
        <v/>
      </c>
      <c r="V665" s="22"/>
      <c r="W665" s="22"/>
      <c r="X665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665" s="13" t="str">
        <f>IF(Tabla2[[#This Row],[RESULTADO TOTAL EN PPRO8]]&lt;&gt;"",Tabla2[[#This Row],[RESULTADO TOTAL EN PPRO8]]-Tabla2[[#This Row],[RESULTADO (TOTAL)]],"")</f>
        <v/>
      </c>
      <c r="AA665" s="6" t="str">
        <f>IF(Tabla2[[#This Row],[RESULTADO (TOTAL)]]&lt;0,1,"")</f>
        <v/>
      </c>
      <c r="AB665" s="6" t="str">
        <f>IF(Tabla2[[#This Row],[TARGET REAL (RESULTADO EN TICKS)]]&lt;&gt;"",IF(Tabla2[[#This Row],[OPERACIONES PERDEDORAS]]=1,AB664+Tabla2[[#This Row],[OPERACIONES PERDEDORAS]],0),"")</f>
        <v/>
      </c>
      <c r="AC665" s="23"/>
      <c r="AD665" s="23"/>
      <c r="AE665" s="6" t="str">
        <f>IF(D665&lt;&gt;"",COUNTIF($D$3:D665,D665),"")</f>
        <v/>
      </c>
      <c r="AF665" s="6" t="str">
        <f>IF(Tabla2[[#This Row],[RESULTADO TOTAL EN PPRO8]]&lt;0,ABS(Tabla2[[#This Row],[RESULTADO TOTAL EN PPRO8]]),"")</f>
        <v/>
      </c>
    </row>
    <row r="666" spans="1:32" x14ac:dyDescent="0.25">
      <c r="A666" s="22"/>
      <c r="B666" s="34">
        <f t="shared" si="35"/>
        <v>664</v>
      </c>
      <c r="C666" s="22"/>
      <c r="D666" s="37"/>
      <c r="E666" s="37"/>
      <c r="F666" s="37"/>
      <c r="G666" s="39"/>
      <c r="H666" s="22"/>
      <c r="I666" s="22"/>
      <c r="J666" s="22"/>
      <c r="K666" s="22"/>
      <c r="L666" s="22"/>
      <c r="M666" s="22"/>
      <c r="N666" s="22"/>
      <c r="O666" s="22"/>
      <c r="P666" s="22"/>
      <c r="Q666" s="22"/>
      <c r="R666" s="22"/>
      <c r="S666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666" s="22"/>
      <c r="U666" s="6" t="str">
        <f>IF(V666&lt;&gt;"",Tabla2[[#This Row],[VALOR DEL PUNTO (EJEMPLO EN ACCIONES UN PUNTO 1€) ]]/Tabla2[[#This Row],[TAMAÑO DEL TICK (ACCIONES = 0,01)]],"")</f>
        <v/>
      </c>
      <c r="V666" s="22"/>
      <c r="W666" s="22"/>
      <c r="X666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666" s="13" t="str">
        <f>IF(Tabla2[[#This Row],[RESULTADO TOTAL EN PPRO8]]&lt;&gt;"",Tabla2[[#This Row],[RESULTADO TOTAL EN PPRO8]]-Tabla2[[#This Row],[RESULTADO (TOTAL)]],"")</f>
        <v/>
      </c>
      <c r="AA666" s="6" t="str">
        <f>IF(Tabla2[[#This Row],[RESULTADO (TOTAL)]]&lt;0,1,"")</f>
        <v/>
      </c>
      <c r="AB666" s="6" t="str">
        <f>IF(Tabla2[[#This Row],[TARGET REAL (RESULTADO EN TICKS)]]&lt;&gt;"",IF(Tabla2[[#This Row],[OPERACIONES PERDEDORAS]]=1,AB665+Tabla2[[#This Row],[OPERACIONES PERDEDORAS]],0),"")</f>
        <v/>
      </c>
      <c r="AC666" s="23"/>
      <c r="AD666" s="23"/>
      <c r="AE666" s="6" t="str">
        <f>IF(D666&lt;&gt;"",COUNTIF($D$3:D666,D666),"")</f>
        <v/>
      </c>
      <c r="AF666" s="6" t="str">
        <f>IF(Tabla2[[#This Row],[RESULTADO TOTAL EN PPRO8]]&lt;0,ABS(Tabla2[[#This Row],[RESULTADO TOTAL EN PPRO8]]),"")</f>
        <v/>
      </c>
    </row>
    <row r="667" spans="1:32" x14ac:dyDescent="0.25">
      <c r="A667" s="22"/>
      <c r="B667" s="34">
        <f t="shared" si="35"/>
        <v>665</v>
      </c>
      <c r="C667" s="22"/>
      <c r="D667" s="37"/>
      <c r="E667" s="37"/>
      <c r="F667" s="37"/>
      <c r="G667" s="39"/>
      <c r="H667" s="22"/>
      <c r="I667" s="22"/>
      <c r="J667" s="22"/>
      <c r="K667" s="22"/>
      <c r="L667" s="22"/>
      <c r="M667" s="22"/>
      <c r="N667" s="22"/>
      <c r="O667" s="22"/>
      <c r="P667" s="22"/>
      <c r="Q667" s="22"/>
      <c r="R667" s="22"/>
      <c r="S667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667" s="22"/>
      <c r="U667" s="6" t="str">
        <f>IF(V667&lt;&gt;"",Tabla2[[#This Row],[VALOR DEL PUNTO (EJEMPLO EN ACCIONES UN PUNTO 1€) ]]/Tabla2[[#This Row],[TAMAÑO DEL TICK (ACCIONES = 0,01)]],"")</f>
        <v/>
      </c>
      <c r="V667" s="22"/>
      <c r="W667" s="22"/>
      <c r="X667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667" s="13" t="str">
        <f>IF(Tabla2[[#This Row],[RESULTADO TOTAL EN PPRO8]]&lt;&gt;"",Tabla2[[#This Row],[RESULTADO TOTAL EN PPRO8]]-Tabla2[[#This Row],[RESULTADO (TOTAL)]],"")</f>
        <v/>
      </c>
      <c r="AA667" s="6" t="str">
        <f>IF(Tabla2[[#This Row],[RESULTADO (TOTAL)]]&lt;0,1,"")</f>
        <v/>
      </c>
      <c r="AB667" s="6" t="str">
        <f>IF(Tabla2[[#This Row],[TARGET REAL (RESULTADO EN TICKS)]]&lt;&gt;"",IF(Tabla2[[#This Row],[OPERACIONES PERDEDORAS]]=1,AB666+Tabla2[[#This Row],[OPERACIONES PERDEDORAS]],0),"")</f>
        <v/>
      </c>
      <c r="AC667" s="23"/>
      <c r="AD667" s="23"/>
      <c r="AE667" s="6" t="str">
        <f>IF(D667&lt;&gt;"",COUNTIF($D$3:D667,D667),"")</f>
        <v/>
      </c>
      <c r="AF667" s="6" t="str">
        <f>IF(Tabla2[[#This Row],[RESULTADO TOTAL EN PPRO8]]&lt;0,ABS(Tabla2[[#This Row],[RESULTADO TOTAL EN PPRO8]]),"")</f>
        <v/>
      </c>
    </row>
    <row r="668" spans="1:32" x14ac:dyDescent="0.25">
      <c r="A668" s="22"/>
      <c r="B668" s="34">
        <f t="shared" si="35"/>
        <v>666</v>
      </c>
      <c r="C668" s="22"/>
      <c r="D668" s="37"/>
      <c r="E668" s="37"/>
      <c r="F668" s="37"/>
      <c r="G668" s="39"/>
      <c r="H668" s="22"/>
      <c r="I668" s="22"/>
      <c r="J668" s="22"/>
      <c r="K668" s="22"/>
      <c r="L668" s="22"/>
      <c r="M668" s="22"/>
      <c r="N668" s="22"/>
      <c r="O668" s="22"/>
      <c r="P668" s="22"/>
      <c r="Q668" s="22"/>
      <c r="R668" s="22"/>
      <c r="S668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668" s="22"/>
      <c r="U668" s="6" t="str">
        <f>IF(V668&lt;&gt;"",Tabla2[[#This Row],[VALOR DEL PUNTO (EJEMPLO EN ACCIONES UN PUNTO 1€) ]]/Tabla2[[#This Row],[TAMAÑO DEL TICK (ACCIONES = 0,01)]],"")</f>
        <v/>
      </c>
      <c r="V668" s="22"/>
      <c r="W668" s="22"/>
      <c r="X668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668" s="13" t="str">
        <f>IF(Tabla2[[#This Row],[RESULTADO TOTAL EN PPRO8]]&lt;&gt;"",Tabla2[[#This Row],[RESULTADO TOTAL EN PPRO8]]-Tabla2[[#This Row],[RESULTADO (TOTAL)]],"")</f>
        <v/>
      </c>
      <c r="AA668" s="6" t="str">
        <f>IF(Tabla2[[#This Row],[RESULTADO (TOTAL)]]&lt;0,1,"")</f>
        <v/>
      </c>
      <c r="AB668" s="6" t="str">
        <f>IF(Tabla2[[#This Row],[TARGET REAL (RESULTADO EN TICKS)]]&lt;&gt;"",IF(Tabla2[[#This Row],[OPERACIONES PERDEDORAS]]=1,AB667+Tabla2[[#This Row],[OPERACIONES PERDEDORAS]],0),"")</f>
        <v/>
      </c>
      <c r="AC668" s="23"/>
      <c r="AD668" s="23"/>
      <c r="AE668" s="6" t="str">
        <f>IF(D668&lt;&gt;"",COUNTIF($D$3:D668,D668),"")</f>
        <v/>
      </c>
      <c r="AF668" s="6" t="str">
        <f>IF(Tabla2[[#This Row],[RESULTADO TOTAL EN PPRO8]]&lt;0,ABS(Tabla2[[#This Row],[RESULTADO TOTAL EN PPRO8]]),"")</f>
        <v/>
      </c>
    </row>
    <row r="669" spans="1:32" x14ac:dyDescent="0.25">
      <c r="A669" s="22"/>
      <c r="B669" s="34">
        <f t="shared" si="35"/>
        <v>667</v>
      </c>
      <c r="C669" s="22"/>
      <c r="D669" s="37"/>
      <c r="E669" s="37"/>
      <c r="F669" s="37"/>
      <c r="G669" s="39"/>
      <c r="H669" s="22"/>
      <c r="I669" s="22"/>
      <c r="J669" s="22"/>
      <c r="K669" s="22"/>
      <c r="L669" s="22"/>
      <c r="M669" s="22"/>
      <c r="N669" s="22"/>
      <c r="O669" s="22"/>
      <c r="P669" s="22"/>
      <c r="Q669" s="22"/>
      <c r="R669" s="22"/>
      <c r="S669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669" s="22"/>
      <c r="U669" s="6" t="str">
        <f>IF(V669&lt;&gt;"",Tabla2[[#This Row],[VALOR DEL PUNTO (EJEMPLO EN ACCIONES UN PUNTO 1€) ]]/Tabla2[[#This Row],[TAMAÑO DEL TICK (ACCIONES = 0,01)]],"")</f>
        <v/>
      </c>
      <c r="V669" s="22"/>
      <c r="W669" s="22"/>
      <c r="X669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669" s="13" t="str">
        <f>IF(Tabla2[[#This Row],[RESULTADO TOTAL EN PPRO8]]&lt;&gt;"",Tabla2[[#This Row],[RESULTADO TOTAL EN PPRO8]]-Tabla2[[#This Row],[RESULTADO (TOTAL)]],"")</f>
        <v/>
      </c>
      <c r="AA669" s="6" t="str">
        <f>IF(Tabla2[[#This Row],[RESULTADO (TOTAL)]]&lt;0,1,"")</f>
        <v/>
      </c>
      <c r="AB669" s="6" t="str">
        <f>IF(Tabla2[[#This Row],[TARGET REAL (RESULTADO EN TICKS)]]&lt;&gt;"",IF(Tabla2[[#This Row],[OPERACIONES PERDEDORAS]]=1,AB668+Tabla2[[#This Row],[OPERACIONES PERDEDORAS]],0),"")</f>
        <v/>
      </c>
      <c r="AC669" s="23"/>
      <c r="AD669" s="23"/>
      <c r="AE669" s="6" t="str">
        <f>IF(D669&lt;&gt;"",COUNTIF($D$3:D669,D669),"")</f>
        <v/>
      </c>
      <c r="AF669" s="6" t="str">
        <f>IF(Tabla2[[#This Row],[RESULTADO TOTAL EN PPRO8]]&lt;0,ABS(Tabla2[[#This Row],[RESULTADO TOTAL EN PPRO8]]),"")</f>
        <v/>
      </c>
    </row>
    <row r="670" spans="1:32" x14ac:dyDescent="0.25">
      <c r="A670" s="22"/>
      <c r="B670" s="34">
        <f t="shared" si="35"/>
        <v>668</v>
      </c>
      <c r="C670" s="22"/>
      <c r="D670" s="37"/>
      <c r="E670" s="37"/>
      <c r="F670" s="37"/>
      <c r="G670" s="39"/>
      <c r="H670" s="22"/>
      <c r="I670" s="22"/>
      <c r="J670" s="22"/>
      <c r="K670" s="22"/>
      <c r="L670" s="22"/>
      <c r="M670" s="22"/>
      <c r="N670" s="22"/>
      <c r="O670" s="22"/>
      <c r="P670" s="22"/>
      <c r="Q670" s="22"/>
      <c r="R670" s="22"/>
      <c r="S670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670" s="22"/>
      <c r="U670" s="6" t="str">
        <f>IF(V670&lt;&gt;"",Tabla2[[#This Row],[VALOR DEL PUNTO (EJEMPLO EN ACCIONES UN PUNTO 1€) ]]/Tabla2[[#This Row],[TAMAÑO DEL TICK (ACCIONES = 0,01)]],"")</f>
        <v/>
      </c>
      <c r="V670" s="22"/>
      <c r="W670" s="22"/>
      <c r="X670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670" s="13" t="str">
        <f>IF(Tabla2[[#This Row],[RESULTADO TOTAL EN PPRO8]]&lt;&gt;"",Tabla2[[#This Row],[RESULTADO TOTAL EN PPRO8]]-Tabla2[[#This Row],[RESULTADO (TOTAL)]],"")</f>
        <v/>
      </c>
      <c r="AA670" s="6" t="str">
        <f>IF(Tabla2[[#This Row],[RESULTADO (TOTAL)]]&lt;0,1,"")</f>
        <v/>
      </c>
      <c r="AB670" s="6" t="str">
        <f>IF(Tabla2[[#This Row],[TARGET REAL (RESULTADO EN TICKS)]]&lt;&gt;"",IF(Tabla2[[#This Row],[OPERACIONES PERDEDORAS]]=1,AB669+Tabla2[[#This Row],[OPERACIONES PERDEDORAS]],0),"")</f>
        <v/>
      </c>
      <c r="AC670" s="23"/>
      <c r="AD670" s="23"/>
      <c r="AE670" s="6" t="str">
        <f>IF(D670&lt;&gt;"",COUNTIF($D$3:D670,D670),"")</f>
        <v/>
      </c>
      <c r="AF670" s="6" t="str">
        <f>IF(Tabla2[[#This Row],[RESULTADO TOTAL EN PPRO8]]&lt;0,ABS(Tabla2[[#This Row],[RESULTADO TOTAL EN PPRO8]]),"")</f>
        <v/>
      </c>
    </row>
    <row r="671" spans="1:32" x14ac:dyDescent="0.25">
      <c r="A671" s="22"/>
      <c r="B671" s="34">
        <f t="shared" si="35"/>
        <v>669</v>
      </c>
      <c r="C671" s="22"/>
      <c r="D671" s="37"/>
      <c r="E671" s="37"/>
      <c r="F671" s="37"/>
      <c r="G671" s="39"/>
      <c r="H671" s="22"/>
      <c r="I671" s="22"/>
      <c r="J671" s="22"/>
      <c r="K671" s="22"/>
      <c r="L671" s="22"/>
      <c r="M671" s="22"/>
      <c r="N671" s="22"/>
      <c r="O671" s="22"/>
      <c r="P671" s="22"/>
      <c r="Q671" s="22"/>
      <c r="R671" s="22"/>
      <c r="S671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671" s="22"/>
      <c r="U671" s="6" t="str">
        <f>IF(V671&lt;&gt;"",Tabla2[[#This Row],[VALOR DEL PUNTO (EJEMPLO EN ACCIONES UN PUNTO 1€) ]]/Tabla2[[#This Row],[TAMAÑO DEL TICK (ACCIONES = 0,01)]],"")</f>
        <v/>
      </c>
      <c r="V671" s="22"/>
      <c r="W671" s="22"/>
      <c r="X671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671" s="13" t="str">
        <f>IF(Tabla2[[#This Row],[RESULTADO TOTAL EN PPRO8]]&lt;&gt;"",Tabla2[[#This Row],[RESULTADO TOTAL EN PPRO8]]-Tabla2[[#This Row],[RESULTADO (TOTAL)]],"")</f>
        <v/>
      </c>
      <c r="AA671" s="6" t="str">
        <f>IF(Tabla2[[#This Row],[RESULTADO (TOTAL)]]&lt;0,1,"")</f>
        <v/>
      </c>
      <c r="AB671" s="6" t="str">
        <f>IF(Tabla2[[#This Row],[TARGET REAL (RESULTADO EN TICKS)]]&lt;&gt;"",IF(Tabla2[[#This Row],[OPERACIONES PERDEDORAS]]=1,AB670+Tabla2[[#This Row],[OPERACIONES PERDEDORAS]],0),"")</f>
        <v/>
      </c>
      <c r="AC671" s="23"/>
      <c r="AD671" s="23"/>
      <c r="AE671" s="6" t="str">
        <f>IF(D671&lt;&gt;"",COUNTIF($D$3:D671,D671),"")</f>
        <v/>
      </c>
      <c r="AF671" s="6" t="str">
        <f>IF(Tabla2[[#This Row],[RESULTADO TOTAL EN PPRO8]]&lt;0,ABS(Tabla2[[#This Row],[RESULTADO TOTAL EN PPRO8]]),"")</f>
        <v/>
      </c>
    </row>
    <row r="672" spans="1:32" x14ac:dyDescent="0.25">
      <c r="A672" s="22"/>
      <c r="B672" s="34">
        <f t="shared" si="35"/>
        <v>670</v>
      </c>
      <c r="C672" s="22"/>
      <c r="D672" s="37"/>
      <c r="E672" s="37"/>
      <c r="F672" s="37"/>
      <c r="G672" s="39"/>
      <c r="H672" s="22"/>
      <c r="I672" s="22"/>
      <c r="J672" s="22"/>
      <c r="K672" s="22"/>
      <c r="L672" s="22"/>
      <c r="M672" s="22"/>
      <c r="N672" s="22"/>
      <c r="O672" s="22"/>
      <c r="P672" s="22"/>
      <c r="Q672" s="22"/>
      <c r="R672" s="22"/>
      <c r="S672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672" s="22"/>
      <c r="U672" s="6" t="str">
        <f>IF(V672&lt;&gt;"",Tabla2[[#This Row],[VALOR DEL PUNTO (EJEMPLO EN ACCIONES UN PUNTO 1€) ]]/Tabla2[[#This Row],[TAMAÑO DEL TICK (ACCIONES = 0,01)]],"")</f>
        <v/>
      </c>
      <c r="V672" s="22"/>
      <c r="W672" s="22"/>
      <c r="X672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672" s="13" t="str">
        <f>IF(Tabla2[[#This Row],[RESULTADO TOTAL EN PPRO8]]&lt;&gt;"",Tabla2[[#This Row],[RESULTADO TOTAL EN PPRO8]]-Tabla2[[#This Row],[RESULTADO (TOTAL)]],"")</f>
        <v/>
      </c>
      <c r="AA672" s="6" t="str">
        <f>IF(Tabla2[[#This Row],[RESULTADO (TOTAL)]]&lt;0,1,"")</f>
        <v/>
      </c>
      <c r="AB672" s="6" t="str">
        <f>IF(Tabla2[[#This Row],[TARGET REAL (RESULTADO EN TICKS)]]&lt;&gt;"",IF(Tabla2[[#This Row],[OPERACIONES PERDEDORAS]]=1,AB671+Tabla2[[#This Row],[OPERACIONES PERDEDORAS]],0),"")</f>
        <v/>
      </c>
      <c r="AC672" s="23"/>
      <c r="AD672" s="23"/>
      <c r="AE672" s="6" t="str">
        <f>IF(D672&lt;&gt;"",COUNTIF($D$3:D672,D672),"")</f>
        <v/>
      </c>
      <c r="AF672" s="6" t="str">
        <f>IF(Tabla2[[#This Row],[RESULTADO TOTAL EN PPRO8]]&lt;0,ABS(Tabla2[[#This Row],[RESULTADO TOTAL EN PPRO8]]),"")</f>
        <v/>
      </c>
    </row>
    <row r="673" spans="1:32" x14ac:dyDescent="0.25">
      <c r="A673" s="22"/>
      <c r="B673" s="34">
        <f t="shared" si="35"/>
        <v>671</v>
      </c>
      <c r="C673" s="22"/>
      <c r="D673" s="37"/>
      <c r="E673" s="37"/>
      <c r="F673" s="37"/>
      <c r="G673" s="39"/>
      <c r="H673" s="22"/>
      <c r="I673" s="22"/>
      <c r="J673" s="22"/>
      <c r="K673" s="22"/>
      <c r="L673" s="22"/>
      <c r="M673" s="22"/>
      <c r="N673" s="22"/>
      <c r="O673" s="22"/>
      <c r="P673" s="22"/>
      <c r="Q673" s="22"/>
      <c r="R673" s="22"/>
      <c r="S673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673" s="22"/>
      <c r="U673" s="6" t="str">
        <f>IF(V673&lt;&gt;"",Tabla2[[#This Row],[VALOR DEL PUNTO (EJEMPLO EN ACCIONES UN PUNTO 1€) ]]/Tabla2[[#This Row],[TAMAÑO DEL TICK (ACCIONES = 0,01)]],"")</f>
        <v/>
      </c>
      <c r="V673" s="22"/>
      <c r="W673" s="22"/>
      <c r="X673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673" s="13" t="str">
        <f>IF(Tabla2[[#This Row],[RESULTADO TOTAL EN PPRO8]]&lt;&gt;"",Tabla2[[#This Row],[RESULTADO TOTAL EN PPRO8]]-Tabla2[[#This Row],[RESULTADO (TOTAL)]],"")</f>
        <v/>
      </c>
      <c r="AA673" s="6" t="str">
        <f>IF(Tabla2[[#This Row],[RESULTADO (TOTAL)]]&lt;0,1,"")</f>
        <v/>
      </c>
      <c r="AB673" s="6" t="str">
        <f>IF(Tabla2[[#This Row],[TARGET REAL (RESULTADO EN TICKS)]]&lt;&gt;"",IF(Tabla2[[#This Row],[OPERACIONES PERDEDORAS]]=1,AB672+Tabla2[[#This Row],[OPERACIONES PERDEDORAS]],0),"")</f>
        <v/>
      </c>
      <c r="AC673" s="23"/>
      <c r="AD673" s="23"/>
      <c r="AE673" s="6" t="str">
        <f>IF(D673&lt;&gt;"",COUNTIF($D$3:D673,D673),"")</f>
        <v/>
      </c>
      <c r="AF673" s="6" t="str">
        <f>IF(Tabla2[[#This Row],[RESULTADO TOTAL EN PPRO8]]&lt;0,ABS(Tabla2[[#This Row],[RESULTADO TOTAL EN PPRO8]]),"")</f>
        <v/>
      </c>
    </row>
    <row r="674" spans="1:32" x14ac:dyDescent="0.25">
      <c r="A674" s="22"/>
      <c r="B674" s="34">
        <f t="shared" si="35"/>
        <v>672</v>
      </c>
      <c r="C674" s="22"/>
      <c r="D674" s="37"/>
      <c r="E674" s="37"/>
      <c r="F674" s="37"/>
      <c r="G674" s="39"/>
      <c r="H674" s="22"/>
      <c r="I674" s="22"/>
      <c r="J674" s="22"/>
      <c r="K674" s="22"/>
      <c r="L674" s="22"/>
      <c r="M674" s="22"/>
      <c r="N674" s="22"/>
      <c r="O674" s="22"/>
      <c r="P674" s="22"/>
      <c r="Q674" s="22"/>
      <c r="R674" s="22"/>
      <c r="S674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674" s="22"/>
      <c r="U674" s="6" t="str">
        <f>IF(V674&lt;&gt;"",Tabla2[[#This Row],[VALOR DEL PUNTO (EJEMPLO EN ACCIONES UN PUNTO 1€) ]]/Tabla2[[#This Row],[TAMAÑO DEL TICK (ACCIONES = 0,01)]],"")</f>
        <v/>
      </c>
      <c r="V674" s="22"/>
      <c r="W674" s="22"/>
      <c r="X674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674" s="13" t="str">
        <f>IF(Tabla2[[#This Row],[RESULTADO TOTAL EN PPRO8]]&lt;&gt;"",Tabla2[[#This Row],[RESULTADO TOTAL EN PPRO8]]-Tabla2[[#This Row],[RESULTADO (TOTAL)]],"")</f>
        <v/>
      </c>
      <c r="AA674" s="6" t="str">
        <f>IF(Tabla2[[#This Row],[RESULTADO (TOTAL)]]&lt;0,1,"")</f>
        <v/>
      </c>
      <c r="AB674" s="6" t="str">
        <f>IF(Tabla2[[#This Row],[TARGET REAL (RESULTADO EN TICKS)]]&lt;&gt;"",IF(Tabla2[[#This Row],[OPERACIONES PERDEDORAS]]=1,AB673+Tabla2[[#This Row],[OPERACIONES PERDEDORAS]],0),"")</f>
        <v/>
      </c>
      <c r="AC674" s="23"/>
      <c r="AD674" s="23"/>
      <c r="AE674" s="6" t="str">
        <f>IF(D674&lt;&gt;"",COUNTIF($D$3:D674,D674),"")</f>
        <v/>
      </c>
      <c r="AF674" s="6" t="str">
        <f>IF(Tabla2[[#This Row],[RESULTADO TOTAL EN PPRO8]]&lt;0,ABS(Tabla2[[#This Row],[RESULTADO TOTAL EN PPRO8]]),"")</f>
        <v/>
      </c>
    </row>
    <row r="675" spans="1:32" x14ac:dyDescent="0.25">
      <c r="A675" s="22"/>
      <c r="B675" s="34">
        <f t="shared" si="35"/>
        <v>673</v>
      </c>
      <c r="C675" s="22"/>
      <c r="D675" s="37"/>
      <c r="E675" s="37"/>
      <c r="F675" s="37"/>
      <c r="G675" s="39"/>
      <c r="H675" s="22"/>
      <c r="I675" s="22"/>
      <c r="J675" s="22"/>
      <c r="K675" s="22"/>
      <c r="L675" s="22"/>
      <c r="M675" s="22"/>
      <c r="N675" s="22"/>
      <c r="O675" s="22"/>
      <c r="P675" s="22"/>
      <c r="Q675" s="22"/>
      <c r="R675" s="22"/>
      <c r="S675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675" s="22"/>
      <c r="U675" s="6" t="str">
        <f>IF(V675&lt;&gt;"",Tabla2[[#This Row],[VALOR DEL PUNTO (EJEMPLO EN ACCIONES UN PUNTO 1€) ]]/Tabla2[[#This Row],[TAMAÑO DEL TICK (ACCIONES = 0,01)]],"")</f>
        <v/>
      </c>
      <c r="V675" s="22"/>
      <c r="W675" s="22"/>
      <c r="X675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675" s="13" t="str">
        <f>IF(Tabla2[[#This Row],[RESULTADO TOTAL EN PPRO8]]&lt;&gt;"",Tabla2[[#This Row],[RESULTADO TOTAL EN PPRO8]]-Tabla2[[#This Row],[RESULTADO (TOTAL)]],"")</f>
        <v/>
      </c>
      <c r="AA675" s="6" t="str">
        <f>IF(Tabla2[[#This Row],[RESULTADO (TOTAL)]]&lt;0,1,"")</f>
        <v/>
      </c>
      <c r="AB675" s="6" t="str">
        <f>IF(Tabla2[[#This Row],[TARGET REAL (RESULTADO EN TICKS)]]&lt;&gt;"",IF(Tabla2[[#This Row],[OPERACIONES PERDEDORAS]]=1,AB674+Tabla2[[#This Row],[OPERACIONES PERDEDORAS]],0),"")</f>
        <v/>
      </c>
      <c r="AC675" s="23"/>
      <c r="AD675" s="23"/>
      <c r="AE675" s="6" t="str">
        <f>IF(D675&lt;&gt;"",COUNTIF($D$3:D675,D675),"")</f>
        <v/>
      </c>
      <c r="AF675" s="6" t="str">
        <f>IF(Tabla2[[#This Row],[RESULTADO TOTAL EN PPRO8]]&lt;0,ABS(Tabla2[[#This Row],[RESULTADO TOTAL EN PPRO8]]),"")</f>
        <v/>
      </c>
    </row>
    <row r="676" spans="1:32" x14ac:dyDescent="0.25">
      <c r="A676" s="22"/>
      <c r="B676" s="34">
        <f t="shared" si="35"/>
        <v>674</v>
      </c>
      <c r="C676" s="22"/>
      <c r="D676" s="37"/>
      <c r="E676" s="37"/>
      <c r="F676" s="37"/>
      <c r="G676" s="39"/>
      <c r="H676" s="22"/>
      <c r="I676" s="22"/>
      <c r="J676" s="22"/>
      <c r="K676" s="22"/>
      <c r="L676" s="22"/>
      <c r="M676" s="22"/>
      <c r="N676" s="22"/>
      <c r="O676" s="22"/>
      <c r="P676" s="22"/>
      <c r="Q676" s="22"/>
      <c r="R676" s="22"/>
      <c r="S676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676" s="22"/>
      <c r="U676" s="6" t="str">
        <f>IF(V676&lt;&gt;"",Tabla2[[#This Row],[VALOR DEL PUNTO (EJEMPLO EN ACCIONES UN PUNTO 1€) ]]/Tabla2[[#This Row],[TAMAÑO DEL TICK (ACCIONES = 0,01)]],"")</f>
        <v/>
      </c>
      <c r="V676" s="22"/>
      <c r="W676" s="22"/>
      <c r="X676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676" s="13" t="str">
        <f>IF(Tabla2[[#This Row],[RESULTADO TOTAL EN PPRO8]]&lt;&gt;"",Tabla2[[#This Row],[RESULTADO TOTAL EN PPRO8]]-Tabla2[[#This Row],[RESULTADO (TOTAL)]],"")</f>
        <v/>
      </c>
      <c r="AA676" s="6" t="str">
        <f>IF(Tabla2[[#This Row],[RESULTADO (TOTAL)]]&lt;0,1,"")</f>
        <v/>
      </c>
      <c r="AB676" s="6" t="str">
        <f>IF(Tabla2[[#This Row],[TARGET REAL (RESULTADO EN TICKS)]]&lt;&gt;"",IF(Tabla2[[#This Row],[OPERACIONES PERDEDORAS]]=1,AB675+Tabla2[[#This Row],[OPERACIONES PERDEDORAS]],0),"")</f>
        <v/>
      </c>
      <c r="AC676" s="23"/>
      <c r="AD676" s="23"/>
      <c r="AE676" s="6" t="str">
        <f>IF(D676&lt;&gt;"",COUNTIF($D$3:D676,D676),"")</f>
        <v/>
      </c>
      <c r="AF676" s="6" t="str">
        <f>IF(Tabla2[[#This Row],[RESULTADO TOTAL EN PPRO8]]&lt;0,ABS(Tabla2[[#This Row],[RESULTADO TOTAL EN PPRO8]]),"")</f>
        <v/>
      </c>
    </row>
    <row r="677" spans="1:32" x14ac:dyDescent="0.25">
      <c r="A677" s="22"/>
      <c r="B677" s="34">
        <f t="shared" si="35"/>
        <v>675</v>
      </c>
      <c r="C677" s="22"/>
      <c r="D677" s="37"/>
      <c r="E677" s="37"/>
      <c r="F677" s="37"/>
      <c r="G677" s="39"/>
      <c r="H677" s="22"/>
      <c r="I677" s="22"/>
      <c r="J677" s="22"/>
      <c r="K677" s="22"/>
      <c r="L677" s="22"/>
      <c r="M677" s="22"/>
      <c r="N677" s="22"/>
      <c r="O677" s="22"/>
      <c r="P677" s="22"/>
      <c r="Q677" s="22"/>
      <c r="R677" s="22"/>
      <c r="S677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677" s="22"/>
      <c r="U677" s="6" t="str">
        <f>IF(V677&lt;&gt;"",Tabla2[[#This Row],[VALOR DEL PUNTO (EJEMPLO EN ACCIONES UN PUNTO 1€) ]]/Tabla2[[#This Row],[TAMAÑO DEL TICK (ACCIONES = 0,01)]],"")</f>
        <v/>
      </c>
      <c r="V677" s="22"/>
      <c r="W677" s="22"/>
      <c r="X677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677" s="13" t="str">
        <f>IF(Tabla2[[#This Row],[RESULTADO TOTAL EN PPRO8]]&lt;&gt;"",Tabla2[[#This Row],[RESULTADO TOTAL EN PPRO8]]-Tabla2[[#This Row],[RESULTADO (TOTAL)]],"")</f>
        <v/>
      </c>
      <c r="AA677" s="6" t="str">
        <f>IF(Tabla2[[#This Row],[RESULTADO (TOTAL)]]&lt;0,1,"")</f>
        <v/>
      </c>
      <c r="AB677" s="6" t="str">
        <f>IF(Tabla2[[#This Row],[TARGET REAL (RESULTADO EN TICKS)]]&lt;&gt;"",IF(Tabla2[[#This Row],[OPERACIONES PERDEDORAS]]=1,AB676+Tabla2[[#This Row],[OPERACIONES PERDEDORAS]],0),"")</f>
        <v/>
      </c>
      <c r="AC677" s="23"/>
      <c r="AD677" s="23"/>
      <c r="AE677" s="6" t="str">
        <f>IF(D677&lt;&gt;"",COUNTIF($D$3:D677,D677),"")</f>
        <v/>
      </c>
      <c r="AF677" s="6" t="str">
        <f>IF(Tabla2[[#This Row],[RESULTADO TOTAL EN PPRO8]]&lt;0,ABS(Tabla2[[#This Row],[RESULTADO TOTAL EN PPRO8]]),"")</f>
        <v/>
      </c>
    </row>
    <row r="678" spans="1:32" x14ac:dyDescent="0.25">
      <c r="A678" s="22"/>
      <c r="B678" s="34">
        <f t="shared" si="35"/>
        <v>676</v>
      </c>
      <c r="C678" s="22"/>
      <c r="D678" s="37"/>
      <c r="E678" s="37"/>
      <c r="F678" s="37"/>
      <c r="G678" s="39"/>
      <c r="H678" s="22"/>
      <c r="I678" s="22"/>
      <c r="J678" s="22"/>
      <c r="K678" s="22"/>
      <c r="L678" s="22"/>
      <c r="M678" s="22"/>
      <c r="N678" s="22"/>
      <c r="O678" s="22"/>
      <c r="P678" s="22"/>
      <c r="Q678" s="22"/>
      <c r="R678" s="22"/>
      <c r="S678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678" s="22"/>
      <c r="U678" s="6" t="str">
        <f>IF(V678&lt;&gt;"",Tabla2[[#This Row],[VALOR DEL PUNTO (EJEMPLO EN ACCIONES UN PUNTO 1€) ]]/Tabla2[[#This Row],[TAMAÑO DEL TICK (ACCIONES = 0,01)]],"")</f>
        <v/>
      </c>
      <c r="V678" s="22"/>
      <c r="W678" s="22"/>
      <c r="X678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678" s="13" t="str">
        <f>IF(Tabla2[[#This Row],[RESULTADO TOTAL EN PPRO8]]&lt;&gt;"",Tabla2[[#This Row],[RESULTADO TOTAL EN PPRO8]]-Tabla2[[#This Row],[RESULTADO (TOTAL)]],"")</f>
        <v/>
      </c>
      <c r="AA678" s="6" t="str">
        <f>IF(Tabla2[[#This Row],[RESULTADO (TOTAL)]]&lt;0,1,"")</f>
        <v/>
      </c>
      <c r="AB678" s="6" t="str">
        <f>IF(Tabla2[[#This Row],[TARGET REAL (RESULTADO EN TICKS)]]&lt;&gt;"",IF(Tabla2[[#This Row],[OPERACIONES PERDEDORAS]]=1,AB677+Tabla2[[#This Row],[OPERACIONES PERDEDORAS]],0),"")</f>
        <v/>
      </c>
      <c r="AC678" s="23"/>
      <c r="AD678" s="23"/>
      <c r="AE678" s="6" t="str">
        <f>IF(D678&lt;&gt;"",COUNTIF($D$3:D678,D678),"")</f>
        <v/>
      </c>
      <c r="AF678" s="6" t="str">
        <f>IF(Tabla2[[#This Row],[RESULTADO TOTAL EN PPRO8]]&lt;0,ABS(Tabla2[[#This Row],[RESULTADO TOTAL EN PPRO8]]),"")</f>
        <v/>
      </c>
    </row>
    <row r="679" spans="1:32" x14ac:dyDescent="0.25">
      <c r="A679" s="22"/>
      <c r="B679" s="34">
        <f t="shared" ref="B679:B742" si="36">B678+1</f>
        <v>677</v>
      </c>
      <c r="C679" s="22"/>
      <c r="D679" s="37"/>
      <c r="E679" s="37"/>
      <c r="F679" s="37"/>
      <c r="G679" s="39"/>
      <c r="H679" s="22"/>
      <c r="I679" s="22"/>
      <c r="J679" s="22"/>
      <c r="K679" s="22"/>
      <c r="L679" s="22"/>
      <c r="M679" s="22"/>
      <c r="N679" s="22"/>
      <c r="O679" s="22"/>
      <c r="P679" s="22"/>
      <c r="Q679" s="22"/>
      <c r="R679" s="22"/>
      <c r="S679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679" s="22"/>
      <c r="U679" s="6" t="str">
        <f>IF(V679&lt;&gt;"",Tabla2[[#This Row],[VALOR DEL PUNTO (EJEMPLO EN ACCIONES UN PUNTO 1€) ]]/Tabla2[[#This Row],[TAMAÑO DEL TICK (ACCIONES = 0,01)]],"")</f>
        <v/>
      </c>
      <c r="V679" s="22"/>
      <c r="W679" s="22"/>
      <c r="X679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679" s="13" t="str">
        <f>IF(Tabla2[[#This Row],[RESULTADO TOTAL EN PPRO8]]&lt;&gt;"",Tabla2[[#This Row],[RESULTADO TOTAL EN PPRO8]]-Tabla2[[#This Row],[RESULTADO (TOTAL)]],"")</f>
        <v/>
      </c>
      <c r="AA679" s="6" t="str">
        <f>IF(Tabla2[[#This Row],[RESULTADO (TOTAL)]]&lt;0,1,"")</f>
        <v/>
      </c>
      <c r="AB679" s="6" t="str">
        <f>IF(Tabla2[[#This Row],[TARGET REAL (RESULTADO EN TICKS)]]&lt;&gt;"",IF(Tabla2[[#This Row],[OPERACIONES PERDEDORAS]]=1,AB678+Tabla2[[#This Row],[OPERACIONES PERDEDORAS]],0),"")</f>
        <v/>
      </c>
      <c r="AC679" s="23"/>
      <c r="AD679" s="23"/>
      <c r="AE679" s="6" t="str">
        <f>IF(D679&lt;&gt;"",COUNTIF($D$3:D679,D679),"")</f>
        <v/>
      </c>
      <c r="AF679" s="6" t="str">
        <f>IF(Tabla2[[#This Row],[RESULTADO TOTAL EN PPRO8]]&lt;0,ABS(Tabla2[[#This Row],[RESULTADO TOTAL EN PPRO8]]),"")</f>
        <v/>
      </c>
    </row>
    <row r="680" spans="1:32" x14ac:dyDescent="0.25">
      <c r="A680" s="22"/>
      <c r="B680" s="34">
        <f t="shared" si="36"/>
        <v>678</v>
      </c>
      <c r="C680" s="22"/>
      <c r="D680" s="37"/>
      <c r="E680" s="37"/>
      <c r="F680" s="37"/>
      <c r="G680" s="39"/>
      <c r="H680" s="22"/>
      <c r="I680" s="22"/>
      <c r="J680" s="22"/>
      <c r="K680" s="22"/>
      <c r="L680" s="22"/>
      <c r="M680" s="22"/>
      <c r="N680" s="22"/>
      <c r="O680" s="22"/>
      <c r="P680" s="22"/>
      <c r="Q680" s="22"/>
      <c r="R680" s="22"/>
      <c r="S680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680" s="22"/>
      <c r="U680" s="6" t="str">
        <f>IF(V680&lt;&gt;"",Tabla2[[#This Row],[VALOR DEL PUNTO (EJEMPLO EN ACCIONES UN PUNTO 1€) ]]/Tabla2[[#This Row],[TAMAÑO DEL TICK (ACCIONES = 0,01)]],"")</f>
        <v/>
      </c>
      <c r="V680" s="22"/>
      <c r="W680" s="22"/>
      <c r="X680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680" s="13" t="str">
        <f>IF(Tabla2[[#This Row],[RESULTADO TOTAL EN PPRO8]]&lt;&gt;"",Tabla2[[#This Row],[RESULTADO TOTAL EN PPRO8]]-Tabla2[[#This Row],[RESULTADO (TOTAL)]],"")</f>
        <v/>
      </c>
      <c r="AA680" s="6" t="str">
        <f>IF(Tabla2[[#This Row],[RESULTADO (TOTAL)]]&lt;0,1,"")</f>
        <v/>
      </c>
      <c r="AB680" s="6" t="str">
        <f>IF(Tabla2[[#This Row],[TARGET REAL (RESULTADO EN TICKS)]]&lt;&gt;"",IF(Tabla2[[#This Row],[OPERACIONES PERDEDORAS]]=1,AB679+Tabla2[[#This Row],[OPERACIONES PERDEDORAS]],0),"")</f>
        <v/>
      </c>
      <c r="AC680" s="23"/>
      <c r="AD680" s="23"/>
      <c r="AE680" s="6" t="str">
        <f>IF(D680&lt;&gt;"",COUNTIF($D$3:D680,D680),"")</f>
        <v/>
      </c>
      <c r="AF680" s="6" t="str">
        <f>IF(Tabla2[[#This Row],[RESULTADO TOTAL EN PPRO8]]&lt;0,ABS(Tabla2[[#This Row],[RESULTADO TOTAL EN PPRO8]]),"")</f>
        <v/>
      </c>
    </row>
    <row r="681" spans="1:32" x14ac:dyDescent="0.25">
      <c r="A681" s="22"/>
      <c r="B681" s="34">
        <f t="shared" si="36"/>
        <v>679</v>
      </c>
      <c r="C681" s="22"/>
      <c r="D681" s="37"/>
      <c r="E681" s="37"/>
      <c r="F681" s="37"/>
      <c r="G681" s="39"/>
      <c r="H681" s="22"/>
      <c r="I681" s="22"/>
      <c r="J681" s="22"/>
      <c r="K681" s="22"/>
      <c r="L681" s="22"/>
      <c r="M681" s="22"/>
      <c r="N681" s="22"/>
      <c r="O681" s="22"/>
      <c r="P681" s="22"/>
      <c r="Q681" s="22"/>
      <c r="R681" s="22"/>
      <c r="S681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681" s="22"/>
      <c r="U681" s="6" t="str">
        <f>IF(V681&lt;&gt;"",Tabla2[[#This Row],[VALOR DEL PUNTO (EJEMPLO EN ACCIONES UN PUNTO 1€) ]]/Tabla2[[#This Row],[TAMAÑO DEL TICK (ACCIONES = 0,01)]],"")</f>
        <v/>
      </c>
      <c r="V681" s="22"/>
      <c r="W681" s="22"/>
      <c r="X681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681" s="13" t="str">
        <f>IF(Tabla2[[#This Row],[RESULTADO TOTAL EN PPRO8]]&lt;&gt;"",Tabla2[[#This Row],[RESULTADO TOTAL EN PPRO8]]-Tabla2[[#This Row],[RESULTADO (TOTAL)]],"")</f>
        <v/>
      </c>
      <c r="AA681" s="6" t="str">
        <f>IF(Tabla2[[#This Row],[RESULTADO (TOTAL)]]&lt;0,1,"")</f>
        <v/>
      </c>
      <c r="AB681" s="6" t="str">
        <f>IF(Tabla2[[#This Row],[TARGET REAL (RESULTADO EN TICKS)]]&lt;&gt;"",IF(Tabla2[[#This Row],[OPERACIONES PERDEDORAS]]=1,AB680+Tabla2[[#This Row],[OPERACIONES PERDEDORAS]],0),"")</f>
        <v/>
      </c>
      <c r="AC681" s="23"/>
      <c r="AD681" s="23"/>
      <c r="AE681" s="6" t="str">
        <f>IF(D681&lt;&gt;"",COUNTIF($D$3:D681,D681),"")</f>
        <v/>
      </c>
      <c r="AF681" s="6" t="str">
        <f>IF(Tabla2[[#This Row],[RESULTADO TOTAL EN PPRO8]]&lt;0,ABS(Tabla2[[#This Row],[RESULTADO TOTAL EN PPRO8]]),"")</f>
        <v/>
      </c>
    </row>
    <row r="682" spans="1:32" x14ac:dyDescent="0.25">
      <c r="A682" s="22"/>
      <c r="B682" s="34">
        <f t="shared" si="36"/>
        <v>680</v>
      </c>
      <c r="C682" s="22"/>
      <c r="D682" s="37"/>
      <c r="E682" s="37"/>
      <c r="F682" s="37"/>
      <c r="G682" s="39"/>
      <c r="H682" s="22"/>
      <c r="I682" s="22"/>
      <c r="J682" s="22"/>
      <c r="K682" s="22"/>
      <c r="L682" s="22"/>
      <c r="M682" s="22"/>
      <c r="N682" s="22"/>
      <c r="O682" s="22"/>
      <c r="P682" s="22"/>
      <c r="Q682" s="22"/>
      <c r="R682" s="22"/>
      <c r="S682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682" s="22"/>
      <c r="U682" s="6" t="str">
        <f>IF(V682&lt;&gt;"",Tabla2[[#This Row],[VALOR DEL PUNTO (EJEMPLO EN ACCIONES UN PUNTO 1€) ]]/Tabla2[[#This Row],[TAMAÑO DEL TICK (ACCIONES = 0,01)]],"")</f>
        <v/>
      </c>
      <c r="V682" s="22"/>
      <c r="W682" s="22"/>
      <c r="X682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682" s="13" t="str">
        <f>IF(Tabla2[[#This Row],[RESULTADO TOTAL EN PPRO8]]&lt;&gt;"",Tabla2[[#This Row],[RESULTADO TOTAL EN PPRO8]]-Tabla2[[#This Row],[RESULTADO (TOTAL)]],"")</f>
        <v/>
      </c>
      <c r="AA682" s="6" t="str">
        <f>IF(Tabla2[[#This Row],[RESULTADO (TOTAL)]]&lt;0,1,"")</f>
        <v/>
      </c>
      <c r="AB682" s="6" t="str">
        <f>IF(Tabla2[[#This Row],[TARGET REAL (RESULTADO EN TICKS)]]&lt;&gt;"",IF(Tabla2[[#This Row],[OPERACIONES PERDEDORAS]]=1,AB681+Tabla2[[#This Row],[OPERACIONES PERDEDORAS]],0),"")</f>
        <v/>
      </c>
      <c r="AC682" s="23"/>
      <c r="AD682" s="23"/>
      <c r="AE682" s="6" t="str">
        <f>IF(D682&lt;&gt;"",COUNTIF($D$3:D682,D682),"")</f>
        <v/>
      </c>
      <c r="AF682" s="6" t="str">
        <f>IF(Tabla2[[#This Row],[RESULTADO TOTAL EN PPRO8]]&lt;0,ABS(Tabla2[[#This Row],[RESULTADO TOTAL EN PPRO8]]),"")</f>
        <v/>
      </c>
    </row>
    <row r="683" spans="1:32" x14ac:dyDescent="0.25">
      <c r="A683" s="22"/>
      <c r="B683" s="34">
        <f t="shared" si="36"/>
        <v>681</v>
      </c>
      <c r="C683" s="22"/>
      <c r="D683" s="37"/>
      <c r="E683" s="37"/>
      <c r="F683" s="37"/>
      <c r="G683" s="39"/>
      <c r="H683" s="22"/>
      <c r="I683" s="22"/>
      <c r="J683" s="22"/>
      <c r="K683" s="22"/>
      <c r="L683" s="22"/>
      <c r="M683" s="22"/>
      <c r="N683" s="22"/>
      <c r="O683" s="22"/>
      <c r="P683" s="22"/>
      <c r="Q683" s="22"/>
      <c r="R683" s="22"/>
      <c r="S683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683" s="22"/>
      <c r="U683" s="6" t="str">
        <f>IF(V683&lt;&gt;"",Tabla2[[#This Row],[VALOR DEL PUNTO (EJEMPLO EN ACCIONES UN PUNTO 1€) ]]/Tabla2[[#This Row],[TAMAÑO DEL TICK (ACCIONES = 0,01)]],"")</f>
        <v/>
      </c>
      <c r="V683" s="22"/>
      <c r="W683" s="22"/>
      <c r="X683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683" s="13" t="str">
        <f>IF(Tabla2[[#This Row],[RESULTADO TOTAL EN PPRO8]]&lt;&gt;"",Tabla2[[#This Row],[RESULTADO TOTAL EN PPRO8]]-Tabla2[[#This Row],[RESULTADO (TOTAL)]],"")</f>
        <v/>
      </c>
      <c r="AA683" s="6" t="str">
        <f>IF(Tabla2[[#This Row],[RESULTADO (TOTAL)]]&lt;0,1,"")</f>
        <v/>
      </c>
      <c r="AB683" s="6" t="str">
        <f>IF(Tabla2[[#This Row],[TARGET REAL (RESULTADO EN TICKS)]]&lt;&gt;"",IF(Tabla2[[#This Row],[OPERACIONES PERDEDORAS]]=1,AB682+Tabla2[[#This Row],[OPERACIONES PERDEDORAS]],0),"")</f>
        <v/>
      </c>
      <c r="AC683" s="23"/>
      <c r="AD683" s="23"/>
      <c r="AE683" s="6" t="str">
        <f>IF(D683&lt;&gt;"",COUNTIF($D$3:D683,D683),"")</f>
        <v/>
      </c>
      <c r="AF683" s="6" t="str">
        <f>IF(Tabla2[[#This Row],[RESULTADO TOTAL EN PPRO8]]&lt;0,ABS(Tabla2[[#This Row],[RESULTADO TOTAL EN PPRO8]]),"")</f>
        <v/>
      </c>
    </row>
    <row r="684" spans="1:32" x14ac:dyDescent="0.25">
      <c r="A684" s="22"/>
      <c r="B684" s="34">
        <f t="shared" si="36"/>
        <v>682</v>
      </c>
      <c r="C684" s="22"/>
      <c r="D684" s="37"/>
      <c r="E684" s="37"/>
      <c r="F684" s="37"/>
      <c r="G684" s="39"/>
      <c r="H684" s="22"/>
      <c r="I684" s="22"/>
      <c r="J684" s="22"/>
      <c r="K684" s="22"/>
      <c r="L684" s="22"/>
      <c r="M684" s="22"/>
      <c r="N684" s="22"/>
      <c r="O684" s="22"/>
      <c r="P684" s="22"/>
      <c r="Q684" s="22"/>
      <c r="R684" s="22"/>
      <c r="S684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684" s="22"/>
      <c r="U684" s="6" t="str">
        <f>IF(V684&lt;&gt;"",Tabla2[[#This Row],[VALOR DEL PUNTO (EJEMPLO EN ACCIONES UN PUNTO 1€) ]]/Tabla2[[#This Row],[TAMAÑO DEL TICK (ACCIONES = 0,01)]],"")</f>
        <v/>
      </c>
      <c r="V684" s="22"/>
      <c r="W684" s="22"/>
      <c r="X684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684" s="13" t="str">
        <f>IF(Tabla2[[#This Row],[RESULTADO TOTAL EN PPRO8]]&lt;&gt;"",Tabla2[[#This Row],[RESULTADO TOTAL EN PPRO8]]-Tabla2[[#This Row],[RESULTADO (TOTAL)]],"")</f>
        <v/>
      </c>
      <c r="AA684" s="6" t="str">
        <f>IF(Tabla2[[#This Row],[RESULTADO (TOTAL)]]&lt;0,1,"")</f>
        <v/>
      </c>
      <c r="AB684" s="6" t="str">
        <f>IF(Tabla2[[#This Row],[TARGET REAL (RESULTADO EN TICKS)]]&lt;&gt;"",IF(Tabla2[[#This Row],[OPERACIONES PERDEDORAS]]=1,AB683+Tabla2[[#This Row],[OPERACIONES PERDEDORAS]],0),"")</f>
        <v/>
      </c>
      <c r="AC684" s="23"/>
      <c r="AD684" s="23"/>
      <c r="AE684" s="6" t="str">
        <f>IF(D684&lt;&gt;"",COUNTIF($D$3:D684,D684),"")</f>
        <v/>
      </c>
      <c r="AF684" s="6" t="str">
        <f>IF(Tabla2[[#This Row],[RESULTADO TOTAL EN PPRO8]]&lt;0,ABS(Tabla2[[#This Row],[RESULTADO TOTAL EN PPRO8]]),"")</f>
        <v/>
      </c>
    </row>
    <row r="685" spans="1:32" x14ac:dyDescent="0.25">
      <c r="A685" s="22"/>
      <c r="B685" s="34">
        <f t="shared" si="36"/>
        <v>683</v>
      </c>
      <c r="C685" s="22"/>
      <c r="D685" s="37"/>
      <c r="E685" s="37"/>
      <c r="F685" s="37"/>
      <c r="G685" s="39"/>
      <c r="H685" s="22"/>
      <c r="I685" s="22"/>
      <c r="J685" s="22"/>
      <c r="K685" s="22"/>
      <c r="L685" s="22"/>
      <c r="M685" s="22"/>
      <c r="N685" s="22"/>
      <c r="O685" s="22"/>
      <c r="P685" s="22"/>
      <c r="Q685" s="22"/>
      <c r="R685" s="22"/>
      <c r="S685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685" s="22"/>
      <c r="U685" s="6" t="str">
        <f>IF(V685&lt;&gt;"",Tabla2[[#This Row],[VALOR DEL PUNTO (EJEMPLO EN ACCIONES UN PUNTO 1€) ]]/Tabla2[[#This Row],[TAMAÑO DEL TICK (ACCIONES = 0,01)]],"")</f>
        <v/>
      </c>
      <c r="V685" s="22"/>
      <c r="W685" s="22"/>
      <c r="X685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685" s="13" t="str">
        <f>IF(Tabla2[[#This Row],[RESULTADO TOTAL EN PPRO8]]&lt;&gt;"",Tabla2[[#This Row],[RESULTADO TOTAL EN PPRO8]]-Tabla2[[#This Row],[RESULTADO (TOTAL)]],"")</f>
        <v/>
      </c>
      <c r="AA685" s="6" t="str">
        <f>IF(Tabla2[[#This Row],[RESULTADO (TOTAL)]]&lt;0,1,"")</f>
        <v/>
      </c>
      <c r="AB685" s="6" t="str">
        <f>IF(Tabla2[[#This Row],[TARGET REAL (RESULTADO EN TICKS)]]&lt;&gt;"",IF(Tabla2[[#This Row],[OPERACIONES PERDEDORAS]]=1,AB684+Tabla2[[#This Row],[OPERACIONES PERDEDORAS]],0),"")</f>
        <v/>
      </c>
      <c r="AC685" s="23"/>
      <c r="AD685" s="23"/>
      <c r="AE685" s="6" t="str">
        <f>IF(D685&lt;&gt;"",COUNTIF($D$3:D685,D685),"")</f>
        <v/>
      </c>
      <c r="AF685" s="6" t="str">
        <f>IF(Tabla2[[#This Row],[RESULTADO TOTAL EN PPRO8]]&lt;0,ABS(Tabla2[[#This Row],[RESULTADO TOTAL EN PPRO8]]),"")</f>
        <v/>
      </c>
    </row>
    <row r="686" spans="1:32" x14ac:dyDescent="0.25">
      <c r="A686" s="22"/>
      <c r="B686" s="34">
        <f t="shared" si="36"/>
        <v>684</v>
      </c>
      <c r="C686" s="22"/>
      <c r="D686" s="37"/>
      <c r="E686" s="37"/>
      <c r="F686" s="37"/>
      <c r="G686" s="39"/>
      <c r="H686" s="22"/>
      <c r="I686" s="22"/>
      <c r="J686" s="22"/>
      <c r="K686" s="22"/>
      <c r="L686" s="22"/>
      <c r="M686" s="22"/>
      <c r="N686" s="22"/>
      <c r="O686" s="22"/>
      <c r="P686" s="22"/>
      <c r="Q686" s="22"/>
      <c r="R686" s="22"/>
      <c r="S686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686" s="22"/>
      <c r="U686" s="6" t="str">
        <f>IF(V686&lt;&gt;"",Tabla2[[#This Row],[VALOR DEL PUNTO (EJEMPLO EN ACCIONES UN PUNTO 1€) ]]/Tabla2[[#This Row],[TAMAÑO DEL TICK (ACCIONES = 0,01)]],"")</f>
        <v/>
      </c>
      <c r="V686" s="22"/>
      <c r="W686" s="22"/>
      <c r="X686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686" s="13" t="str">
        <f>IF(Tabla2[[#This Row],[RESULTADO TOTAL EN PPRO8]]&lt;&gt;"",Tabla2[[#This Row],[RESULTADO TOTAL EN PPRO8]]-Tabla2[[#This Row],[RESULTADO (TOTAL)]],"")</f>
        <v/>
      </c>
      <c r="AA686" s="6" t="str">
        <f>IF(Tabla2[[#This Row],[RESULTADO (TOTAL)]]&lt;0,1,"")</f>
        <v/>
      </c>
      <c r="AB686" s="6" t="str">
        <f>IF(Tabla2[[#This Row],[TARGET REAL (RESULTADO EN TICKS)]]&lt;&gt;"",IF(Tabla2[[#This Row],[OPERACIONES PERDEDORAS]]=1,AB685+Tabla2[[#This Row],[OPERACIONES PERDEDORAS]],0),"")</f>
        <v/>
      </c>
      <c r="AC686" s="23"/>
      <c r="AD686" s="23"/>
      <c r="AE686" s="6" t="str">
        <f>IF(D686&lt;&gt;"",COUNTIF($D$3:D686,D686),"")</f>
        <v/>
      </c>
      <c r="AF686" s="6" t="str">
        <f>IF(Tabla2[[#This Row],[RESULTADO TOTAL EN PPRO8]]&lt;0,ABS(Tabla2[[#This Row],[RESULTADO TOTAL EN PPRO8]]),"")</f>
        <v/>
      </c>
    </row>
    <row r="687" spans="1:32" x14ac:dyDescent="0.25">
      <c r="A687" s="22"/>
      <c r="B687" s="34">
        <f t="shared" si="36"/>
        <v>685</v>
      </c>
      <c r="C687" s="22"/>
      <c r="D687" s="37"/>
      <c r="E687" s="37"/>
      <c r="F687" s="37"/>
      <c r="G687" s="39"/>
      <c r="H687" s="22"/>
      <c r="I687" s="22"/>
      <c r="J687" s="22"/>
      <c r="K687" s="22"/>
      <c r="L687" s="22"/>
      <c r="M687" s="22"/>
      <c r="N687" s="22"/>
      <c r="O687" s="22"/>
      <c r="P687" s="22"/>
      <c r="Q687" s="22"/>
      <c r="R687" s="22"/>
      <c r="S687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687" s="22"/>
      <c r="U687" s="6" t="str">
        <f>IF(V687&lt;&gt;"",Tabla2[[#This Row],[VALOR DEL PUNTO (EJEMPLO EN ACCIONES UN PUNTO 1€) ]]/Tabla2[[#This Row],[TAMAÑO DEL TICK (ACCIONES = 0,01)]],"")</f>
        <v/>
      </c>
      <c r="V687" s="22"/>
      <c r="W687" s="22"/>
      <c r="X687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687" s="13" t="str">
        <f>IF(Tabla2[[#This Row],[RESULTADO TOTAL EN PPRO8]]&lt;&gt;"",Tabla2[[#This Row],[RESULTADO TOTAL EN PPRO8]]-Tabla2[[#This Row],[RESULTADO (TOTAL)]],"")</f>
        <v/>
      </c>
      <c r="AA687" s="6" t="str">
        <f>IF(Tabla2[[#This Row],[RESULTADO (TOTAL)]]&lt;0,1,"")</f>
        <v/>
      </c>
      <c r="AB687" s="6" t="str">
        <f>IF(Tabla2[[#This Row],[TARGET REAL (RESULTADO EN TICKS)]]&lt;&gt;"",IF(Tabla2[[#This Row],[OPERACIONES PERDEDORAS]]=1,AB686+Tabla2[[#This Row],[OPERACIONES PERDEDORAS]],0),"")</f>
        <v/>
      </c>
      <c r="AC687" s="23"/>
      <c r="AD687" s="23"/>
      <c r="AE687" s="6" t="str">
        <f>IF(D687&lt;&gt;"",COUNTIF($D$3:D687,D687),"")</f>
        <v/>
      </c>
      <c r="AF687" s="6" t="str">
        <f>IF(Tabla2[[#This Row],[RESULTADO TOTAL EN PPRO8]]&lt;0,ABS(Tabla2[[#This Row],[RESULTADO TOTAL EN PPRO8]]),"")</f>
        <v/>
      </c>
    </row>
    <row r="688" spans="1:32" x14ac:dyDescent="0.25">
      <c r="A688" s="22"/>
      <c r="B688" s="34">
        <f t="shared" si="36"/>
        <v>686</v>
      </c>
      <c r="C688" s="22"/>
      <c r="D688" s="37"/>
      <c r="E688" s="37"/>
      <c r="F688" s="37"/>
      <c r="G688" s="39"/>
      <c r="H688" s="22"/>
      <c r="I688" s="22"/>
      <c r="J688" s="22"/>
      <c r="K688" s="22"/>
      <c r="L688" s="22"/>
      <c r="M688" s="22"/>
      <c r="N688" s="22"/>
      <c r="O688" s="22"/>
      <c r="P688" s="22"/>
      <c r="Q688" s="22"/>
      <c r="R688" s="22"/>
      <c r="S688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688" s="22"/>
      <c r="U688" s="6" t="str">
        <f>IF(V688&lt;&gt;"",Tabla2[[#This Row],[VALOR DEL PUNTO (EJEMPLO EN ACCIONES UN PUNTO 1€) ]]/Tabla2[[#This Row],[TAMAÑO DEL TICK (ACCIONES = 0,01)]],"")</f>
        <v/>
      </c>
      <c r="V688" s="22"/>
      <c r="W688" s="22"/>
      <c r="X688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688" s="13" t="str">
        <f>IF(Tabla2[[#This Row],[RESULTADO TOTAL EN PPRO8]]&lt;&gt;"",Tabla2[[#This Row],[RESULTADO TOTAL EN PPRO8]]-Tabla2[[#This Row],[RESULTADO (TOTAL)]],"")</f>
        <v/>
      </c>
      <c r="AA688" s="6" t="str">
        <f>IF(Tabla2[[#This Row],[RESULTADO (TOTAL)]]&lt;0,1,"")</f>
        <v/>
      </c>
      <c r="AB688" s="6" t="str">
        <f>IF(Tabla2[[#This Row],[TARGET REAL (RESULTADO EN TICKS)]]&lt;&gt;"",IF(Tabla2[[#This Row],[OPERACIONES PERDEDORAS]]=1,AB687+Tabla2[[#This Row],[OPERACIONES PERDEDORAS]],0),"")</f>
        <v/>
      </c>
      <c r="AC688" s="23"/>
      <c r="AD688" s="23"/>
      <c r="AE688" s="6" t="str">
        <f>IF(D688&lt;&gt;"",COUNTIF($D$3:D688,D688),"")</f>
        <v/>
      </c>
      <c r="AF688" s="6" t="str">
        <f>IF(Tabla2[[#This Row],[RESULTADO TOTAL EN PPRO8]]&lt;0,ABS(Tabla2[[#This Row],[RESULTADO TOTAL EN PPRO8]]),"")</f>
        <v/>
      </c>
    </row>
    <row r="689" spans="1:32" x14ac:dyDescent="0.25">
      <c r="A689" s="22"/>
      <c r="B689" s="34">
        <f t="shared" si="36"/>
        <v>687</v>
      </c>
      <c r="C689" s="22"/>
      <c r="D689" s="37"/>
      <c r="E689" s="37"/>
      <c r="F689" s="37"/>
      <c r="G689" s="39"/>
      <c r="H689" s="22"/>
      <c r="I689" s="22"/>
      <c r="J689" s="22"/>
      <c r="K689" s="22"/>
      <c r="L689" s="22"/>
      <c r="M689" s="22"/>
      <c r="N689" s="22"/>
      <c r="O689" s="22"/>
      <c r="P689" s="22"/>
      <c r="Q689" s="22"/>
      <c r="R689" s="22"/>
      <c r="S689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689" s="22"/>
      <c r="U689" s="6" t="str">
        <f>IF(V689&lt;&gt;"",Tabla2[[#This Row],[VALOR DEL PUNTO (EJEMPLO EN ACCIONES UN PUNTO 1€) ]]/Tabla2[[#This Row],[TAMAÑO DEL TICK (ACCIONES = 0,01)]],"")</f>
        <v/>
      </c>
      <c r="V689" s="22"/>
      <c r="W689" s="22"/>
      <c r="X689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689" s="13" t="str">
        <f>IF(Tabla2[[#This Row],[RESULTADO TOTAL EN PPRO8]]&lt;&gt;"",Tabla2[[#This Row],[RESULTADO TOTAL EN PPRO8]]-Tabla2[[#This Row],[RESULTADO (TOTAL)]],"")</f>
        <v/>
      </c>
      <c r="AA689" s="6" t="str">
        <f>IF(Tabla2[[#This Row],[RESULTADO (TOTAL)]]&lt;0,1,"")</f>
        <v/>
      </c>
      <c r="AB689" s="6" t="str">
        <f>IF(Tabla2[[#This Row],[TARGET REAL (RESULTADO EN TICKS)]]&lt;&gt;"",IF(Tabla2[[#This Row],[OPERACIONES PERDEDORAS]]=1,AB688+Tabla2[[#This Row],[OPERACIONES PERDEDORAS]],0),"")</f>
        <v/>
      </c>
      <c r="AC689" s="23"/>
      <c r="AD689" s="23"/>
      <c r="AE689" s="6" t="str">
        <f>IF(D689&lt;&gt;"",COUNTIF($D$3:D689,D689),"")</f>
        <v/>
      </c>
      <c r="AF689" s="6" t="str">
        <f>IF(Tabla2[[#This Row],[RESULTADO TOTAL EN PPRO8]]&lt;0,ABS(Tabla2[[#This Row],[RESULTADO TOTAL EN PPRO8]]),"")</f>
        <v/>
      </c>
    </row>
    <row r="690" spans="1:32" x14ac:dyDescent="0.25">
      <c r="A690" s="22"/>
      <c r="B690" s="34">
        <f t="shared" si="36"/>
        <v>688</v>
      </c>
      <c r="C690" s="22"/>
      <c r="D690" s="37"/>
      <c r="E690" s="37"/>
      <c r="F690" s="37"/>
      <c r="G690" s="39"/>
      <c r="H690" s="22"/>
      <c r="I690" s="22"/>
      <c r="J690" s="22"/>
      <c r="K690" s="22"/>
      <c r="L690" s="22"/>
      <c r="M690" s="22"/>
      <c r="N690" s="22"/>
      <c r="O690" s="22"/>
      <c r="P690" s="22"/>
      <c r="Q690" s="22"/>
      <c r="R690" s="22"/>
      <c r="S690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690" s="22"/>
      <c r="U690" s="6" t="str">
        <f>IF(V690&lt;&gt;"",Tabla2[[#This Row],[VALOR DEL PUNTO (EJEMPLO EN ACCIONES UN PUNTO 1€) ]]/Tabla2[[#This Row],[TAMAÑO DEL TICK (ACCIONES = 0,01)]],"")</f>
        <v/>
      </c>
      <c r="V690" s="22"/>
      <c r="W690" s="22"/>
      <c r="X690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690" s="13" t="str">
        <f>IF(Tabla2[[#This Row],[RESULTADO TOTAL EN PPRO8]]&lt;&gt;"",Tabla2[[#This Row],[RESULTADO TOTAL EN PPRO8]]-Tabla2[[#This Row],[RESULTADO (TOTAL)]],"")</f>
        <v/>
      </c>
      <c r="AA690" s="6" t="str">
        <f>IF(Tabla2[[#This Row],[RESULTADO (TOTAL)]]&lt;0,1,"")</f>
        <v/>
      </c>
      <c r="AB690" s="6" t="str">
        <f>IF(Tabla2[[#This Row],[TARGET REAL (RESULTADO EN TICKS)]]&lt;&gt;"",IF(Tabla2[[#This Row],[OPERACIONES PERDEDORAS]]=1,AB689+Tabla2[[#This Row],[OPERACIONES PERDEDORAS]],0),"")</f>
        <v/>
      </c>
      <c r="AC690" s="23"/>
      <c r="AD690" s="23"/>
      <c r="AE690" s="6" t="str">
        <f>IF(D690&lt;&gt;"",COUNTIF($D$3:D690,D690),"")</f>
        <v/>
      </c>
      <c r="AF690" s="6" t="str">
        <f>IF(Tabla2[[#This Row],[RESULTADO TOTAL EN PPRO8]]&lt;0,ABS(Tabla2[[#This Row],[RESULTADO TOTAL EN PPRO8]]),"")</f>
        <v/>
      </c>
    </row>
    <row r="691" spans="1:32" x14ac:dyDescent="0.25">
      <c r="A691" s="22"/>
      <c r="B691" s="34">
        <f t="shared" si="36"/>
        <v>689</v>
      </c>
      <c r="C691" s="22"/>
      <c r="D691" s="37"/>
      <c r="E691" s="37"/>
      <c r="F691" s="37"/>
      <c r="G691" s="39"/>
      <c r="H691" s="22"/>
      <c r="I691" s="22"/>
      <c r="J691" s="22"/>
      <c r="K691" s="22"/>
      <c r="L691" s="22"/>
      <c r="M691" s="22"/>
      <c r="N691" s="22"/>
      <c r="O691" s="22"/>
      <c r="P691" s="22"/>
      <c r="Q691" s="22"/>
      <c r="R691" s="22"/>
      <c r="S691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691" s="22"/>
      <c r="U691" s="6" t="str">
        <f>IF(V691&lt;&gt;"",Tabla2[[#This Row],[VALOR DEL PUNTO (EJEMPLO EN ACCIONES UN PUNTO 1€) ]]/Tabla2[[#This Row],[TAMAÑO DEL TICK (ACCIONES = 0,01)]],"")</f>
        <v/>
      </c>
      <c r="V691" s="22"/>
      <c r="W691" s="22"/>
      <c r="X691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691" s="13" t="str">
        <f>IF(Tabla2[[#This Row],[RESULTADO TOTAL EN PPRO8]]&lt;&gt;"",Tabla2[[#This Row],[RESULTADO TOTAL EN PPRO8]]-Tabla2[[#This Row],[RESULTADO (TOTAL)]],"")</f>
        <v/>
      </c>
      <c r="AA691" s="6" t="str">
        <f>IF(Tabla2[[#This Row],[RESULTADO (TOTAL)]]&lt;0,1,"")</f>
        <v/>
      </c>
      <c r="AB691" s="6" t="str">
        <f>IF(Tabla2[[#This Row],[TARGET REAL (RESULTADO EN TICKS)]]&lt;&gt;"",IF(Tabla2[[#This Row],[OPERACIONES PERDEDORAS]]=1,AB690+Tabla2[[#This Row],[OPERACIONES PERDEDORAS]],0),"")</f>
        <v/>
      </c>
      <c r="AC691" s="23"/>
      <c r="AD691" s="23"/>
      <c r="AE691" s="6" t="str">
        <f>IF(D691&lt;&gt;"",COUNTIF($D$3:D691,D691),"")</f>
        <v/>
      </c>
      <c r="AF691" s="6" t="str">
        <f>IF(Tabla2[[#This Row],[RESULTADO TOTAL EN PPRO8]]&lt;0,ABS(Tabla2[[#This Row],[RESULTADO TOTAL EN PPRO8]]),"")</f>
        <v/>
      </c>
    </row>
    <row r="692" spans="1:32" x14ac:dyDescent="0.25">
      <c r="A692" s="22"/>
      <c r="B692" s="34">
        <f t="shared" si="36"/>
        <v>690</v>
      </c>
      <c r="C692" s="22"/>
      <c r="D692" s="37"/>
      <c r="E692" s="37"/>
      <c r="F692" s="37"/>
      <c r="G692" s="39"/>
      <c r="H692" s="22"/>
      <c r="I692" s="22"/>
      <c r="J692" s="22"/>
      <c r="K692" s="22"/>
      <c r="L692" s="22"/>
      <c r="M692" s="22"/>
      <c r="N692" s="22"/>
      <c r="O692" s="22"/>
      <c r="P692" s="22"/>
      <c r="Q692" s="22"/>
      <c r="R692" s="22"/>
      <c r="S692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692" s="22"/>
      <c r="U692" s="6" t="str">
        <f>IF(V692&lt;&gt;"",Tabla2[[#This Row],[VALOR DEL PUNTO (EJEMPLO EN ACCIONES UN PUNTO 1€) ]]/Tabla2[[#This Row],[TAMAÑO DEL TICK (ACCIONES = 0,01)]],"")</f>
        <v/>
      </c>
      <c r="V692" s="22"/>
      <c r="W692" s="22"/>
      <c r="X692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692" s="13" t="str">
        <f>IF(Tabla2[[#This Row],[RESULTADO TOTAL EN PPRO8]]&lt;&gt;"",Tabla2[[#This Row],[RESULTADO TOTAL EN PPRO8]]-Tabla2[[#This Row],[RESULTADO (TOTAL)]],"")</f>
        <v/>
      </c>
      <c r="AA692" s="6" t="str">
        <f>IF(Tabla2[[#This Row],[RESULTADO (TOTAL)]]&lt;0,1,"")</f>
        <v/>
      </c>
      <c r="AB692" s="6" t="str">
        <f>IF(Tabla2[[#This Row],[TARGET REAL (RESULTADO EN TICKS)]]&lt;&gt;"",IF(Tabla2[[#This Row],[OPERACIONES PERDEDORAS]]=1,AB691+Tabla2[[#This Row],[OPERACIONES PERDEDORAS]],0),"")</f>
        <v/>
      </c>
      <c r="AC692" s="23"/>
      <c r="AD692" s="23"/>
      <c r="AE692" s="6" t="str">
        <f>IF(D692&lt;&gt;"",COUNTIF($D$3:D692,D692),"")</f>
        <v/>
      </c>
      <c r="AF692" s="6" t="str">
        <f>IF(Tabla2[[#This Row],[RESULTADO TOTAL EN PPRO8]]&lt;0,ABS(Tabla2[[#This Row],[RESULTADO TOTAL EN PPRO8]]),"")</f>
        <v/>
      </c>
    </row>
    <row r="693" spans="1:32" x14ac:dyDescent="0.25">
      <c r="A693" s="22"/>
      <c r="B693" s="34">
        <f t="shared" si="36"/>
        <v>691</v>
      </c>
      <c r="C693" s="22"/>
      <c r="D693" s="37"/>
      <c r="E693" s="37"/>
      <c r="F693" s="37"/>
      <c r="G693" s="39"/>
      <c r="H693" s="22"/>
      <c r="I693" s="22"/>
      <c r="J693" s="22"/>
      <c r="K693" s="22"/>
      <c r="L693" s="22"/>
      <c r="M693" s="22"/>
      <c r="N693" s="22"/>
      <c r="O693" s="22"/>
      <c r="P693" s="22"/>
      <c r="Q693" s="22"/>
      <c r="R693" s="22"/>
      <c r="S693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693" s="22"/>
      <c r="U693" s="6" t="str">
        <f>IF(V693&lt;&gt;"",Tabla2[[#This Row],[VALOR DEL PUNTO (EJEMPLO EN ACCIONES UN PUNTO 1€) ]]/Tabla2[[#This Row],[TAMAÑO DEL TICK (ACCIONES = 0,01)]],"")</f>
        <v/>
      </c>
      <c r="V693" s="22"/>
      <c r="W693" s="22"/>
      <c r="X693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693" s="13" t="str">
        <f>IF(Tabla2[[#This Row],[RESULTADO TOTAL EN PPRO8]]&lt;&gt;"",Tabla2[[#This Row],[RESULTADO TOTAL EN PPRO8]]-Tabla2[[#This Row],[RESULTADO (TOTAL)]],"")</f>
        <v/>
      </c>
      <c r="AA693" s="6" t="str">
        <f>IF(Tabla2[[#This Row],[RESULTADO (TOTAL)]]&lt;0,1,"")</f>
        <v/>
      </c>
      <c r="AB693" s="6" t="str">
        <f>IF(Tabla2[[#This Row],[TARGET REAL (RESULTADO EN TICKS)]]&lt;&gt;"",IF(Tabla2[[#This Row],[OPERACIONES PERDEDORAS]]=1,AB692+Tabla2[[#This Row],[OPERACIONES PERDEDORAS]],0),"")</f>
        <v/>
      </c>
      <c r="AC693" s="23"/>
      <c r="AD693" s="23"/>
      <c r="AE693" s="6" t="str">
        <f>IF(D693&lt;&gt;"",COUNTIF($D$3:D693,D693),"")</f>
        <v/>
      </c>
      <c r="AF693" s="6" t="str">
        <f>IF(Tabla2[[#This Row],[RESULTADO TOTAL EN PPRO8]]&lt;0,ABS(Tabla2[[#This Row],[RESULTADO TOTAL EN PPRO8]]),"")</f>
        <v/>
      </c>
    </row>
    <row r="694" spans="1:32" x14ac:dyDescent="0.25">
      <c r="A694" s="22"/>
      <c r="B694" s="34">
        <f t="shared" si="36"/>
        <v>692</v>
      </c>
      <c r="C694" s="22"/>
      <c r="D694" s="37"/>
      <c r="E694" s="37"/>
      <c r="F694" s="37"/>
      <c r="G694" s="39"/>
      <c r="H694" s="22"/>
      <c r="I694" s="22"/>
      <c r="J694" s="22"/>
      <c r="K694" s="22"/>
      <c r="L694" s="22"/>
      <c r="M694" s="22"/>
      <c r="N694" s="22"/>
      <c r="O694" s="22"/>
      <c r="P694" s="22"/>
      <c r="Q694" s="22"/>
      <c r="R694" s="22"/>
      <c r="S694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694" s="22"/>
      <c r="U694" s="6" t="str">
        <f>IF(V694&lt;&gt;"",Tabla2[[#This Row],[VALOR DEL PUNTO (EJEMPLO EN ACCIONES UN PUNTO 1€) ]]/Tabla2[[#This Row],[TAMAÑO DEL TICK (ACCIONES = 0,01)]],"")</f>
        <v/>
      </c>
      <c r="V694" s="22"/>
      <c r="W694" s="22"/>
      <c r="X694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694" s="13" t="str">
        <f>IF(Tabla2[[#This Row],[RESULTADO TOTAL EN PPRO8]]&lt;&gt;"",Tabla2[[#This Row],[RESULTADO TOTAL EN PPRO8]]-Tabla2[[#This Row],[RESULTADO (TOTAL)]],"")</f>
        <v/>
      </c>
      <c r="AA694" s="6" t="str">
        <f>IF(Tabla2[[#This Row],[RESULTADO (TOTAL)]]&lt;0,1,"")</f>
        <v/>
      </c>
      <c r="AB694" s="6" t="str">
        <f>IF(Tabla2[[#This Row],[TARGET REAL (RESULTADO EN TICKS)]]&lt;&gt;"",IF(Tabla2[[#This Row],[OPERACIONES PERDEDORAS]]=1,AB693+Tabla2[[#This Row],[OPERACIONES PERDEDORAS]],0),"")</f>
        <v/>
      </c>
      <c r="AC694" s="23"/>
      <c r="AD694" s="23"/>
      <c r="AE694" s="6" t="str">
        <f>IF(D694&lt;&gt;"",COUNTIF($D$3:D694,D694),"")</f>
        <v/>
      </c>
      <c r="AF694" s="6" t="str">
        <f>IF(Tabla2[[#This Row],[RESULTADO TOTAL EN PPRO8]]&lt;0,ABS(Tabla2[[#This Row],[RESULTADO TOTAL EN PPRO8]]),"")</f>
        <v/>
      </c>
    </row>
    <row r="695" spans="1:32" x14ac:dyDescent="0.25">
      <c r="A695" s="22"/>
      <c r="B695" s="34">
        <f t="shared" si="36"/>
        <v>693</v>
      </c>
      <c r="C695" s="22"/>
      <c r="D695" s="37"/>
      <c r="E695" s="37"/>
      <c r="F695" s="37"/>
      <c r="G695" s="39"/>
      <c r="H695" s="22"/>
      <c r="I695" s="22"/>
      <c r="J695" s="22"/>
      <c r="K695" s="22"/>
      <c r="L695" s="22"/>
      <c r="M695" s="22"/>
      <c r="N695" s="22"/>
      <c r="O695" s="22"/>
      <c r="P695" s="22"/>
      <c r="Q695" s="22"/>
      <c r="R695" s="22"/>
      <c r="S695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695" s="22"/>
      <c r="U695" s="6" t="str">
        <f>IF(V695&lt;&gt;"",Tabla2[[#This Row],[VALOR DEL PUNTO (EJEMPLO EN ACCIONES UN PUNTO 1€) ]]/Tabla2[[#This Row],[TAMAÑO DEL TICK (ACCIONES = 0,01)]],"")</f>
        <v/>
      </c>
      <c r="V695" s="22"/>
      <c r="W695" s="22"/>
      <c r="X695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695" s="13" t="str">
        <f>IF(Tabla2[[#This Row],[RESULTADO TOTAL EN PPRO8]]&lt;&gt;"",Tabla2[[#This Row],[RESULTADO TOTAL EN PPRO8]]-Tabla2[[#This Row],[RESULTADO (TOTAL)]],"")</f>
        <v/>
      </c>
      <c r="AA695" s="6" t="str">
        <f>IF(Tabla2[[#This Row],[RESULTADO (TOTAL)]]&lt;0,1,"")</f>
        <v/>
      </c>
      <c r="AB695" s="6" t="str">
        <f>IF(Tabla2[[#This Row],[TARGET REAL (RESULTADO EN TICKS)]]&lt;&gt;"",IF(Tabla2[[#This Row],[OPERACIONES PERDEDORAS]]=1,AB694+Tabla2[[#This Row],[OPERACIONES PERDEDORAS]],0),"")</f>
        <v/>
      </c>
      <c r="AC695" s="23"/>
      <c r="AD695" s="23"/>
      <c r="AE695" s="6" t="str">
        <f>IF(D695&lt;&gt;"",COUNTIF($D$3:D695,D695),"")</f>
        <v/>
      </c>
      <c r="AF695" s="6" t="str">
        <f>IF(Tabla2[[#This Row],[RESULTADO TOTAL EN PPRO8]]&lt;0,ABS(Tabla2[[#This Row],[RESULTADO TOTAL EN PPRO8]]),"")</f>
        <v/>
      </c>
    </row>
    <row r="696" spans="1:32" x14ac:dyDescent="0.25">
      <c r="A696" s="22"/>
      <c r="B696" s="34">
        <f t="shared" si="36"/>
        <v>694</v>
      </c>
      <c r="C696" s="22"/>
      <c r="D696" s="37"/>
      <c r="E696" s="37"/>
      <c r="F696" s="37"/>
      <c r="G696" s="39"/>
      <c r="H696" s="22"/>
      <c r="I696" s="22"/>
      <c r="J696" s="22"/>
      <c r="K696" s="22"/>
      <c r="L696" s="22"/>
      <c r="M696" s="22"/>
      <c r="N696" s="22"/>
      <c r="O696" s="22"/>
      <c r="P696" s="22"/>
      <c r="Q696" s="22"/>
      <c r="R696" s="22"/>
      <c r="S696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696" s="22"/>
      <c r="U696" s="6" t="str">
        <f>IF(V696&lt;&gt;"",Tabla2[[#This Row],[VALOR DEL PUNTO (EJEMPLO EN ACCIONES UN PUNTO 1€) ]]/Tabla2[[#This Row],[TAMAÑO DEL TICK (ACCIONES = 0,01)]],"")</f>
        <v/>
      </c>
      <c r="V696" s="22"/>
      <c r="W696" s="22"/>
      <c r="X696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696" s="13" t="str">
        <f>IF(Tabla2[[#This Row],[RESULTADO TOTAL EN PPRO8]]&lt;&gt;"",Tabla2[[#This Row],[RESULTADO TOTAL EN PPRO8]]-Tabla2[[#This Row],[RESULTADO (TOTAL)]],"")</f>
        <v/>
      </c>
      <c r="AA696" s="6" t="str">
        <f>IF(Tabla2[[#This Row],[RESULTADO (TOTAL)]]&lt;0,1,"")</f>
        <v/>
      </c>
      <c r="AB696" s="6" t="str">
        <f>IF(Tabla2[[#This Row],[TARGET REAL (RESULTADO EN TICKS)]]&lt;&gt;"",IF(Tabla2[[#This Row],[OPERACIONES PERDEDORAS]]=1,AB695+Tabla2[[#This Row],[OPERACIONES PERDEDORAS]],0),"")</f>
        <v/>
      </c>
      <c r="AC696" s="23"/>
      <c r="AD696" s="23"/>
      <c r="AE696" s="6" t="str">
        <f>IF(D696&lt;&gt;"",COUNTIF($D$3:D696,D696),"")</f>
        <v/>
      </c>
      <c r="AF696" s="6" t="str">
        <f>IF(Tabla2[[#This Row],[RESULTADO TOTAL EN PPRO8]]&lt;0,ABS(Tabla2[[#This Row],[RESULTADO TOTAL EN PPRO8]]),"")</f>
        <v/>
      </c>
    </row>
    <row r="697" spans="1:32" x14ac:dyDescent="0.25">
      <c r="A697" s="22"/>
      <c r="B697" s="34">
        <f t="shared" si="36"/>
        <v>695</v>
      </c>
      <c r="C697" s="22"/>
      <c r="D697" s="37"/>
      <c r="E697" s="37"/>
      <c r="F697" s="37"/>
      <c r="G697" s="39"/>
      <c r="H697" s="22"/>
      <c r="I697" s="22"/>
      <c r="J697" s="22"/>
      <c r="K697" s="22"/>
      <c r="L697" s="22"/>
      <c r="M697" s="22"/>
      <c r="N697" s="22"/>
      <c r="O697" s="22"/>
      <c r="P697" s="22"/>
      <c r="Q697" s="22"/>
      <c r="R697" s="22"/>
      <c r="S697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697" s="22"/>
      <c r="U697" s="6" t="str">
        <f>IF(V697&lt;&gt;"",Tabla2[[#This Row],[VALOR DEL PUNTO (EJEMPLO EN ACCIONES UN PUNTO 1€) ]]/Tabla2[[#This Row],[TAMAÑO DEL TICK (ACCIONES = 0,01)]],"")</f>
        <v/>
      </c>
      <c r="V697" s="22"/>
      <c r="W697" s="22"/>
      <c r="X697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697" s="13" t="str">
        <f>IF(Tabla2[[#This Row],[RESULTADO TOTAL EN PPRO8]]&lt;&gt;"",Tabla2[[#This Row],[RESULTADO TOTAL EN PPRO8]]-Tabla2[[#This Row],[RESULTADO (TOTAL)]],"")</f>
        <v/>
      </c>
      <c r="AA697" s="6" t="str">
        <f>IF(Tabla2[[#This Row],[RESULTADO (TOTAL)]]&lt;0,1,"")</f>
        <v/>
      </c>
      <c r="AB697" s="6" t="str">
        <f>IF(Tabla2[[#This Row],[TARGET REAL (RESULTADO EN TICKS)]]&lt;&gt;"",IF(Tabla2[[#This Row],[OPERACIONES PERDEDORAS]]=1,AB696+Tabla2[[#This Row],[OPERACIONES PERDEDORAS]],0),"")</f>
        <v/>
      </c>
      <c r="AC697" s="23"/>
      <c r="AD697" s="23"/>
      <c r="AE697" s="6" t="str">
        <f>IF(D697&lt;&gt;"",COUNTIF($D$3:D697,D697),"")</f>
        <v/>
      </c>
      <c r="AF697" s="6" t="str">
        <f>IF(Tabla2[[#This Row],[RESULTADO TOTAL EN PPRO8]]&lt;0,ABS(Tabla2[[#This Row],[RESULTADO TOTAL EN PPRO8]]),"")</f>
        <v/>
      </c>
    </row>
    <row r="698" spans="1:32" x14ac:dyDescent="0.25">
      <c r="A698" s="22"/>
      <c r="B698" s="34">
        <f t="shared" si="36"/>
        <v>696</v>
      </c>
      <c r="C698" s="22"/>
      <c r="D698" s="37"/>
      <c r="E698" s="37"/>
      <c r="F698" s="37"/>
      <c r="G698" s="39"/>
      <c r="H698" s="22"/>
      <c r="I698" s="22"/>
      <c r="J698" s="22"/>
      <c r="K698" s="22"/>
      <c r="L698" s="22"/>
      <c r="M698" s="22"/>
      <c r="N698" s="22"/>
      <c r="O698" s="22"/>
      <c r="P698" s="22"/>
      <c r="Q698" s="22"/>
      <c r="R698" s="22"/>
      <c r="S698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698" s="22"/>
      <c r="U698" s="6" t="str">
        <f>IF(V698&lt;&gt;"",Tabla2[[#This Row],[VALOR DEL PUNTO (EJEMPLO EN ACCIONES UN PUNTO 1€) ]]/Tabla2[[#This Row],[TAMAÑO DEL TICK (ACCIONES = 0,01)]],"")</f>
        <v/>
      </c>
      <c r="V698" s="22"/>
      <c r="W698" s="22"/>
      <c r="X698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698" s="13" t="str">
        <f>IF(Tabla2[[#This Row],[RESULTADO TOTAL EN PPRO8]]&lt;&gt;"",Tabla2[[#This Row],[RESULTADO TOTAL EN PPRO8]]-Tabla2[[#This Row],[RESULTADO (TOTAL)]],"")</f>
        <v/>
      </c>
      <c r="AA698" s="6" t="str">
        <f>IF(Tabla2[[#This Row],[RESULTADO (TOTAL)]]&lt;0,1,"")</f>
        <v/>
      </c>
      <c r="AB698" s="6" t="str">
        <f>IF(Tabla2[[#This Row],[TARGET REAL (RESULTADO EN TICKS)]]&lt;&gt;"",IF(Tabla2[[#This Row],[OPERACIONES PERDEDORAS]]=1,AB697+Tabla2[[#This Row],[OPERACIONES PERDEDORAS]],0),"")</f>
        <v/>
      </c>
      <c r="AC698" s="23"/>
      <c r="AD698" s="23"/>
      <c r="AE698" s="6" t="str">
        <f>IF(D698&lt;&gt;"",COUNTIF($D$3:D698,D698),"")</f>
        <v/>
      </c>
      <c r="AF698" s="6" t="str">
        <f>IF(Tabla2[[#This Row],[RESULTADO TOTAL EN PPRO8]]&lt;0,ABS(Tabla2[[#This Row],[RESULTADO TOTAL EN PPRO8]]),"")</f>
        <v/>
      </c>
    </row>
    <row r="699" spans="1:32" x14ac:dyDescent="0.25">
      <c r="A699" s="22"/>
      <c r="B699" s="34">
        <f t="shared" si="36"/>
        <v>697</v>
      </c>
      <c r="C699" s="22"/>
      <c r="D699" s="37"/>
      <c r="E699" s="37"/>
      <c r="F699" s="37"/>
      <c r="G699" s="39"/>
      <c r="H699" s="22"/>
      <c r="I699" s="22"/>
      <c r="J699" s="22"/>
      <c r="K699" s="22"/>
      <c r="L699" s="22"/>
      <c r="M699" s="22"/>
      <c r="N699" s="22"/>
      <c r="O699" s="22"/>
      <c r="P699" s="22"/>
      <c r="Q699" s="22"/>
      <c r="R699" s="22"/>
      <c r="S699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699" s="22"/>
      <c r="U699" s="6" t="str">
        <f>IF(V699&lt;&gt;"",Tabla2[[#This Row],[VALOR DEL PUNTO (EJEMPLO EN ACCIONES UN PUNTO 1€) ]]/Tabla2[[#This Row],[TAMAÑO DEL TICK (ACCIONES = 0,01)]],"")</f>
        <v/>
      </c>
      <c r="V699" s="22"/>
      <c r="W699" s="22"/>
      <c r="X699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699" s="13" t="str">
        <f>IF(Tabla2[[#This Row],[RESULTADO TOTAL EN PPRO8]]&lt;&gt;"",Tabla2[[#This Row],[RESULTADO TOTAL EN PPRO8]]-Tabla2[[#This Row],[RESULTADO (TOTAL)]],"")</f>
        <v/>
      </c>
      <c r="AA699" s="6" t="str">
        <f>IF(Tabla2[[#This Row],[RESULTADO (TOTAL)]]&lt;0,1,"")</f>
        <v/>
      </c>
      <c r="AB699" s="6" t="str">
        <f>IF(Tabla2[[#This Row],[TARGET REAL (RESULTADO EN TICKS)]]&lt;&gt;"",IF(Tabla2[[#This Row],[OPERACIONES PERDEDORAS]]=1,AB698+Tabla2[[#This Row],[OPERACIONES PERDEDORAS]],0),"")</f>
        <v/>
      </c>
      <c r="AC699" s="23"/>
      <c r="AD699" s="23"/>
      <c r="AE699" s="6" t="str">
        <f>IF(D699&lt;&gt;"",COUNTIF($D$3:D699,D699),"")</f>
        <v/>
      </c>
      <c r="AF699" s="6" t="str">
        <f>IF(Tabla2[[#This Row],[RESULTADO TOTAL EN PPRO8]]&lt;0,ABS(Tabla2[[#This Row],[RESULTADO TOTAL EN PPRO8]]),"")</f>
        <v/>
      </c>
    </row>
    <row r="700" spans="1:32" x14ac:dyDescent="0.25">
      <c r="A700" s="22"/>
      <c r="B700" s="34">
        <f t="shared" si="36"/>
        <v>698</v>
      </c>
      <c r="C700" s="22"/>
      <c r="D700" s="37"/>
      <c r="E700" s="37"/>
      <c r="F700" s="37"/>
      <c r="G700" s="39"/>
      <c r="H700" s="22"/>
      <c r="I700" s="22"/>
      <c r="J700" s="22"/>
      <c r="K700" s="22"/>
      <c r="L700" s="22"/>
      <c r="M700" s="22"/>
      <c r="N700" s="22"/>
      <c r="O700" s="22"/>
      <c r="P700" s="22"/>
      <c r="Q700" s="22"/>
      <c r="R700" s="22"/>
      <c r="S700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700" s="22"/>
      <c r="U700" s="6" t="str">
        <f>IF(V700&lt;&gt;"",Tabla2[[#This Row],[VALOR DEL PUNTO (EJEMPLO EN ACCIONES UN PUNTO 1€) ]]/Tabla2[[#This Row],[TAMAÑO DEL TICK (ACCIONES = 0,01)]],"")</f>
        <v/>
      </c>
      <c r="V700" s="22"/>
      <c r="W700" s="22"/>
      <c r="X700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700" s="13" t="str">
        <f>IF(Tabla2[[#This Row],[RESULTADO TOTAL EN PPRO8]]&lt;&gt;"",Tabla2[[#This Row],[RESULTADO TOTAL EN PPRO8]]-Tabla2[[#This Row],[RESULTADO (TOTAL)]],"")</f>
        <v/>
      </c>
      <c r="AA700" s="6" t="str">
        <f>IF(Tabla2[[#This Row],[RESULTADO (TOTAL)]]&lt;0,1,"")</f>
        <v/>
      </c>
      <c r="AB700" s="6" t="str">
        <f>IF(Tabla2[[#This Row],[TARGET REAL (RESULTADO EN TICKS)]]&lt;&gt;"",IF(Tabla2[[#This Row],[OPERACIONES PERDEDORAS]]=1,AB699+Tabla2[[#This Row],[OPERACIONES PERDEDORAS]],0),"")</f>
        <v/>
      </c>
      <c r="AC700" s="23"/>
      <c r="AD700" s="23"/>
      <c r="AE700" s="6" t="str">
        <f>IF(D700&lt;&gt;"",COUNTIF($D$3:D700,D700),"")</f>
        <v/>
      </c>
      <c r="AF700" s="6" t="str">
        <f>IF(Tabla2[[#This Row],[RESULTADO TOTAL EN PPRO8]]&lt;0,ABS(Tabla2[[#This Row],[RESULTADO TOTAL EN PPRO8]]),"")</f>
        <v/>
      </c>
    </row>
    <row r="701" spans="1:32" x14ac:dyDescent="0.25">
      <c r="A701" s="22"/>
      <c r="B701" s="34">
        <f t="shared" si="36"/>
        <v>699</v>
      </c>
      <c r="C701" s="22"/>
      <c r="D701" s="37"/>
      <c r="E701" s="37"/>
      <c r="F701" s="37"/>
      <c r="G701" s="39"/>
      <c r="H701" s="22"/>
      <c r="I701" s="22"/>
      <c r="J701" s="22"/>
      <c r="K701" s="22"/>
      <c r="L701" s="22"/>
      <c r="M701" s="22"/>
      <c r="N701" s="22"/>
      <c r="O701" s="22"/>
      <c r="P701" s="22"/>
      <c r="Q701" s="22"/>
      <c r="R701" s="22"/>
      <c r="S701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701" s="22"/>
      <c r="U701" s="6" t="str">
        <f>IF(V701&lt;&gt;"",Tabla2[[#This Row],[VALOR DEL PUNTO (EJEMPLO EN ACCIONES UN PUNTO 1€) ]]/Tabla2[[#This Row],[TAMAÑO DEL TICK (ACCIONES = 0,01)]],"")</f>
        <v/>
      </c>
      <c r="V701" s="22"/>
      <c r="W701" s="22"/>
      <c r="X701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701" s="13" t="str">
        <f>IF(Tabla2[[#This Row],[RESULTADO TOTAL EN PPRO8]]&lt;&gt;"",Tabla2[[#This Row],[RESULTADO TOTAL EN PPRO8]]-Tabla2[[#This Row],[RESULTADO (TOTAL)]],"")</f>
        <v/>
      </c>
      <c r="AA701" s="6" t="str">
        <f>IF(Tabla2[[#This Row],[RESULTADO (TOTAL)]]&lt;0,1,"")</f>
        <v/>
      </c>
      <c r="AB701" s="6" t="str">
        <f>IF(Tabla2[[#This Row],[TARGET REAL (RESULTADO EN TICKS)]]&lt;&gt;"",IF(Tabla2[[#This Row],[OPERACIONES PERDEDORAS]]=1,AB700+Tabla2[[#This Row],[OPERACIONES PERDEDORAS]],0),"")</f>
        <v/>
      </c>
      <c r="AC701" s="23"/>
      <c r="AD701" s="23"/>
      <c r="AE701" s="6" t="str">
        <f>IF(D701&lt;&gt;"",COUNTIF($D$3:D701,D701),"")</f>
        <v/>
      </c>
      <c r="AF701" s="6" t="str">
        <f>IF(Tabla2[[#This Row],[RESULTADO TOTAL EN PPRO8]]&lt;0,ABS(Tabla2[[#This Row],[RESULTADO TOTAL EN PPRO8]]),"")</f>
        <v/>
      </c>
    </row>
    <row r="702" spans="1:32" x14ac:dyDescent="0.25">
      <c r="A702" s="22"/>
      <c r="B702" s="34">
        <f t="shared" si="36"/>
        <v>700</v>
      </c>
      <c r="C702" s="22"/>
      <c r="D702" s="37"/>
      <c r="E702" s="37"/>
      <c r="F702" s="37"/>
      <c r="G702" s="39"/>
      <c r="H702" s="22"/>
      <c r="I702" s="22"/>
      <c r="J702" s="22"/>
      <c r="K702" s="22"/>
      <c r="L702" s="22"/>
      <c r="M702" s="22"/>
      <c r="N702" s="22"/>
      <c r="O702" s="22"/>
      <c r="P702" s="22"/>
      <c r="Q702" s="22"/>
      <c r="R702" s="22"/>
      <c r="S702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702" s="22"/>
      <c r="U702" s="6" t="str">
        <f>IF(V702&lt;&gt;"",Tabla2[[#This Row],[VALOR DEL PUNTO (EJEMPLO EN ACCIONES UN PUNTO 1€) ]]/Tabla2[[#This Row],[TAMAÑO DEL TICK (ACCIONES = 0,01)]],"")</f>
        <v/>
      </c>
      <c r="V702" s="22"/>
      <c r="W702" s="22"/>
      <c r="X702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702" s="13" t="str">
        <f>IF(Tabla2[[#This Row],[RESULTADO TOTAL EN PPRO8]]&lt;&gt;"",Tabla2[[#This Row],[RESULTADO TOTAL EN PPRO8]]-Tabla2[[#This Row],[RESULTADO (TOTAL)]],"")</f>
        <v/>
      </c>
      <c r="AA702" s="6" t="str">
        <f>IF(Tabla2[[#This Row],[RESULTADO (TOTAL)]]&lt;0,1,"")</f>
        <v/>
      </c>
      <c r="AB702" s="6" t="str">
        <f>IF(Tabla2[[#This Row],[TARGET REAL (RESULTADO EN TICKS)]]&lt;&gt;"",IF(Tabla2[[#This Row],[OPERACIONES PERDEDORAS]]=1,AB701+Tabla2[[#This Row],[OPERACIONES PERDEDORAS]],0),"")</f>
        <v/>
      </c>
      <c r="AC702" s="23"/>
      <c r="AD702" s="23"/>
      <c r="AE702" s="6" t="str">
        <f>IF(D702&lt;&gt;"",COUNTIF($D$3:D702,D702),"")</f>
        <v/>
      </c>
      <c r="AF702" s="6" t="str">
        <f>IF(Tabla2[[#This Row],[RESULTADO TOTAL EN PPRO8]]&lt;0,ABS(Tabla2[[#This Row],[RESULTADO TOTAL EN PPRO8]]),"")</f>
        <v/>
      </c>
    </row>
    <row r="703" spans="1:32" x14ac:dyDescent="0.25">
      <c r="A703" s="22"/>
      <c r="B703" s="34">
        <f t="shared" si="36"/>
        <v>701</v>
      </c>
      <c r="C703" s="22"/>
      <c r="D703" s="37"/>
      <c r="E703" s="37"/>
      <c r="F703" s="37"/>
      <c r="G703" s="39"/>
      <c r="H703" s="22"/>
      <c r="I703" s="22"/>
      <c r="J703" s="22"/>
      <c r="K703" s="22"/>
      <c r="L703" s="22"/>
      <c r="M703" s="22"/>
      <c r="N703" s="22"/>
      <c r="O703" s="22"/>
      <c r="P703" s="22"/>
      <c r="Q703" s="22"/>
      <c r="R703" s="22"/>
      <c r="S703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703" s="22"/>
      <c r="U703" s="6" t="str">
        <f>IF(V703&lt;&gt;"",Tabla2[[#This Row],[VALOR DEL PUNTO (EJEMPLO EN ACCIONES UN PUNTO 1€) ]]/Tabla2[[#This Row],[TAMAÑO DEL TICK (ACCIONES = 0,01)]],"")</f>
        <v/>
      </c>
      <c r="V703" s="22"/>
      <c r="W703" s="22"/>
      <c r="X703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703" s="13" t="str">
        <f>IF(Tabla2[[#This Row],[RESULTADO TOTAL EN PPRO8]]&lt;&gt;"",Tabla2[[#This Row],[RESULTADO TOTAL EN PPRO8]]-Tabla2[[#This Row],[RESULTADO (TOTAL)]],"")</f>
        <v/>
      </c>
      <c r="AA703" s="6" t="str">
        <f>IF(Tabla2[[#This Row],[RESULTADO (TOTAL)]]&lt;0,1,"")</f>
        <v/>
      </c>
      <c r="AB703" s="6" t="str">
        <f>IF(Tabla2[[#This Row],[TARGET REAL (RESULTADO EN TICKS)]]&lt;&gt;"",IF(Tabla2[[#This Row],[OPERACIONES PERDEDORAS]]=1,AB702+Tabla2[[#This Row],[OPERACIONES PERDEDORAS]],0),"")</f>
        <v/>
      </c>
      <c r="AC703" s="23"/>
      <c r="AD703" s="23"/>
      <c r="AE703" s="6" t="str">
        <f>IF(D703&lt;&gt;"",COUNTIF($D$3:D703,D703),"")</f>
        <v/>
      </c>
      <c r="AF703" s="6" t="str">
        <f>IF(Tabla2[[#This Row],[RESULTADO TOTAL EN PPRO8]]&lt;0,ABS(Tabla2[[#This Row],[RESULTADO TOTAL EN PPRO8]]),"")</f>
        <v/>
      </c>
    </row>
    <row r="704" spans="1:32" x14ac:dyDescent="0.25">
      <c r="A704" s="22"/>
      <c r="B704" s="34">
        <f t="shared" si="36"/>
        <v>702</v>
      </c>
      <c r="C704" s="22"/>
      <c r="D704" s="37"/>
      <c r="E704" s="37"/>
      <c r="F704" s="37"/>
      <c r="G704" s="39"/>
      <c r="H704" s="22"/>
      <c r="I704" s="22"/>
      <c r="J704" s="22"/>
      <c r="K704" s="22"/>
      <c r="L704" s="22"/>
      <c r="M704" s="22"/>
      <c r="N704" s="22"/>
      <c r="O704" s="22"/>
      <c r="P704" s="22"/>
      <c r="Q704" s="22"/>
      <c r="R704" s="22"/>
      <c r="S704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704" s="22"/>
      <c r="U704" s="6" t="str">
        <f>IF(V704&lt;&gt;"",Tabla2[[#This Row],[VALOR DEL PUNTO (EJEMPLO EN ACCIONES UN PUNTO 1€) ]]/Tabla2[[#This Row],[TAMAÑO DEL TICK (ACCIONES = 0,01)]],"")</f>
        <v/>
      </c>
      <c r="V704" s="22"/>
      <c r="W704" s="22"/>
      <c r="X704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704" s="13" t="str">
        <f>IF(Tabla2[[#This Row],[RESULTADO TOTAL EN PPRO8]]&lt;&gt;"",Tabla2[[#This Row],[RESULTADO TOTAL EN PPRO8]]-Tabla2[[#This Row],[RESULTADO (TOTAL)]],"")</f>
        <v/>
      </c>
      <c r="AA704" s="6" t="str">
        <f>IF(Tabla2[[#This Row],[RESULTADO (TOTAL)]]&lt;0,1,"")</f>
        <v/>
      </c>
      <c r="AB704" s="6" t="str">
        <f>IF(Tabla2[[#This Row],[TARGET REAL (RESULTADO EN TICKS)]]&lt;&gt;"",IF(Tabla2[[#This Row],[OPERACIONES PERDEDORAS]]=1,AB703+Tabla2[[#This Row],[OPERACIONES PERDEDORAS]],0),"")</f>
        <v/>
      </c>
      <c r="AC704" s="23"/>
      <c r="AD704" s="23"/>
      <c r="AE704" s="6" t="str">
        <f>IF(D704&lt;&gt;"",COUNTIF($D$3:D704,D704),"")</f>
        <v/>
      </c>
      <c r="AF704" s="6" t="str">
        <f>IF(Tabla2[[#This Row],[RESULTADO TOTAL EN PPRO8]]&lt;0,ABS(Tabla2[[#This Row],[RESULTADO TOTAL EN PPRO8]]),"")</f>
        <v/>
      </c>
    </row>
    <row r="705" spans="1:32" x14ac:dyDescent="0.25">
      <c r="A705" s="22"/>
      <c r="B705" s="34">
        <f t="shared" si="36"/>
        <v>703</v>
      </c>
      <c r="C705" s="22"/>
      <c r="D705" s="37"/>
      <c r="E705" s="37"/>
      <c r="F705" s="37"/>
      <c r="G705" s="39"/>
      <c r="H705" s="22"/>
      <c r="I705" s="22"/>
      <c r="J705" s="22"/>
      <c r="K705" s="22"/>
      <c r="L705" s="22"/>
      <c r="M705" s="22"/>
      <c r="N705" s="22"/>
      <c r="O705" s="22"/>
      <c r="P705" s="22"/>
      <c r="Q705" s="22"/>
      <c r="R705" s="22"/>
      <c r="S705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705" s="22"/>
      <c r="U705" s="6" t="str">
        <f>IF(V705&lt;&gt;"",Tabla2[[#This Row],[VALOR DEL PUNTO (EJEMPLO EN ACCIONES UN PUNTO 1€) ]]/Tabla2[[#This Row],[TAMAÑO DEL TICK (ACCIONES = 0,01)]],"")</f>
        <v/>
      </c>
      <c r="V705" s="22"/>
      <c r="W705" s="22"/>
      <c r="X705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705" s="13" t="str">
        <f>IF(Tabla2[[#This Row],[RESULTADO TOTAL EN PPRO8]]&lt;&gt;"",Tabla2[[#This Row],[RESULTADO TOTAL EN PPRO8]]-Tabla2[[#This Row],[RESULTADO (TOTAL)]],"")</f>
        <v/>
      </c>
      <c r="AA705" s="6" t="str">
        <f>IF(Tabla2[[#This Row],[RESULTADO (TOTAL)]]&lt;0,1,"")</f>
        <v/>
      </c>
      <c r="AB705" s="6" t="str">
        <f>IF(Tabla2[[#This Row],[TARGET REAL (RESULTADO EN TICKS)]]&lt;&gt;"",IF(Tabla2[[#This Row],[OPERACIONES PERDEDORAS]]=1,AB704+Tabla2[[#This Row],[OPERACIONES PERDEDORAS]],0),"")</f>
        <v/>
      </c>
      <c r="AC705" s="23"/>
      <c r="AD705" s="23"/>
      <c r="AE705" s="6" t="str">
        <f>IF(D705&lt;&gt;"",COUNTIF($D$3:D705,D705),"")</f>
        <v/>
      </c>
      <c r="AF705" s="6" t="str">
        <f>IF(Tabla2[[#This Row],[RESULTADO TOTAL EN PPRO8]]&lt;0,ABS(Tabla2[[#This Row],[RESULTADO TOTAL EN PPRO8]]),"")</f>
        <v/>
      </c>
    </row>
    <row r="706" spans="1:32" x14ac:dyDescent="0.25">
      <c r="A706" s="22"/>
      <c r="B706" s="34">
        <f t="shared" si="36"/>
        <v>704</v>
      </c>
      <c r="C706" s="22"/>
      <c r="D706" s="37"/>
      <c r="E706" s="37"/>
      <c r="F706" s="37"/>
      <c r="G706" s="39"/>
      <c r="H706" s="22"/>
      <c r="I706" s="22"/>
      <c r="J706" s="22"/>
      <c r="K706" s="22"/>
      <c r="L706" s="22"/>
      <c r="M706" s="22"/>
      <c r="N706" s="22"/>
      <c r="O706" s="22"/>
      <c r="P706" s="22"/>
      <c r="Q706" s="22"/>
      <c r="R706" s="22"/>
      <c r="S706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706" s="22"/>
      <c r="U706" s="6" t="str">
        <f>IF(V706&lt;&gt;"",Tabla2[[#This Row],[VALOR DEL PUNTO (EJEMPLO EN ACCIONES UN PUNTO 1€) ]]/Tabla2[[#This Row],[TAMAÑO DEL TICK (ACCIONES = 0,01)]],"")</f>
        <v/>
      </c>
      <c r="V706" s="22"/>
      <c r="W706" s="22"/>
      <c r="X706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706" s="13" t="str">
        <f>IF(Tabla2[[#This Row],[RESULTADO TOTAL EN PPRO8]]&lt;&gt;"",Tabla2[[#This Row],[RESULTADO TOTAL EN PPRO8]]-Tabla2[[#This Row],[RESULTADO (TOTAL)]],"")</f>
        <v/>
      </c>
      <c r="AA706" s="6" t="str">
        <f>IF(Tabla2[[#This Row],[RESULTADO (TOTAL)]]&lt;0,1,"")</f>
        <v/>
      </c>
      <c r="AB706" s="6" t="str">
        <f>IF(Tabla2[[#This Row],[TARGET REAL (RESULTADO EN TICKS)]]&lt;&gt;"",IF(Tabla2[[#This Row],[OPERACIONES PERDEDORAS]]=1,AB705+Tabla2[[#This Row],[OPERACIONES PERDEDORAS]],0),"")</f>
        <v/>
      </c>
      <c r="AC706" s="23"/>
      <c r="AD706" s="23"/>
      <c r="AE706" s="6" t="str">
        <f>IF(D706&lt;&gt;"",COUNTIF($D$3:D706,D706),"")</f>
        <v/>
      </c>
      <c r="AF706" s="6" t="str">
        <f>IF(Tabla2[[#This Row],[RESULTADO TOTAL EN PPRO8]]&lt;0,ABS(Tabla2[[#This Row],[RESULTADO TOTAL EN PPRO8]]),"")</f>
        <v/>
      </c>
    </row>
    <row r="707" spans="1:32" x14ac:dyDescent="0.25">
      <c r="A707" s="22"/>
      <c r="B707" s="34">
        <f t="shared" si="36"/>
        <v>705</v>
      </c>
      <c r="C707" s="22"/>
      <c r="D707" s="37"/>
      <c r="E707" s="37"/>
      <c r="F707" s="37"/>
      <c r="G707" s="39"/>
      <c r="H707" s="22"/>
      <c r="I707" s="22"/>
      <c r="J707" s="22"/>
      <c r="K707" s="22"/>
      <c r="L707" s="22"/>
      <c r="M707" s="22"/>
      <c r="N707" s="22"/>
      <c r="O707" s="22"/>
      <c r="P707" s="22"/>
      <c r="Q707" s="22"/>
      <c r="R707" s="22"/>
      <c r="S707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707" s="22"/>
      <c r="U707" s="6" t="str">
        <f>IF(V707&lt;&gt;"",Tabla2[[#This Row],[VALOR DEL PUNTO (EJEMPLO EN ACCIONES UN PUNTO 1€) ]]/Tabla2[[#This Row],[TAMAÑO DEL TICK (ACCIONES = 0,01)]],"")</f>
        <v/>
      </c>
      <c r="V707" s="22"/>
      <c r="W707" s="22"/>
      <c r="X707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707" s="13" t="str">
        <f>IF(Tabla2[[#This Row],[RESULTADO TOTAL EN PPRO8]]&lt;&gt;"",Tabla2[[#This Row],[RESULTADO TOTAL EN PPRO8]]-Tabla2[[#This Row],[RESULTADO (TOTAL)]],"")</f>
        <v/>
      </c>
      <c r="AA707" s="6" t="str">
        <f>IF(Tabla2[[#This Row],[RESULTADO (TOTAL)]]&lt;0,1,"")</f>
        <v/>
      </c>
      <c r="AB707" s="6" t="str">
        <f>IF(Tabla2[[#This Row],[TARGET REAL (RESULTADO EN TICKS)]]&lt;&gt;"",IF(Tabla2[[#This Row],[OPERACIONES PERDEDORAS]]=1,AB706+Tabla2[[#This Row],[OPERACIONES PERDEDORAS]],0),"")</f>
        <v/>
      </c>
      <c r="AC707" s="23"/>
      <c r="AD707" s="23"/>
      <c r="AE707" s="6" t="str">
        <f>IF(D707&lt;&gt;"",COUNTIF($D$3:D707,D707),"")</f>
        <v/>
      </c>
      <c r="AF707" s="6" t="str">
        <f>IF(Tabla2[[#This Row],[RESULTADO TOTAL EN PPRO8]]&lt;0,ABS(Tabla2[[#This Row],[RESULTADO TOTAL EN PPRO8]]),"")</f>
        <v/>
      </c>
    </row>
    <row r="708" spans="1:32" x14ac:dyDescent="0.25">
      <c r="A708" s="22"/>
      <c r="B708" s="34">
        <f t="shared" si="36"/>
        <v>706</v>
      </c>
      <c r="C708" s="22"/>
      <c r="D708" s="37"/>
      <c r="E708" s="37"/>
      <c r="F708" s="37"/>
      <c r="G708" s="39"/>
      <c r="H708" s="22"/>
      <c r="I708" s="22"/>
      <c r="J708" s="22"/>
      <c r="K708" s="22"/>
      <c r="L708" s="22"/>
      <c r="M708" s="22"/>
      <c r="N708" s="22"/>
      <c r="O708" s="22"/>
      <c r="P708" s="22"/>
      <c r="Q708" s="22"/>
      <c r="R708" s="22"/>
      <c r="S708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708" s="22"/>
      <c r="U708" s="6" t="str">
        <f>IF(V708&lt;&gt;"",Tabla2[[#This Row],[VALOR DEL PUNTO (EJEMPLO EN ACCIONES UN PUNTO 1€) ]]/Tabla2[[#This Row],[TAMAÑO DEL TICK (ACCIONES = 0,01)]],"")</f>
        <v/>
      </c>
      <c r="V708" s="22"/>
      <c r="W708" s="22"/>
      <c r="X708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708" s="13" t="str">
        <f>IF(Tabla2[[#This Row],[RESULTADO TOTAL EN PPRO8]]&lt;&gt;"",Tabla2[[#This Row],[RESULTADO TOTAL EN PPRO8]]-Tabla2[[#This Row],[RESULTADO (TOTAL)]],"")</f>
        <v/>
      </c>
      <c r="AA708" s="6" t="str">
        <f>IF(Tabla2[[#This Row],[RESULTADO (TOTAL)]]&lt;0,1,"")</f>
        <v/>
      </c>
      <c r="AB708" s="6" t="str">
        <f>IF(Tabla2[[#This Row],[TARGET REAL (RESULTADO EN TICKS)]]&lt;&gt;"",IF(Tabla2[[#This Row],[OPERACIONES PERDEDORAS]]=1,AB707+Tabla2[[#This Row],[OPERACIONES PERDEDORAS]],0),"")</f>
        <v/>
      </c>
      <c r="AC708" s="23"/>
      <c r="AD708" s="23"/>
      <c r="AE708" s="6" t="str">
        <f>IF(D708&lt;&gt;"",COUNTIF($D$3:D708,D708),"")</f>
        <v/>
      </c>
      <c r="AF708" s="6" t="str">
        <f>IF(Tabla2[[#This Row],[RESULTADO TOTAL EN PPRO8]]&lt;0,ABS(Tabla2[[#This Row],[RESULTADO TOTAL EN PPRO8]]),"")</f>
        <v/>
      </c>
    </row>
    <row r="709" spans="1:32" x14ac:dyDescent="0.25">
      <c r="A709" s="22"/>
      <c r="B709" s="34">
        <f t="shared" si="36"/>
        <v>707</v>
      </c>
      <c r="C709" s="22"/>
      <c r="D709" s="37"/>
      <c r="E709" s="37"/>
      <c r="F709" s="37"/>
      <c r="G709" s="39"/>
      <c r="H709" s="22"/>
      <c r="I709" s="22"/>
      <c r="J709" s="22"/>
      <c r="K709" s="22"/>
      <c r="L709" s="22"/>
      <c r="M709" s="22"/>
      <c r="N709" s="22"/>
      <c r="O709" s="22"/>
      <c r="P709" s="22"/>
      <c r="Q709" s="22"/>
      <c r="R709" s="22"/>
      <c r="S709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709" s="22"/>
      <c r="U709" s="6" t="str">
        <f>IF(V709&lt;&gt;"",Tabla2[[#This Row],[VALOR DEL PUNTO (EJEMPLO EN ACCIONES UN PUNTO 1€) ]]/Tabla2[[#This Row],[TAMAÑO DEL TICK (ACCIONES = 0,01)]],"")</f>
        <v/>
      </c>
      <c r="V709" s="22"/>
      <c r="W709" s="22"/>
      <c r="X709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709" s="13" t="str">
        <f>IF(Tabla2[[#This Row],[RESULTADO TOTAL EN PPRO8]]&lt;&gt;"",Tabla2[[#This Row],[RESULTADO TOTAL EN PPRO8]]-Tabla2[[#This Row],[RESULTADO (TOTAL)]],"")</f>
        <v/>
      </c>
      <c r="AA709" s="6" t="str">
        <f>IF(Tabla2[[#This Row],[RESULTADO (TOTAL)]]&lt;0,1,"")</f>
        <v/>
      </c>
      <c r="AB709" s="6" t="str">
        <f>IF(Tabla2[[#This Row],[TARGET REAL (RESULTADO EN TICKS)]]&lt;&gt;"",IF(Tabla2[[#This Row],[OPERACIONES PERDEDORAS]]=1,AB708+Tabla2[[#This Row],[OPERACIONES PERDEDORAS]],0),"")</f>
        <v/>
      </c>
      <c r="AC709" s="23"/>
      <c r="AD709" s="23"/>
      <c r="AE709" s="6" t="str">
        <f>IF(D709&lt;&gt;"",COUNTIF($D$3:D709,D709),"")</f>
        <v/>
      </c>
      <c r="AF709" s="6" t="str">
        <f>IF(Tabla2[[#This Row],[RESULTADO TOTAL EN PPRO8]]&lt;0,ABS(Tabla2[[#This Row],[RESULTADO TOTAL EN PPRO8]]),"")</f>
        <v/>
      </c>
    </row>
    <row r="710" spans="1:32" x14ac:dyDescent="0.25">
      <c r="A710" s="22"/>
      <c r="B710" s="34">
        <f t="shared" si="36"/>
        <v>708</v>
      </c>
      <c r="C710" s="22"/>
      <c r="D710" s="37"/>
      <c r="E710" s="37"/>
      <c r="F710" s="37"/>
      <c r="G710" s="39"/>
      <c r="H710" s="22"/>
      <c r="I710" s="22"/>
      <c r="J710" s="22"/>
      <c r="K710" s="22"/>
      <c r="L710" s="22"/>
      <c r="M710" s="22"/>
      <c r="N710" s="22"/>
      <c r="O710" s="22"/>
      <c r="P710" s="22"/>
      <c r="Q710" s="22"/>
      <c r="R710" s="22"/>
      <c r="S710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710" s="22"/>
      <c r="U710" s="6" t="str">
        <f>IF(V710&lt;&gt;"",Tabla2[[#This Row],[VALOR DEL PUNTO (EJEMPLO EN ACCIONES UN PUNTO 1€) ]]/Tabla2[[#This Row],[TAMAÑO DEL TICK (ACCIONES = 0,01)]],"")</f>
        <v/>
      </c>
      <c r="V710" s="22"/>
      <c r="W710" s="22"/>
      <c r="X710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710" s="13" t="str">
        <f>IF(Tabla2[[#This Row],[RESULTADO TOTAL EN PPRO8]]&lt;&gt;"",Tabla2[[#This Row],[RESULTADO TOTAL EN PPRO8]]-Tabla2[[#This Row],[RESULTADO (TOTAL)]],"")</f>
        <v/>
      </c>
      <c r="AA710" s="6" t="str">
        <f>IF(Tabla2[[#This Row],[RESULTADO (TOTAL)]]&lt;0,1,"")</f>
        <v/>
      </c>
      <c r="AB710" s="6" t="str">
        <f>IF(Tabla2[[#This Row],[TARGET REAL (RESULTADO EN TICKS)]]&lt;&gt;"",IF(Tabla2[[#This Row],[OPERACIONES PERDEDORAS]]=1,AB709+Tabla2[[#This Row],[OPERACIONES PERDEDORAS]],0),"")</f>
        <v/>
      </c>
      <c r="AC710" s="23"/>
      <c r="AD710" s="23"/>
      <c r="AE710" s="6" t="str">
        <f>IF(D710&lt;&gt;"",COUNTIF($D$3:D710,D710),"")</f>
        <v/>
      </c>
      <c r="AF710" s="6" t="str">
        <f>IF(Tabla2[[#This Row],[RESULTADO TOTAL EN PPRO8]]&lt;0,ABS(Tabla2[[#This Row],[RESULTADO TOTAL EN PPRO8]]),"")</f>
        <v/>
      </c>
    </row>
    <row r="711" spans="1:32" x14ac:dyDescent="0.25">
      <c r="A711" s="22"/>
      <c r="B711" s="34">
        <f t="shared" si="36"/>
        <v>709</v>
      </c>
      <c r="C711" s="22"/>
      <c r="D711" s="37"/>
      <c r="E711" s="37"/>
      <c r="F711" s="37"/>
      <c r="G711" s="39"/>
      <c r="H711" s="22"/>
      <c r="I711" s="22"/>
      <c r="J711" s="22"/>
      <c r="K711" s="22"/>
      <c r="L711" s="22"/>
      <c r="M711" s="22"/>
      <c r="N711" s="22"/>
      <c r="O711" s="22"/>
      <c r="P711" s="22"/>
      <c r="Q711" s="22"/>
      <c r="R711" s="22"/>
      <c r="S711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711" s="22"/>
      <c r="U711" s="6" t="str">
        <f>IF(V711&lt;&gt;"",Tabla2[[#This Row],[VALOR DEL PUNTO (EJEMPLO EN ACCIONES UN PUNTO 1€) ]]/Tabla2[[#This Row],[TAMAÑO DEL TICK (ACCIONES = 0,01)]],"")</f>
        <v/>
      </c>
      <c r="V711" s="22"/>
      <c r="W711" s="22"/>
      <c r="X711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711" s="13" t="str">
        <f>IF(Tabla2[[#This Row],[RESULTADO TOTAL EN PPRO8]]&lt;&gt;"",Tabla2[[#This Row],[RESULTADO TOTAL EN PPRO8]]-Tabla2[[#This Row],[RESULTADO (TOTAL)]],"")</f>
        <v/>
      </c>
      <c r="AA711" s="6" t="str">
        <f>IF(Tabla2[[#This Row],[RESULTADO (TOTAL)]]&lt;0,1,"")</f>
        <v/>
      </c>
      <c r="AB711" s="6" t="str">
        <f>IF(Tabla2[[#This Row],[TARGET REAL (RESULTADO EN TICKS)]]&lt;&gt;"",IF(Tabla2[[#This Row],[OPERACIONES PERDEDORAS]]=1,AB710+Tabla2[[#This Row],[OPERACIONES PERDEDORAS]],0),"")</f>
        <v/>
      </c>
      <c r="AC711" s="23"/>
      <c r="AD711" s="23"/>
      <c r="AE711" s="6" t="str">
        <f>IF(D711&lt;&gt;"",COUNTIF($D$3:D711,D711),"")</f>
        <v/>
      </c>
      <c r="AF711" s="6" t="str">
        <f>IF(Tabla2[[#This Row],[RESULTADO TOTAL EN PPRO8]]&lt;0,ABS(Tabla2[[#This Row],[RESULTADO TOTAL EN PPRO8]]),"")</f>
        <v/>
      </c>
    </row>
    <row r="712" spans="1:32" x14ac:dyDescent="0.25">
      <c r="A712" s="22"/>
      <c r="B712" s="34">
        <f t="shared" si="36"/>
        <v>710</v>
      </c>
      <c r="C712" s="22"/>
      <c r="D712" s="37"/>
      <c r="E712" s="37"/>
      <c r="F712" s="37"/>
      <c r="G712" s="39"/>
      <c r="H712" s="22"/>
      <c r="I712" s="22"/>
      <c r="J712" s="22"/>
      <c r="K712" s="22"/>
      <c r="L712" s="22"/>
      <c r="M712" s="22"/>
      <c r="N712" s="22"/>
      <c r="O712" s="22"/>
      <c r="P712" s="22"/>
      <c r="Q712" s="22"/>
      <c r="R712" s="22"/>
      <c r="S712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712" s="22"/>
      <c r="U712" s="6" t="str">
        <f>IF(V712&lt;&gt;"",Tabla2[[#This Row],[VALOR DEL PUNTO (EJEMPLO EN ACCIONES UN PUNTO 1€) ]]/Tabla2[[#This Row],[TAMAÑO DEL TICK (ACCIONES = 0,01)]],"")</f>
        <v/>
      </c>
      <c r="V712" s="22"/>
      <c r="W712" s="22"/>
      <c r="X712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712" s="13" t="str">
        <f>IF(Tabla2[[#This Row],[RESULTADO TOTAL EN PPRO8]]&lt;&gt;"",Tabla2[[#This Row],[RESULTADO TOTAL EN PPRO8]]-Tabla2[[#This Row],[RESULTADO (TOTAL)]],"")</f>
        <v/>
      </c>
      <c r="AA712" s="6" t="str">
        <f>IF(Tabla2[[#This Row],[RESULTADO (TOTAL)]]&lt;0,1,"")</f>
        <v/>
      </c>
      <c r="AB712" s="6" t="str">
        <f>IF(Tabla2[[#This Row],[TARGET REAL (RESULTADO EN TICKS)]]&lt;&gt;"",IF(Tabla2[[#This Row],[OPERACIONES PERDEDORAS]]=1,AB711+Tabla2[[#This Row],[OPERACIONES PERDEDORAS]],0),"")</f>
        <v/>
      </c>
      <c r="AC712" s="23"/>
      <c r="AD712" s="23"/>
      <c r="AE712" s="6" t="str">
        <f>IF(D712&lt;&gt;"",COUNTIF($D$3:D712,D712),"")</f>
        <v/>
      </c>
      <c r="AF712" s="6" t="str">
        <f>IF(Tabla2[[#This Row],[RESULTADO TOTAL EN PPRO8]]&lt;0,ABS(Tabla2[[#This Row],[RESULTADO TOTAL EN PPRO8]]),"")</f>
        <v/>
      </c>
    </row>
    <row r="713" spans="1:32" x14ac:dyDescent="0.25">
      <c r="A713" s="22"/>
      <c r="B713" s="34">
        <f t="shared" si="36"/>
        <v>711</v>
      </c>
      <c r="C713" s="22"/>
      <c r="D713" s="37"/>
      <c r="E713" s="37"/>
      <c r="F713" s="37"/>
      <c r="G713" s="39"/>
      <c r="H713" s="22"/>
      <c r="I713" s="22"/>
      <c r="J713" s="22"/>
      <c r="K713" s="22"/>
      <c r="L713" s="22"/>
      <c r="M713" s="22"/>
      <c r="N713" s="22"/>
      <c r="O713" s="22"/>
      <c r="P713" s="22"/>
      <c r="Q713" s="22"/>
      <c r="R713" s="22"/>
      <c r="S713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713" s="22"/>
      <c r="U713" s="6" t="str">
        <f>IF(V713&lt;&gt;"",Tabla2[[#This Row],[VALOR DEL PUNTO (EJEMPLO EN ACCIONES UN PUNTO 1€) ]]/Tabla2[[#This Row],[TAMAÑO DEL TICK (ACCIONES = 0,01)]],"")</f>
        <v/>
      </c>
      <c r="V713" s="22"/>
      <c r="W713" s="22"/>
      <c r="X713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713" s="13" t="str">
        <f>IF(Tabla2[[#This Row],[RESULTADO TOTAL EN PPRO8]]&lt;&gt;"",Tabla2[[#This Row],[RESULTADO TOTAL EN PPRO8]]-Tabla2[[#This Row],[RESULTADO (TOTAL)]],"")</f>
        <v/>
      </c>
      <c r="AA713" s="6" t="str">
        <f>IF(Tabla2[[#This Row],[RESULTADO (TOTAL)]]&lt;0,1,"")</f>
        <v/>
      </c>
      <c r="AB713" s="6" t="str">
        <f>IF(Tabla2[[#This Row],[TARGET REAL (RESULTADO EN TICKS)]]&lt;&gt;"",IF(Tabla2[[#This Row],[OPERACIONES PERDEDORAS]]=1,AB712+Tabla2[[#This Row],[OPERACIONES PERDEDORAS]],0),"")</f>
        <v/>
      </c>
      <c r="AC713" s="23"/>
      <c r="AD713" s="23"/>
      <c r="AE713" s="6" t="str">
        <f>IF(D713&lt;&gt;"",COUNTIF($D$3:D713,D713),"")</f>
        <v/>
      </c>
      <c r="AF713" s="6" t="str">
        <f>IF(Tabla2[[#This Row],[RESULTADO TOTAL EN PPRO8]]&lt;0,ABS(Tabla2[[#This Row],[RESULTADO TOTAL EN PPRO8]]),"")</f>
        <v/>
      </c>
    </row>
    <row r="714" spans="1:32" x14ac:dyDescent="0.25">
      <c r="A714" s="22"/>
      <c r="B714" s="34">
        <f t="shared" si="36"/>
        <v>712</v>
      </c>
      <c r="C714" s="22"/>
      <c r="D714" s="37"/>
      <c r="E714" s="37"/>
      <c r="F714" s="37"/>
      <c r="G714" s="39"/>
      <c r="H714" s="22"/>
      <c r="I714" s="22"/>
      <c r="J714" s="22"/>
      <c r="K714" s="22"/>
      <c r="L714" s="22"/>
      <c r="M714" s="22"/>
      <c r="N714" s="22"/>
      <c r="O714" s="22"/>
      <c r="P714" s="22"/>
      <c r="Q714" s="22"/>
      <c r="R714" s="22"/>
      <c r="S714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714" s="22"/>
      <c r="U714" s="6" t="str">
        <f>IF(V714&lt;&gt;"",Tabla2[[#This Row],[VALOR DEL PUNTO (EJEMPLO EN ACCIONES UN PUNTO 1€) ]]/Tabla2[[#This Row],[TAMAÑO DEL TICK (ACCIONES = 0,01)]],"")</f>
        <v/>
      </c>
      <c r="V714" s="22"/>
      <c r="W714" s="22"/>
      <c r="X714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714" s="13" t="str">
        <f>IF(Tabla2[[#This Row],[RESULTADO TOTAL EN PPRO8]]&lt;&gt;"",Tabla2[[#This Row],[RESULTADO TOTAL EN PPRO8]]-Tabla2[[#This Row],[RESULTADO (TOTAL)]],"")</f>
        <v/>
      </c>
      <c r="AA714" s="6" t="str">
        <f>IF(Tabla2[[#This Row],[RESULTADO (TOTAL)]]&lt;0,1,"")</f>
        <v/>
      </c>
      <c r="AB714" s="6" t="str">
        <f>IF(Tabla2[[#This Row],[TARGET REAL (RESULTADO EN TICKS)]]&lt;&gt;"",IF(Tabla2[[#This Row],[OPERACIONES PERDEDORAS]]=1,AB713+Tabla2[[#This Row],[OPERACIONES PERDEDORAS]],0),"")</f>
        <v/>
      </c>
      <c r="AC714" s="23"/>
      <c r="AD714" s="23"/>
      <c r="AE714" s="6" t="str">
        <f>IF(D714&lt;&gt;"",COUNTIF($D$3:D714,D714),"")</f>
        <v/>
      </c>
      <c r="AF714" s="6" t="str">
        <f>IF(Tabla2[[#This Row],[RESULTADO TOTAL EN PPRO8]]&lt;0,ABS(Tabla2[[#This Row],[RESULTADO TOTAL EN PPRO8]]),"")</f>
        <v/>
      </c>
    </row>
    <row r="715" spans="1:32" x14ac:dyDescent="0.25">
      <c r="A715" s="22"/>
      <c r="B715" s="34">
        <f t="shared" si="36"/>
        <v>713</v>
      </c>
      <c r="C715" s="22"/>
      <c r="D715" s="37"/>
      <c r="E715" s="37"/>
      <c r="F715" s="37"/>
      <c r="G715" s="39"/>
      <c r="H715" s="22"/>
      <c r="I715" s="22"/>
      <c r="J715" s="22"/>
      <c r="K715" s="22"/>
      <c r="L715" s="22"/>
      <c r="M715" s="22"/>
      <c r="N715" s="22"/>
      <c r="O715" s="22"/>
      <c r="P715" s="22"/>
      <c r="Q715" s="22"/>
      <c r="R715" s="22"/>
      <c r="S715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715" s="22"/>
      <c r="U715" s="6" t="str">
        <f>IF(V715&lt;&gt;"",Tabla2[[#This Row],[VALOR DEL PUNTO (EJEMPLO EN ACCIONES UN PUNTO 1€) ]]/Tabla2[[#This Row],[TAMAÑO DEL TICK (ACCIONES = 0,01)]],"")</f>
        <v/>
      </c>
      <c r="V715" s="22"/>
      <c r="W715" s="22"/>
      <c r="X715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715" s="13" t="str">
        <f>IF(Tabla2[[#This Row],[RESULTADO TOTAL EN PPRO8]]&lt;&gt;"",Tabla2[[#This Row],[RESULTADO TOTAL EN PPRO8]]-Tabla2[[#This Row],[RESULTADO (TOTAL)]],"")</f>
        <v/>
      </c>
      <c r="AA715" s="6" t="str">
        <f>IF(Tabla2[[#This Row],[RESULTADO (TOTAL)]]&lt;0,1,"")</f>
        <v/>
      </c>
      <c r="AB715" s="6" t="str">
        <f>IF(Tabla2[[#This Row],[TARGET REAL (RESULTADO EN TICKS)]]&lt;&gt;"",IF(Tabla2[[#This Row],[OPERACIONES PERDEDORAS]]=1,AB714+Tabla2[[#This Row],[OPERACIONES PERDEDORAS]],0),"")</f>
        <v/>
      </c>
      <c r="AC715" s="23"/>
      <c r="AD715" s="23"/>
      <c r="AE715" s="6" t="str">
        <f>IF(D715&lt;&gt;"",COUNTIF($D$3:D715,D715),"")</f>
        <v/>
      </c>
      <c r="AF715" s="6" t="str">
        <f>IF(Tabla2[[#This Row],[RESULTADO TOTAL EN PPRO8]]&lt;0,ABS(Tabla2[[#This Row],[RESULTADO TOTAL EN PPRO8]]),"")</f>
        <v/>
      </c>
    </row>
    <row r="716" spans="1:32" x14ac:dyDescent="0.25">
      <c r="A716" s="22"/>
      <c r="B716" s="34">
        <f t="shared" si="36"/>
        <v>714</v>
      </c>
      <c r="C716" s="22"/>
      <c r="D716" s="37"/>
      <c r="E716" s="37"/>
      <c r="F716" s="37"/>
      <c r="G716" s="39"/>
      <c r="H716" s="22"/>
      <c r="I716" s="22"/>
      <c r="J716" s="22"/>
      <c r="K716" s="22"/>
      <c r="L716" s="22"/>
      <c r="M716" s="22"/>
      <c r="N716" s="22"/>
      <c r="O716" s="22"/>
      <c r="P716" s="22"/>
      <c r="Q716" s="22"/>
      <c r="R716" s="22"/>
      <c r="S716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716" s="22"/>
      <c r="U716" s="6" t="str">
        <f>IF(V716&lt;&gt;"",Tabla2[[#This Row],[VALOR DEL PUNTO (EJEMPLO EN ACCIONES UN PUNTO 1€) ]]/Tabla2[[#This Row],[TAMAÑO DEL TICK (ACCIONES = 0,01)]],"")</f>
        <v/>
      </c>
      <c r="V716" s="22"/>
      <c r="W716" s="22"/>
      <c r="X716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716" s="13" t="str">
        <f>IF(Tabla2[[#This Row],[RESULTADO TOTAL EN PPRO8]]&lt;&gt;"",Tabla2[[#This Row],[RESULTADO TOTAL EN PPRO8]]-Tabla2[[#This Row],[RESULTADO (TOTAL)]],"")</f>
        <v/>
      </c>
      <c r="AA716" s="6" t="str">
        <f>IF(Tabla2[[#This Row],[RESULTADO (TOTAL)]]&lt;0,1,"")</f>
        <v/>
      </c>
      <c r="AB716" s="6" t="str">
        <f>IF(Tabla2[[#This Row],[TARGET REAL (RESULTADO EN TICKS)]]&lt;&gt;"",IF(Tabla2[[#This Row],[OPERACIONES PERDEDORAS]]=1,AB715+Tabla2[[#This Row],[OPERACIONES PERDEDORAS]],0),"")</f>
        <v/>
      </c>
      <c r="AC716" s="23"/>
      <c r="AD716" s="23"/>
      <c r="AE716" s="6" t="str">
        <f>IF(D716&lt;&gt;"",COUNTIF($D$3:D716,D716),"")</f>
        <v/>
      </c>
      <c r="AF716" s="6" t="str">
        <f>IF(Tabla2[[#This Row],[RESULTADO TOTAL EN PPRO8]]&lt;0,ABS(Tabla2[[#This Row],[RESULTADO TOTAL EN PPRO8]]),"")</f>
        <v/>
      </c>
    </row>
    <row r="717" spans="1:32" x14ac:dyDescent="0.25">
      <c r="A717" s="22"/>
      <c r="B717" s="34">
        <f t="shared" si="36"/>
        <v>715</v>
      </c>
      <c r="C717" s="22"/>
      <c r="D717" s="37"/>
      <c r="E717" s="37"/>
      <c r="F717" s="37"/>
      <c r="G717" s="39"/>
      <c r="H717" s="22"/>
      <c r="I717" s="22"/>
      <c r="J717" s="22"/>
      <c r="K717" s="22"/>
      <c r="L717" s="22"/>
      <c r="M717" s="22"/>
      <c r="N717" s="22"/>
      <c r="O717" s="22"/>
      <c r="P717" s="22"/>
      <c r="Q717" s="22"/>
      <c r="R717" s="22"/>
      <c r="S717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717" s="22"/>
      <c r="U717" s="6" t="str">
        <f>IF(V717&lt;&gt;"",Tabla2[[#This Row],[VALOR DEL PUNTO (EJEMPLO EN ACCIONES UN PUNTO 1€) ]]/Tabla2[[#This Row],[TAMAÑO DEL TICK (ACCIONES = 0,01)]],"")</f>
        <v/>
      </c>
      <c r="V717" s="22"/>
      <c r="W717" s="22"/>
      <c r="X717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717" s="13" t="str">
        <f>IF(Tabla2[[#This Row],[RESULTADO TOTAL EN PPRO8]]&lt;&gt;"",Tabla2[[#This Row],[RESULTADO TOTAL EN PPRO8]]-Tabla2[[#This Row],[RESULTADO (TOTAL)]],"")</f>
        <v/>
      </c>
      <c r="AA717" s="6" t="str">
        <f>IF(Tabla2[[#This Row],[RESULTADO (TOTAL)]]&lt;0,1,"")</f>
        <v/>
      </c>
      <c r="AB717" s="6" t="str">
        <f>IF(Tabla2[[#This Row],[TARGET REAL (RESULTADO EN TICKS)]]&lt;&gt;"",IF(Tabla2[[#This Row],[OPERACIONES PERDEDORAS]]=1,AB716+Tabla2[[#This Row],[OPERACIONES PERDEDORAS]],0),"")</f>
        <v/>
      </c>
      <c r="AC717" s="23"/>
      <c r="AD717" s="23"/>
      <c r="AE717" s="6" t="str">
        <f>IF(D717&lt;&gt;"",COUNTIF($D$3:D717,D717),"")</f>
        <v/>
      </c>
      <c r="AF717" s="6" t="str">
        <f>IF(Tabla2[[#This Row],[RESULTADO TOTAL EN PPRO8]]&lt;0,ABS(Tabla2[[#This Row],[RESULTADO TOTAL EN PPRO8]]),"")</f>
        <v/>
      </c>
    </row>
    <row r="718" spans="1:32" x14ac:dyDescent="0.25">
      <c r="A718" s="22"/>
      <c r="B718" s="34">
        <f t="shared" si="36"/>
        <v>716</v>
      </c>
      <c r="C718" s="22"/>
      <c r="D718" s="37"/>
      <c r="E718" s="37"/>
      <c r="F718" s="37"/>
      <c r="G718" s="39"/>
      <c r="H718" s="22"/>
      <c r="I718" s="22"/>
      <c r="J718" s="22"/>
      <c r="K718" s="22"/>
      <c r="L718" s="22"/>
      <c r="M718" s="22"/>
      <c r="N718" s="22"/>
      <c r="O718" s="22"/>
      <c r="P718" s="22"/>
      <c r="Q718" s="22"/>
      <c r="R718" s="22"/>
      <c r="S718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718" s="22"/>
      <c r="U718" s="6" t="str">
        <f>IF(V718&lt;&gt;"",Tabla2[[#This Row],[VALOR DEL PUNTO (EJEMPLO EN ACCIONES UN PUNTO 1€) ]]/Tabla2[[#This Row],[TAMAÑO DEL TICK (ACCIONES = 0,01)]],"")</f>
        <v/>
      </c>
      <c r="V718" s="22"/>
      <c r="W718" s="22"/>
      <c r="X718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718" s="13" t="str">
        <f>IF(Tabla2[[#This Row],[RESULTADO TOTAL EN PPRO8]]&lt;&gt;"",Tabla2[[#This Row],[RESULTADO TOTAL EN PPRO8]]-Tabla2[[#This Row],[RESULTADO (TOTAL)]],"")</f>
        <v/>
      </c>
      <c r="AA718" s="6" t="str">
        <f>IF(Tabla2[[#This Row],[RESULTADO (TOTAL)]]&lt;0,1,"")</f>
        <v/>
      </c>
      <c r="AB718" s="6" t="str">
        <f>IF(Tabla2[[#This Row],[TARGET REAL (RESULTADO EN TICKS)]]&lt;&gt;"",IF(Tabla2[[#This Row],[OPERACIONES PERDEDORAS]]=1,AB717+Tabla2[[#This Row],[OPERACIONES PERDEDORAS]],0),"")</f>
        <v/>
      </c>
      <c r="AC718" s="23"/>
      <c r="AD718" s="23"/>
      <c r="AE718" s="6" t="str">
        <f>IF(D718&lt;&gt;"",COUNTIF($D$3:D718,D718),"")</f>
        <v/>
      </c>
      <c r="AF718" s="6" t="str">
        <f>IF(Tabla2[[#This Row],[RESULTADO TOTAL EN PPRO8]]&lt;0,ABS(Tabla2[[#This Row],[RESULTADO TOTAL EN PPRO8]]),"")</f>
        <v/>
      </c>
    </row>
    <row r="719" spans="1:32" x14ac:dyDescent="0.25">
      <c r="A719" s="22"/>
      <c r="B719" s="34">
        <f t="shared" si="36"/>
        <v>717</v>
      </c>
      <c r="C719" s="22"/>
      <c r="D719" s="37"/>
      <c r="E719" s="37"/>
      <c r="F719" s="37"/>
      <c r="G719" s="39"/>
      <c r="H719" s="22"/>
      <c r="I719" s="22"/>
      <c r="J719" s="22"/>
      <c r="K719" s="22"/>
      <c r="L719" s="22"/>
      <c r="M719" s="22"/>
      <c r="N719" s="22"/>
      <c r="O719" s="22"/>
      <c r="P719" s="22"/>
      <c r="Q719" s="22"/>
      <c r="R719" s="22"/>
      <c r="S719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719" s="22"/>
      <c r="U719" s="6" t="str">
        <f>IF(V719&lt;&gt;"",Tabla2[[#This Row],[VALOR DEL PUNTO (EJEMPLO EN ACCIONES UN PUNTO 1€) ]]/Tabla2[[#This Row],[TAMAÑO DEL TICK (ACCIONES = 0,01)]],"")</f>
        <v/>
      </c>
      <c r="V719" s="22"/>
      <c r="W719" s="22"/>
      <c r="X719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719" s="13" t="str">
        <f>IF(Tabla2[[#This Row],[RESULTADO TOTAL EN PPRO8]]&lt;&gt;"",Tabla2[[#This Row],[RESULTADO TOTAL EN PPRO8]]-Tabla2[[#This Row],[RESULTADO (TOTAL)]],"")</f>
        <v/>
      </c>
      <c r="AA719" s="6" t="str">
        <f>IF(Tabla2[[#This Row],[RESULTADO (TOTAL)]]&lt;0,1,"")</f>
        <v/>
      </c>
      <c r="AB719" s="6" t="str">
        <f>IF(Tabla2[[#This Row],[TARGET REAL (RESULTADO EN TICKS)]]&lt;&gt;"",IF(Tabla2[[#This Row],[OPERACIONES PERDEDORAS]]=1,AB718+Tabla2[[#This Row],[OPERACIONES PERDEDORAS]],0),"")</f>
        <v/>
      </c>
      <c r="AC719" s="23"/>
      <c r="AD719" s="23"/>
      <c r="AE719" s="6" t="str">
        <f>IF(D719&lt;&gt;"",COUNTIF($D$3:D719,D719),"")</f>
        <v/>
      </c>
      <c r="AF719" s="6" t="str">
        <f>IF(Tabla2[[#This Row],[RESULTADO TOTAL EN PPRO8]]&lt;0,ABS(Tabla2[[#This Row],[RESULTADO TOTAL EN PPRO8]]),"")</f>
        <v/>
      </c>
    </row>
    <row r="720" spans="1:32" x14ac:dyDescent="0.25">
      <c r="A720" s="22"/>
      <c r="B720" s="34">
        <f t="shared" si="36"/>
        <v>718</v>
      </c>
      <c r="C720" s="22"/>
      <c r="D720" s="37"/>
      <c r="E720" s="37"/>
      <c r="F720" s="37"/>
      <c r="G720" s="39"/>
      <c r="H720" s="22"/>
      <c r="I720" s="22"/>
      <c r="J720" s="22"/>
      <c r="K720" s="22"/>
      <c r="L720" s="22"/>
      <c r="M720" s="22"/>
      <c r="N720" s="22"/>
      <c r="O720" s="22"/>
      <c r="P720" s="22"/>
      <c r="Q720" s="22"/>
      <c r="R720" s="22"/>
      <c r="S720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720" s="22"/>
      <c r="U720" s="6" t="str">
        <f>IF(V720&lt;&gt;"",Tabla2[[#This Row],[VALOR DEL PUNTO (EJEMPLO EN ACCIONES UN PUNTO 1€) ]]/Tabla2[[#This Row],[TAMAÑO DEL TICK (ACCIONES = 0,01)]],"")</f>
        <v/>
      </c>
      <c r="V720" s="22"/>
      <c r="W720" s="22"/>
      <c r="X720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720" s="13" t="str">
        <f>IF(Tabla2[[#This Row],[RESULTADO TOTAL EN PPRO8]]&lt;&gt;"",Tabla2[[#This Row],[RESULTADO TOTAL EN PPRO8]]-Tabla2[[#This Row],[RESULTADO (TOTAL)]],"")</f>
        <v/>
      </c>
      <c r="AA720" s="6" t="str">
        <f>IF(Tabla2[[#This Row],[RESULTADO (TOTAL)]]&lt;0,1,"")</f>
        <v/>
      </c>
      <c r="AB720" s="6" t="str">
        <f>IF(Tabla2[[#This Row],[TARGET REAL (RESULTADO EN TICKS)]]&lt;&gt;"",IF(Tabla2[[#This Row],[OPERACIONES PERDEDORAS]]=1,AB719+Tabla2[[#This Row],[OPERACIONES PERDEDORAS]],0),"")</f>
        <v/>
      </c>
      <c r="AC720" s="23"/>
      <c r="AD720" s="23"/>
      <c r="AE720" s="6" t="str">
        <f>IF(D720&lt;&gt;"",COUNTIF($D$3:D720,D720),"")</f>
        <v/>
      </c>
      <c r="AF720" s="6" t="str">
        <f>IF(Tabla2[[#This Row],[RESULTADO TOTAL EN PPRO8]]&lt;0,ABS(Tabla2[[#This Row],[RESULTADO TOTAL EN PPRO8]]),"")</f>
        <v/>
      </c>
    </row>
    <row r="721" spans="1:32" x14ac:dyDescent="0.25">
      <c r="A721" s="22"/>
      <c r="B721" s="34">
        <f t="shared" si="36"/>
        <v>719</v>
      </c>
      <c r="C721" s="22"/>
      <c r="D721" s="37"/>
      <c r="E721" s="37"/>
      <c r="F721" s="37"/>
      <c r="G721" s="39"/>
      <c r="H721" s="22"/>
      <c r="I721" s="22"/>
      <c r="J721" s="22"/>
      <c r="K721" s="22"/>
      <c r="L721" s="22"/>
      <c r="M721" s="22"/>
      <c r="N721" s="22"/>
      <c r="O721" s="22"/>
      <c r="P721" s="22"/>
      <c r="Q721" s="22"/>
      <c r="R721" s="22"/>
      <c r="S721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721" s="22"/>
      <c r="U721" s="6" t="str">
        <f>IF(V721&lt;&gt;"",Tabla2[[#This Row],[VALOR DEL PUNTO (EJEMPLO EN ACCIONES UN PUNTO 1€) ]]/Tabla2[[#This Row],[TAMAÑO DEL TICK (ACCIONES = 0,01)]],"")</f>
        <v/>
      </c>
      <c r="V721" s="22"/>
      <c r="W721" s="22"/>
      <c r="X721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721" s="13" t="str">
        <f>IF(Tabla2[[#This Row],[RESULTADO TOTAL EN PPRO8]]&lt;&gt;"",Tabla2[[#This Row],[RESULTADO TOTAL EN PPRO8]]-Tabla2[[#This Row],[RESULTADO (TOTAL)]],"")</f>
        <v/>
      </c>
      <c r="AA721" s="6" t="str">
        <f>IF(Tabla2[[#This Row],[RESULTADO (TOTAL)]]&lt;0,1,"")</f>
        <v/>
      </c>
      <c r="AB721" s="6" t="str">
        <f>IF(Tabla2[[#This Row],[TARGET REAL (RESULTADO EN TICKS)]]&lt;&gt;"",IF(Tabla2[[#This Row],[OPERACIONES PERDEDORAS]]=1,AB720+Tabla2[[#This Row],[OPERACIONES PERDEDORAS]],0),"")</f>
        <v/>
      </c>
      <c r="AC721" s="23"/>
      <c r="AD721" s="23"/>
      <c r="AE721" s="6" t="str">
        <f>IF(D721&lt;&gt;"",COUNTIF($D$3:D721,D721),"")</f>
        <v/>
      </c>
      <c r="AF721" s="6" t="str">
        <f>IF(Tabla2[[#This Row],[RESULTADO TOTAL EN PPRO8]]&lt;0,ABS(Tabla2[[#This Row],[RESULTADO TOTAL EN PPRO8]]),"")</f>
        <v/>
      </c>
    </row>
    <row r="722" spans="1:32" x14ac:dyDescent="0.25">
      <c r="A722" s="22"/>
      <c r="B722" s="34">
        <f t="shared" si="36"/>
        <v>720</v>
      </c>
      <c r="C722" s="22"/>
      <c r="D722" s="37"/>
      <c r="E722" s="37"/>
      <c r="F722" s="37"/>
      <c r="G722" s="39"/>
      <c r="H722" s="22"/>
      <c r="I722" s="22"/>
      <c r="J722" s="22"/>
      <c r="K722" s="22"/>
      <c r="L722" s="22"/>
      <c r="M722" s="22"/>
      <c r="N722" s="22"/>
      <c r="O722" s="22"/>
      <c r="P722" s="22"/>
      <c r="Q722" s="22"/>
      <c r="R722" s="22"/>
      <c r="S722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722" s="22"/>
      <c r="U722" s="6" t="str">
        <f>IF(V722&lt;&gt;"",Tabla2[[#This Row],[VALOR DEL PUNTO (EJEMPLO EN ACCIONES UN PUNTO 1€) ]]/Tabla2[[#This Row],[TAMAÑO DEL TICK (ACCIONES = 0,01)]],"")</f>
        <v/>
      </c>
      <c r="V722" s="22"/>
      <c r="W722" s="22"/>
      <c r="X722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722" s="13" t="str">
        <f>IF(Tabla2[[#This Row],[RESULTADO TOTAL EN PPRO8]]&lt;&gt;"",Tabla2[[#This Row],[RESULTADO TOTAL EN PPRO8]]-Tabla2[[#This Row],[RESULTADO (TOTAL)]],"")</f>
        <v/>
      </c>
      <c r="AA722" s="6" t="str">
        <f>IF(Tabla2[[#This Row],[RESULTADO (TOTAL)]]&lt;0,1,"")</f>
        <v/>
      </c>
      <c r="AB722" s="6" t="str">
        <f>IF(Tabla2[[#This Row],[TARGET REAL (RESULTADO EN TICKS)]]&lt;&gt;"",IF(Tabla2[[#This Row],[OPERACIONES PERDEDORAS]]=1,AB721+Tabla2[[#This Row],[OPERACIONES PERDEDORAS]],0),"")</f>
        <v/>
      </c>
      <c r="AC722" s="23"/>
      <c r="AD722" s="23"/>
      <c r="AE722" s="6" t="str">
        <f>IF(D722&lt;&gt;"",COUNTIF($D$3:D722,D722),"")</f>
        <v/>
      </c>
      <c r="AF722" s="6" t="str">
        <f>IF(Tabla2[[#This Row],[RESULTADO TOTAL EN PPRO8]]&lt;0,ABS(Tabla2[[#This Row],[RESULTADO TOTAL EN PPRO8]]),"")</f>
        <v/>
      </c>
    </row>
    <row r="723" spans="1:32" x14ac:dyDescent="0.25">
      <c r="A723" s="22"/>
      <c r="B723" s="34">
        <f t="shared" si="36"/>
        <v>721</v>
      </c>
      <c r="C723" s="22"/>
      <c r="D723" s="37"/>
      <c r="E723" s="37"/>
      <c r="F723" s="37"/>
      <c r="G723" s="39"/>
      <c r="H723" s="22"/>
      <c r="I723" s="22"/>
      <c r="J723" s="22"/>
      <c r="K723" s="22"/>
      <c r="L723" s="22"/>
      <c r="M723" s="22"/>
      <c r="N723" s="22"/>
      <c r="O723" s="22"/>
      <c r="P723" s="22"/>
      <c r="Q723" s="22"/>
      <c r="R723" s="22"/>
      <c r="S723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723" s="22"/>
      <c r="U723" s="6" t="str">
        <f>IF(V723&lt;&gt;"",Tabla2[[#This Row],[VALOR DEL PUNTO (EJEMPLO EN ACCIONES UN PUNTO 1€) ]]/Tabla2[[#This Row],[TAMAÑO DEL TICK (ACCIONES = 0,01)]],"")</f>
        <v/>
      </c>
      <c r="V723" s="22"/>
      <c r="W723" s="22"/>
      <c r="X723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723" s="13" t="str">
        <f>IF(Tabla2[[#This Row],[RESULTADO TOTAL EN PPRO8]]&lt;&gt;"",Tabla2[[#This Row],[RESULTADO TOTAL EN PPRO8]]-Tabla2[[#This Row],[RESULTADO (TOTAL)]],"")</f>
        <v/>
      </c>
      <c r="AA723" s="6" t="str">
        <f>IF(Tabla2[[#This Row],[RESULTADO (TOTAL)]]&lt;0,1,"")</f>
        <v/>
      </c>
      <c r="AB723" s="6" t="str">
        <f>IF(Tabla2[[#This Row],[TARGET REAL (RESULTADO EN TICKS)]]&lt;&gt;"",IF(Tabla2[[#This Row],[OPERACIONES PERDEDORAS]]=1,AB722+Tabla2[[#This Row],[OPERACIONES PERDEDORAS]],0),"")</f>
        <v/>
      </c>
      <c r="AC723" s="23"/>
      <c r="AD723" s="23"/>
      <c r="AE723" s="6" t="str">
        <f>IF(D723&lt;&gt;"",COUNTIF($D$3:D723,D723),"")</f>
        <v/>
      </c>
      <c r="AF723" s="6" t="str">
        <f>IF(Tabla2[[#This Row],[RESULTADO TOTAL EN PPRO8]]&lt;0,ABS(Tabla2[[#This Row],[RESULTADO TOTAL EN PPRO8]]),"")</f>
        <v/>
      </c>
    </row>
    <row r="724" spans="1:32" x14ac:dyDescent="0.25">
      <c r="A724" s="22"/>
      <c r="B724" s="34">
        <f t="shared" si="36"/>
        <v>722</v>
      </c>
      <c r="C724" s="22"/>
      <c r="D724" s="37"/>
      <c r="E724" s="37"/>
      <c r="F724" s="37"/>
      <c r="G724" s="39"/>
      <c r="H724" s="22"/>
      <c r="I724" s="22"/>
      <c r="J724" s="22"/>
      <c r="K724" s="22"/>
      <c r="L724" s="22"/>
      <c r="M724" s="22"/>
      <c r="N724" s="22"/>
      <c r="O724" s="22"/>
      <c r="P724" s="22"/>
      <c r="Q724" s="22"/>
      <c r="R724" s="22"/>
      <c r="S724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724" s="22"/>
      <c r="U724" s="6" t="str">
        <f>IF(V724&lt;&gt;"",Tabla2[[#This Row],[VALOR DEL PUNTO (EJEMPLO EN ACCIONES UN PUNTO 1€) ]]/Tabla2[[#This Row],[TAMAÑO DEL TICK (ACCIONES = 0,01)]],"")</f>
        <v/>
      </c>
      <c r="V724" s="22"/>
      <c r="W724" s="22"/>
      <c r="X724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724" s="13" t="str">
        <f>IF(Tabla2[[#This Row],[RESULTADO TOTAL EN PPRO8]]&lt;&gt;"",Tabla2[[#This Row],[RESULTADO TOTAL EN PPRO8]]-Tabla2[[#This Row],[RESULTADO (TOTAL)]],"")</f>
        <v/>
      </c>
      <c r="AA724" s="6" t="str">
        <f>IF(Tabla2[[#This Row],[RESULTADO (TOTAL)]]&lt;0,1,"")</f>
        <v/>
      </c>
      <c r="AB724" s="6" t="str">
        <f>IF(Tabla2[[#This Row],[TARGET REAL (RESULTADO EN TICKS)]]&lt;&gt;"",IF(Tabla2[[#This Row],[OPERACIONES PERDEDORAS]]=1,AB723+Tabla2[[#This Row],[OPERACIONES PERDEDORAS]],0),"")</f>
        <v/>
      </c>
      <c r="AC724" s="23"/>
      <c r="AD724" s="23"/>
      <c r="AE724" s="6" t="str">
        <f>IF(D724&lt;&gt;"",COUNTIF($D$3:D724,D724),"")</f>
        <v/>
      </c>
      <c r="AF724" s="6" t="str">
        <f>IF(Tabla2[[#This Row],[RESULTADO TOTAL EN PPRO8]]&lt;0,ABS(Tabla2[[#This Row],[RESULTADO TOTAL EN PPRO8]]),"")</f>
        <v/>
      </c>
    </row>
    <row r="725" spans="1:32" x14ac:dyDescent="0.25">
      <c r="A725" s="22"/>
      <c r="B725" s="34">
        <f t="shared" si="36"/>
        <v>723</v>
      </c>
      <c r="C725" s="22"/>
      <c r="D725" s="37"/>
      <c r="E725" s="37"/>
      <c r="F725" s="37"/>
      <c r="G725" s="39"/>
      <c r="H725" s="22"/>
      <c r="I725" s="22"/>
      <c r="J725" s="22"/>
      <c r="K725" s="22"/>
      <c r="L725" s="22"/>
      <c r="M725" s="22"/>
      <c r="N725" s="22"/>
      <c r="O725" s="22"/>
      <c r="P725" s="22"/>
      <c r="Q725" s="22"/>
      <c r="R725" s="22"/>
      <c r="S725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725" s="22"/>
      <c r="U725" s="6" t="str">
        <f>IF(V725&lt;&gt;"",Tabla2[[#This Row],[VALOR DEL PUNTO (EJEMPLO EN ACCIONES UN PUNTO 1€) ]]/Tabla2[[#This Row],[TAMAÑO DEL TICK (ACCIONES = 0,01)]],"")</f>
        <v/>
      </c>
      <c r="V725" s="22"/>
      <c r="W725" s="22"/>
      <c r="X725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725" s="13" t="str">
        <f>IF(Tabla2[[#This Row],[RESULTADO TOTAL EN PPRO8]]&lt;&gt;"",Tabla2[[#This Row],[RESULTADO TOTAL EN PPRO8]]-Tabla2[[#This Row],[RESULTADO (TOTAL)]],"")</f>
        <v/>
      </c>
      <c r="AA725" s="6" t="str">
        <f>IF(Tabla2[[#This Row],[RESULTADO (TOTAL)]]&lt;0,1,"")</f>
        <v/>
      </c>
      <c r="AB725" s="6" t="str">
        <f>IF(Tabla2[[#This Row],[TARGET REAL (RESULTADO EN TICKS)]]&lt;&gt;"",IF(Tabla2[[#This Row],[OPERACIONES PERDEDORAS]]=1,AB724+Tabla2[[#This Row],[OPERACIONES PERDEDORAS]],0),"")</f>
        <v/>
      </c>
      <c r="AC725" s="23"/>
      <c r="AD725" s="23"/>
      <c r="AE725" s="6" t="str">
        <f>IF(D725&lt;&gt;"",COUNTIF($D$3:D725,D725),"")</f>
        <v/>
      </c>
      <c r="AF725" s="6" t="str">
        <f>IF(Tabla2[[#This Row],[RESULTADO TOTAL EN PPRO8]]&lt;0,ABS(Tabla2[[#This Row],[RESULTADO TOTAL EN PPRO8]]),"")</f>
        <v/>
      </c>
    </row>
    <row r="726" spans="1:32" x14ac:dyDescent="0.25">
      <c r="A726" s="22"/>
      <c r="B726" s="34">
        <f t="shared" si="36"/>
        <v>724</v>
      </c>
      <c r="C726" s="22"/>
      <c r="D726" s="37"/>
      <c r="E726" s="37"/>
      <c r="F726" s="37"/>
      <c r="G726" s="39"/>
      <c r="H726" s="22"/>
      <c r="I726" s="22"/>
      <c r="J726" s="22"/>
      <c r="K726" s="22"/>
      <c r="L726" s="22"/>
      <c r="M726" s="22"/>
      <c r="N726" s="22"/>
      <c r="O726" s="22"/>
      <c r="P726" s="22"/>
      <c r="Q726" s="22"/>
      <c r="R726" s="22"/>
      <c r="S726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726" s="22"/>
      <c r="U726" s="6" t="str">
        <f>IF(V726&lt;&gt;"",Tabla2[[#This Row],[VALOR DEL PUNTO (EJEMPLO EN ACCIONES UN PUNTO 1€) ]]/Tabla2[[#This Row],[TAMAÑO DEL TICK (ACCIONES = 0,01)]],"")</f>
        <v/>
      </c>
      <c r="V726" s="22"/>
      <c r="W726" s="22"/>
      <c r="X726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726" s="13" t="str">
        <f>IF(Tabla2[[#This Row],[RESULTADO TOTAL EN PPRO8]]&lt;&gt;"",Tabla2[[#This Row],[RESULTADO TOTAL EN PPRO8]]-Tabla2[[#This Row],[RESULTADO (TOTAL)]],"")</f>
        <v/>
      </c>
      <c r="AA726" s="6" t="str">
        <f>IF(Tabla2[[#This Row],[RESULTADO (TOTAL)]]&lt;0,1,"")</f>
        <v/>
      </c>
      <c r="AB726" s="6" t="str">
        <f>IF(Tabla2[[#This Row],[TARGET REAL (RESULTADO EN TICKS)]]&lt;&gt;"",IF(Tabla2[[#This Row],[OPERACIONES PERDEDORAS]]=1,AB725+Tabla2[[#This Row],[OPERACIONES PERDEDORAS]],0),"")</f>
        <v/>
      </c>
      <c r="AC726" s="23"/>
      <c r="AD726" s="23"/>
      <c r="AE726" s="6" t="str">
        <f>IF(D726&lt;&gt;"",COUNTIF($D$3:D726,D726),"")</f>
        <v/>
      </c>
      <c r="AF726" s="6" t="str">
        <f>IF(Tabla2[[#This Row],[RESULTADO TOTAL EN PPRO8]]&lt;0,ABS(Tabla2[[#This Row],[RESULTADO TOTAL EN PPRO8]]),"")</f>
        <v/>
      </c>
    </row>
    <row r="727" spans="1:32" x14ac:dyDescent="0.25">
      <c r="A727" s="22"/>
      <c r="B727" s="34">
        <f t="shared" si="36"/>
        <v>725</v>
      </c>
      <c r="C727" s="22"/>
      <c r="D727" s="37"/>
      <c r="E727" s="37"/>
      <c r="F727" s="37"/>
      <c r="G727" s="39"/>
      <c r="H727" s="22"/>
      <c r="I727" s="22"/>
      <c r="J727" s="22"/>
      <c r="K727" s="22"/>
      <c r="L727" s="22"/>
      <c r="M727" s="22"/>
      <c r="N727" s="22"/>
      <c r="O727" s="22"/>
      <c r="P727" s="22"/>
      <c r="Q727" s="22"/>
      <c r="R727" s="22"/>
      <c r="S727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727" s="22"/>
      <c r="U727" s="6" t="str">
        <f>IF(V727&lt;&gt;"",Tabla2[[#This Row],[VALOR DEL PUNTO (EJEMPLO EN ACCIONES UN PUNTO 1€) ]]/Tabla2[[#This Row],[TAMAÑO DEL TICK (ACCIONES = 0,01)]],"")</f>
        <v/>
      </c>
      <c r="V727" s="22"/>
      <c r="W727" s="22"/>
      <c r="X727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727" s="13" t="str">
        <f>IF(Tabla2[[#This Row],[RESULTADO TOTAL EN PPRO8]]&lt;&gt;"",Tabla2[[#This Row],[RESULTADO TOTAL EN PPRO8]]-Tabla2[[#This Row],[RESULTADO (TOTAL)]],"")</f>
        <v/>
      </c>
      <c r="AA727" s="6" t="str">
        <f>IF(Tabla2[[#This Row],[RESULTADO (TOTAL)]]&lt;0,1,"")</f>
        <v/>
      </c>
      <c r="AB727" s="6" t="str">
        <f>IF(Tabla2[[#This Row],[TARGET REAL (RESULTADO EN TICKS)]]&lt;&gt;"",IF(Tabla2[[#This Row],[OPERACIONES PERDEDORAS]]=1,AB726+Tabla2[[#This Row],[OPERACIONES PERDEDORAS]],0),"")</f>
        <v/>
      </c>
      <c r="AC727" s="23"/>
      <c r="AD727" s="23"/>
      <c r="AE727" s="6" t="str">
        <f>IF(D727&lt;&gt;"",COUNTIF($D$3:D727,D727),"")</f>
        <v/>
      </c>
      <c r="AF727" s="6" t="str">
        <f>IF(Tabla2[[#This Row],[RESULTADO TOTAL EN PPRO8]]&lt;0,ABS(Tabla2[[#This Row],[RESULTADO TOTAL EN PPRO8]]),"")</f>
        <v/>
      </c>
    </row>
    <row r="728" spans="1:32" x14ac:dyDescent="0.25">
      <c r="A728" s="22"/>
      <c r="B728" s="34">
        <f t="shared" si="36"/>
        <v>726</v>
      </c>
      <c r="C728" s="22"/>
      <c r="D728" s="37"/>
      <c r="E728" s="37"/>
      <c r="F728" s="37"/>
      <c r="G728" s="39"/>
      <c r="H728" s="22"/>
      <c r="I728" s="22"/>
      <c r="J728" s="22"/>
      <c r="K728" s="22"/>
      <c r="L728" s="22"/>
      <c r="M728" s="22"/>
      <c r="N728" s="22"/>
      <c r="O728" s="22"/>
      <c r="P728" s="22"/>
      <c r="Q728" s="22"/>
      <c r="R728" s="22"/>
      <c r="S728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728" s="22"/>
      <c r="U728" s="6" t="str">
        <f>IF(V728&lt;&gt;"",Tabla2[[#This Row],[VALOR DEL PUNTO (EJEMPLO EN ACCIONES UN PUNTO 1€) ]]/Tabla2[[#This Row],[TAMAÑO DEL TICK (ACCIONES = 0,01)]],"")</f>
        <v/>
      </c>
      <c r="V728" s="22"/>
      <c r="W728" s="22"/>
      <c r="X728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728" s="13" t="str">
        <f>IF(Tabla2[[#This Row],[RESULTADO TOTAL EN PPRO8]]&lt;&gt;"",Tabla2[[#This Row],[RESULTADO TOTAL EN PPRO8]]-Tabla2[[#This Row],[RESULTADO (TOTAL)]],"")</f>
        <v/>
      </c>
      <c r="AA728" s="6" t="str">
        <f>IF(Tabla2[[#This Row],[RESULTADO (TOTAL)]]&lt;0,1,"")</f>
        <v/>
      </c>
      <c r="AB728" s="6" t="str">
        <f>IF(Tabla2[[#This Row],[TARGET REAL (RESULTADO EN TICKS)]]&lt;&gt;"",IF(Tabla2[[#This Row],[OPERACIONES PERDEDORAS]]=1,AB727+Tabla2[[#This Row],[OPERACIONES PERDEDORAS]],0),"")</f>
        <v/>
      </c>
      <c r="AC728" s="23"/>
      <c r="AD728" s="23"/>
      <c r="AE728" s="6" t="str">
        <f>IF(D728&lt;&gt;"",COUNTIF($D$3:D728,D728),"")</f>
        <v/>
      </c>
      <c r="AF728" s="6" t="str">
        <f>IF(Tabla2[[#This Row],[RESULTADO TOTAL EN PPRO8]]&lt;0,ABS(Tabla2[[#This Row],[RESULTADO TOTAL EN PPRO8]]),"")</f>
        <v/>
      </c>
    </row>
    <row r="729" spans="1:32" x14ac:dyDescent="0.25">
      <c r="A729" s="22"/>
      <c r="B729" s="34">
        <f t="shared" si="36"/>
        <v>727</v>
      </c>
      <c r="C729" s="22"/>
      <c r="D729" s="37"/>
      <c r="E729" s="37"/>
      <c r="F729" s="37"/>
      <c r="G729" s="39"/>
      <c r="H729" s="22"/>
      <c r="I729" s="22"/>
      <c r="J729" s="22"/>
      <c r="K729" s="22"/>
      <c r="L729" s="22"/>
      <c r="M729" s="22"/>
      <c r="N729" s="22"/>
      <c r="O729" s="22"/>
      <c r="P729" s="22"/>
      <c r="Q729" s="22"/>
      <c r="R729" s="22"/>
      <c r="S729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729" s="22"/>
      <c r="U729" s="6" t="str">
        <f>IF(V729&lt;&gt;"",Tabla2[[#This Row],[VALOR DEL PUNTO (EJEMPLO EN ACCIONES UN PUNTO 1€) ]]/Tabla2[[#This Row],[TAMAÑO DEL TICK (ACCIONES = 0,01)]],"")</f>
        <v/>
      </c>
      <c r="V729" s="22"/>
      <c r="W729" s="22"/>
      <c r="X729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729" s="13" t="str">
        <f>IF(Tabla2[[#This Row],[RESULTADO TOTAL EN PPRO8]]&lt;&gt;"",Tabla2[[#This Row],[RESULTADO TOTAL EN PPRO8]]-Tabla2[[#This Row],[RESULTADO (TOTAL)]],"")</f>
        <v/>
      </c>
      <c r="AA729" s="6" t="str">
        <f>IF(Tabla2[[#This Row],[RESULTADO (TOTAL)]]&lt;0,1,"")</f>
        <v/>
      </c>
      <c r="AB729" s="6" t="str">
        <f>IF(Tabla2[[#This Row],[TARGET REAL (RESULTADO EN TICKS)]]&lt;&gt;"",IF(Tabla2[[#This Row],[OPERACIONES PERDEDORAS]]=1,AB728+Tabla2[[#This Row],[OPERACIONES PERDEDORAS]],0),"")</f>
        <v/>
      </c>
      <c r="AC729" s="23"/>
      <c r="AD729" s="23"/>
      <c r="AE729" s="6" t="str">
        <f>IF(D729&lt;&gt;"",COUNTIF($D$3:D729,D729),"")</f>
        <v/>
      </c>
      <c r="AF729" s="6" t="str">
        <f>IF(Tabla2[[#This Row],[RESULTADO TOTAL EN PPRO8]]&lt;0,ABS(Tabla2[[#This Row],[RESULTADO TOTAL EN PPRO8]]),"")</f>
        <v/>
      </c>
    </row>
    <row r="730" spans="1:32" x14ac:dyDescent="0.25">
      <c r="A730" s="22"/>
      <c r="B730" s="34">
        <f t="shared" si="36"/>
        <v>728</v>
      </c>
      <c r="C730" s="22"/>
      <c r="D730" s="37"/>
      <c r="E730" s="37"/>
      <c r="F730" s="37"/>
      <c r="G730" s="39"/>
      <c r="H730" s="22"/>
      <c r="I730" s="22"/>
      <c r="J730" s="22"/>
      <c r="K730" s="22"/>
      <c r="L730" s="22"/>
      <c r="M730" s="22"/>
      <c r="N730" s="22"/>
      <c r="O730" s="22"/>
      <c r="P730" s="22"/>
      <c r="Q730" s="22"/>
      <c r="R730" s="22"/>
      <c r="S730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730" s="22"/>
      <c r="U730" s="6" t="str">
        <f>IF(V730&lt;&gt;"",Tabla2[[#This Row],[VALOR DEL PUNTO (EJEMPLO EN ACCIONES UN PUNTO 1€) ]]/Tabla2[[#This Row],[TAMAÑO DEL TICK (ACCIONES = 0,01)]],"")</f>
        <v/>
      </c>
      <c r="V730" s="22"/>
      <c r="W730" s="22"/>
      <c r="X730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730" s="13" t="str">
        <f>IF(Tabla2[[#This Row],[RESULTADO TOTAL EN PPRO8]]&lt;&gt;"",Tabla2[[#This Row],[RESULTADO TOTAL EN PPRO8]]-Tabla2[[#This Row],[RESULTADO (TOTAL)]],"")</f>
        <v/>
      </c>
      <c r="AA730" s="6" t="str">
        <f>IF(Tabla2[[#This Row],[RESULTADO (TOTAL)]]&lt;0,1,"")</f>
        <v/>
      </c>
      <c r="AB730" s="6" t="str">
        <f>IF(Tabla2[[#This Row],[TARGET REAL (RESULTADO EN TICKS)]]&lt;&gt;"",IF(Tabla2[[#This Row],[OPERACIONES PERDEDORAS]]=1,AB729+Tabla2[[#This Row],[OPERACIONES PERDEDORAS]],0),"")</f>
        <v/>
      </c>
      <c r="AC730" s="23"/>
      <c r="AD730" s="23"/>
      <c r="AE730" s="6" t="str">
        <f>IF(D730&lt;&gt;"",COUNTIF($D$3:D730,D730),"")</f>
        <v/>
      </c>
      <c r="AF730" s="6" t="str">
        <f>IF(Tabla2[[#This Row],[RESULTADO TOTAL EN PPRO8]]&lt;0,ABS(Tabla2[[#This Row],[RESULTADO TOTAL EN PPRO8]]),"")</f>
        <v/>
      </c>
    </row>
    <row r="731" spans="1:32" x14ac:dyDescent="0.25">
      <c r="A731" s="22"/>
      <c r="B731" s="34">
        <f t="shared" si="36"/>
        <v>729</v>
      </c>
      <c r="C731" s="22"/>
      <c r="D731" s="37"/>
      <c r="E731" s="37"/>
      <c r="F731" s="37"/>
      <c r="G731" s="39"/>
      <c r="H731" s="22"/>
      <c r="I731" s="22"/>
      <c r="J731" s="22"/>
      <c r="K731" s="22"/>
      <c r="L731" s="22"/>
      <c r="M731" s="22"/>
      <c r="N731" s="22"/>
      <c r="O731" s="22"/>
      <c r="P731" s="22"/>
      <c r="Q731" s="22"/>
      <c r="R731" s="22"/>
      <c r="S731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731" s="22"/>
      <c r="U731" s="6" t="str">
        <f>IF(V731&lt;&gt;"",Tabla2[[#This Row],[VALOR DEL PUNTO (EJEMPLO EN ACCIONES UN PUNTO 1€) ]]/Tabla2[[#This Row],[TAMAÑO DEL TICK (ACCIONES = 0,01)]],"")</f>
        <v/>
      </c>
      <c r="V731" s="22"/>
      <c r="W731" s="22"/>
      <c r="X731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731" s="13" t="str">
        <f>IF(Tabla2[[#This Row],[RESULTADO TOTAL EN PPRO8]]&lt;&gt;"",Tabla2[[#This Row],[RESULTADO TOTAL EN PPRO8]]-Tabla2[[#This Row],[RESULTADO (TOTAL)]],"")</f>
        <v/>
      </c>
      <c r="AA731" s="6" t="str">
        <f>IF(Tabla2[[#This Row],[RESULTADO (TOTAL)]]&lt;0,1,"")</f>
        <v/>
      </c>
      <c r="AB731" s="6" t="str">
        <f>IF(Tabla2[[#This Row],[TARGET REAL (RESULTADO EN TICKS)]]&lt;&gt;"",IF(Tabla2[[#This Row],[OPERACIONES PERDEDORAS]]=1,AB730+Tabla2[[#This Row],[OPERACIONES PERDEDORAS]],0),"")</f>
        <v/>
      </c>
      <c r="AC731" s="23"/>
      <c r="AD731" s="23"/>
      <c r="AE731" s="6" t="str">
        <f>IF(D731&lt;&gt;"",COUNTIF($D$3:D731,D731),"")</f>
        <v/>
      </c>
      <c r="AF731" s="6" t="str">
        <f>IF(Tabla2[[#This Row],[RESULTADO TOTAL EN PPRO8]]&lt;0,ABS(Tabla2[[#This Row],[RESULTADO TOTAL EN PPRO8]]),"")</f>
        <v/>
      </c>
    </row>
    <row r="732" spans="1:32" x14ac:dyDescent="0.25">
      <c r="A732" s="22"/>
      <c r="B732" s="34">
        <f t="shared" si="36"/>
        <v>730</v>
      </c>
      <c r="C732" s="22"/>
      <c r="D732" s="37"/>
      <c r="E732" s="37"/>
      <c r="F732" s="37"/>
      <c r="G732" s="39"/>
      <c r="H732" s="22"/>
      <c r="I732" s="22"/>
      <c r="J732" s="22"/>
      <c r="K732" s="22"/>
      <c r="L732" s="22"/>
      <c r="M732" s="22"/>
      <c r="N732" s="22"/>
      <c r="O732" s="22"/>
      <c r="P732" s="22"/>
      <c r="Q732" s="22"/>
      <c r="R732" s="22"/>
      <c r="S732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732" s="22"/>
      <c r="U732" s="6" t="str">
        <f>IF(V732&lt;&gt;"",Tabla2[[#This Row],[VALOR DEL PUNTO (EJEMPLO EN ACCIONES UN PUNTO 1€) ]]/Tabla2[[#This Row],[TAMAÑO DEL TICK (ACCIONES = 0,01)]],"")</f>
        <v/>
      </c>
      <c r="V732" s="22"/>
      <c r="W732" s="22"/>
      <c r="X732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732" s="13" t="str">
        <f>IF(Tabla2[[#This Row],[RESULTADO TOTAL EN PPRO8]]&lt;&gt;"",Tabla2[[#This Row],[RESULTADO TOTAL EN PPRO8]]-Tabla2[[#This Row],[RESULTADO (TOTAL)]],"")</f>
        <v/>
      </c>
      <c r="AA732" s="6" t="str">
        <f>IF(Tabla2[[#This Row],[RESULTADO (TOTAL)]]&lt;0,1,"")</f>
        <v/>
      </c>
      <c r="AB732" s="6" t="str">
        <f>IF(Tabla2[[#This Row],[TARGET REAL (RESULTADO EN TICKS)]]&lt;&gt;"",IF(Tabla2[[#This Row],[OPERACIONES PERDEDORAS]]=1,AB731+Tabla2[[#This Row],[OPERACIONES PERDEDORAS]],0),"")</f>
        <v/>
      </c>
      <c r="AC732" s="23"/>
      <c r="AD732" s="23"/>
      <c r="AE732" s="6" t="str">
        <f>IF(D732&lt;&gt;"",COUNTIF($D$3:D732,D732),"")</f>
        <v/>
      </c>
      <c r="AF732" s="6" t="str">
        <f>IF(Tabla2[[#This Row],[RESULTADO TOTAL EN PPRO8]]&lt;0,ABS(Tabla2[[#This Row],[RESULTADO TOTAL EN PPRO8]]),"")</f>
        <v/>
      </c>
    </row>
    <row r="733" spans="1:32" x14ac:dyDescent="0.25">
      <c r="A733" s="22"/>
      <c r="B733" s="34">
        <f t="shared" si="36"/>
        <v>731</v>
      </c>
      <c r="C733" s="22"/>
      <c r="D733" s="37"/>
      <c r="E733" s="37"/>
      <c r="F733" s="37"/>
      <c r="G733" s="39"/>
      <c r="H733" s="22"/>
      <c r="I733" s="22"/>
      <c r="J733" s="22"/>
      <c r="K733" s="22"/>
      <c r="L733" s="22"/>
      <c r="M733" s="22"/>
      <c r="N733" s="22"/>
      <c r="O733" s="22"/>
      <c r="P733" s="22"/>
      <c r="Q733" s="22"/>
      <c r="R733" s="22"/>
      <c r="S733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733" s="22"/>
      <c r="U733" s="6" t="str">
        <f>IF(V733&lt;&gt;"",Tabla2[[#This Row],[VALOR DEL PUNTO (EJEMPLO EN ACCIONES UN PUNTO 1€) ]]/Tabla2[[#This Row],[TAMAÑO DEL TICK (ACCIONES = 0,01)]],"")</f>
        <v/>
      </c>
      <c r="V733" s="22"/>
      <c r="W733" s="22"/>
      <c r="X733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733" s="13" t="str">
        <f>IF(Tabla2[[#This Row],[RESULTADO TOTAL EN PPRO8]]&lt;&gt;"",Tabla2[[#This Row],[RESULTADO TOTAL EN PPRO8]]-Tabla2[[#This Row],[RESULTADO (TOTAL)]],"")</f>
        <v/>
      </c>
      <c r="AA733" s="6" t="str">
        <f>IF(Tabla2[[#This Row],[RESULTADO (TOTAL)]]&lt;0,1,"")</f>
        <v/>
      </c>
      <c r="AB733" s="6" t="str">
        <f>IF(Tabla2[[#This Row],[TARGET REAL (RESULTADO EN TICKS)]]&lt;&gt;"",IF(Tabla2[[#This Row],[OPERACIONES PERDEDORAS]]=1,AB732+Tabla2[[#This Row],[OPERACIONES PERDEDORAS]],0),"")</f>
        <v/>
      </c>
      <c r="AC733" s="23"/>
      <c r="AD733" s="23"/>
      <c r="AE733" s="6" t="str">
        <f>IF(D733&lt;&gt;"",COUNTIF($D$3:D733,D733),"")</f>
        <v/>
      </c>
      <c r="AF733" s="6" t="str">
        <f>IF(Tabla2[[#This Row],[RESULTADO TOTAL EN PPRO8]]&lt;0,ABS(Tabla2[[#This Row],[RESULTADO TOTAL EN PPRO8]]),"")</f>
        <v/>
      </c>
    </row>
    <row r="734" spans="1:32" x14ac:dyDescent="0.25">
      <c r="A734" s="22"/>
      <c r="B734" s="34">
        <f t="shared" si="36"/>
        <v>732</v>
      </c>
      <c r="C734" s="22"/>
      <c r="D734" s="37"/>
      <c r="E734" s="37"/>
      <c r="F734" s="37"/>
      <c r="G734" s="39"/>
      <c r="H734" s="22"/>
      <c r="I734" s="22"/>
      <c r="J734" s="22"/>
      <c r="K734" s="22"/>
      <c r="L734" s="22"/>
      <c r="M734" s="22"/>
      <c r="N734" s="22"/>
      <c r="O734" s="22"/>
      <c r="P734" s="22"/>
      <c r="Q734" s="22"/>
      <c r="R734" s="22"/>
      <c r="S734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734" s="22"/>
      <c r="U734" s="6" t="str">
        <f>IF(V734&lt;&gt;"",Tabla2[[#This Row],[VALOR DEL PUNTO (EJEMPLO EN ACCIONES UN PUNTO 1€) ]]/Tabla2[[#This Row],[TAMAÑO DEL TICK (ACCIONES = 0,01)]],"")</f>
        <v/>
      </c>
      <c r="V734" s="22"/>
      <c r="W734" s="22"/>
      <c r="X734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734" s="13" t="str">
        <f>IF(Tabla2[[#This Row],[RESULTADO TOTAL EN PPRO8]]&lt;&gt;"",Tabla2[[#This Row],[RESULTADO TOTAL EN PPRO8]]-Tabla2[[#This Row],[RESULTADO (TOTAL)]],"")</f>
        <v/>
      </c>
      <c r="AA734" s="6" t="str">
        <f>IF(Tabla2[[#This Row],[RESULTADO (TOTAL)]]&lt;0,1,"")</f>
        <v/>
      </c>
      <c r="AB734" s="6" t="str">
        <f>IF(Tabla2[[#This Row],[TARGET REAL (RESULTADO EN TICKS)]]&lt;&gt;"",IF(Tabla2[[#This Row],[OPERACIONES PERDEDORAS]]=1,AB733+Tabla2[[#This Row],[OPERACIONES PERDEDORAS]],0),"")</f>
        <v/>
      </c>
      <c r="AC734" s="23"/>
      <c r="AD734" s="23"/>
      <c r="AE734" s="6" t="str">
        <f>IF(D734&lt;&gt;"",COUNTIF($D$3:D734,D734),"")</f>
        <v/>
      </c>
      <c r="AF734" s="6" t="str">
        <f>IF(Tabla2[[#This Row],[RESULTADO TOTAL EN PPRO8]]&lt;0,ABS(Tabla2[[#This Row],[RESULTADO TOTAL EN PPRO8]]),"")</f>
        <v/>
      </c>
    </row>
    <row r="735" spans="1:32" x14ac:dyDescent="0.25">
      <c r="A735" s="22"/>
      <c r="B735" s="34">
        <f t="shared" si="36"/>
        <v>733</v>
      </c>
      <c r="C735" s="22"/>
      <c r="D735" s="37"/>
      <c r="E735" s="37"/>
      <c r="F735" s="37"/>
      <c r="G735" s="39"/>
      <c r="H735" s="22"/>
      <c r="I735" s="22"/>
      <c r="J735" s="22"/>
      <c r="K735" s="22"/>
      <c r="L735" s="22"/>
      <c r="M735" s="22"/>
      <c r="N735" s="22"/>
      <c r="O735" s="22"/>
      <c r="P735" s="22"/>
      <c r="Q735" s="22"/>
      <c r="R735" s="22"/>
      <c r="S735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735" s="22"/>
      <c r="U735" s="6" t="str">
        <f>IF(V735&lt;&gt;"",Tabla2[[#This Row],[VALOR DEL PUNTO (EJEMPLO EN ACCIONES UN PUNTO 1€) ]]/Tabla2[[#This Row],[TAMAÑO DEL TICK (ACCIONES = 0,01)]],"")</f>
        <v/>
      </c>
      <c r="V735" s="22"/>
      <c r="W735" s="22"/>
      <c r="X735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735" s="13" t="str">
        <f>IF(Tabla2[[#This Row],[RESULTADO TOTAL EN PPRO8]]&lt;&gt;"",Tabla2[[#This Row],[RESULTADO TOTAL EN PPRO8]]-Tabla2[[#This Row],[RESULTADO (TOTAL)]],"")</f>
        <v/>
      </c>
      <c r="AA735" s="6" t="str">
        <f>IF(Tabla2[[#This Row],[RESULTADO (TOTAL)]]&lt;0,1,"")</f>
        <v/>
      </c>
      <c r="AB735" s="6" t="str">
        <f>IF(Tabla2[[#This Row],[TARGET REAL (RESULTADO EN TICKS)]]&lt;&gt;"",IF(Tabla2[[#This Row],[OPERACIONES PERDEDORAS]]=1,AB734+Tabla2[[#This Row],[OPERACIONES PERDEDORAS]],0),"")</f>
        <v/>
      </c>
      <c r="AC735" s="23"/>
      <c r="AD735" s="23"/>
      <c r="AE735" s="6" t="str">
        <f>IF(D735&lt;&gt;"",COUNTIF($D$3:D735,D735),"")</f>
        <v/>
      </c>
      <c r="AF735" s="6" t="str">
        <f>IF(Tabla2[[#This Row],[RESULTADO TOTAL EN PPRO8]]&lt;0,ABS(Tabla2[[#This Row],[RESULTADO TOTAL EN PPRO8]]),"")</f>
        <v/>
      </c>
    </row>
    <row r="736" spans="1:32" x14ac:dyDescent="0.25">
      <c r="A736" s="22"/>
      <c r="B736" s="34">
        <f t="shared" si="36"/>
        <v>734</v>
      </c>
      <c r="C736" s="22"/>
      <c r="D736" s="37"/>
      <c r="E736" s="37"/>
      <c r="F736" s="37"/>
      <c r="G736" s="39"/>
      <c r="H736" s="22"/>
      <c r="I736" s="22"/>
      <c r="J736" s="22"/>
      <c r="K736" s="22"/>
      <c r="L736" s="22"/>
      <c r="M736" s="22"/>
      <c r="N736" s="22"/>
      <c r="O736" s="22"/>
      <c r="P736" s="22"/>
      <c r="Q736" s="22"/>
      <c r="R736" s="22"/>
      <c r="S736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736" s="22"/>
      <c r="U736" s="6" t="str">
        <f>IF(V736&lt;&gt;"",Tabla2[[#This Row],[VALOR DEL PUNTO (EJEMPLO EN ACCIONES UN PUNTO 1€) ]]/Tabla2[[#This Row],[TAMAÑO DEL TICK (ACCIONES = 0,01)]],"")</f>
        <v/>
      </c>
      <c r="V736" s="22"/>
      <c r="W736" s="22"/>
      <c r="X736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736" s="13" t="str">
        <f>IF(Tabla2[[#This Row],[RESULTADO TOTAL EN PPRO8]]&lt;&gt;"",Tabla2[[#This Row],[RESULTADO TOTAL EN PPRO8]]-Tabla2[[#This Row],[RESULTADO (TOTAL)]],"")</f>
        <v/>
      </c>
      <c r="AA736" s="6" t="str">
        <f>IF(Tabla2[[#This Row],[RESULTADO (TOTAL)]]&lt;0,1,"")</f>
        <v/>
      </c>
      <c r="AB736" s="6" t="str">
        <f>IF(Tabla2[[#This Row],[TARGET REAL (RESULTADO EN TICKS)]]&lt;&gt;"",IF(Tabla2[[#This Row],[OPERACIONES PERDEDORAS]]=1,AB735+Tabla2[[#This Row],[OPERACIONES PERDEDORAS]],0),"")</f>
        <v/>
      </c>
      <c r="AC736" s="23"/>
      <c r="AD736" s="23"/>
      <c r="AE736" s="6" t="str">
        <f>IF(D736&lt;&gt;"",COUNTIF($D$3:D736,D736),"")</f>
        <v/>
      </c>
      <c r="AF736" s="6" t="str">
        <f>IF(Tabla2[[#This Row],[RESULTADO TOTAL EN PPRO8]]&lt;0,ABS(Tabla2[[#This Row],[RESULTADO TOTAL EN PPRO8]]),"")</f>
        <v/>
      </c>
    </row>
    <row r="737" spans="1:32" x14ac:dyDescent="0.25">
      <c r="A737" s="22"/>
      <c r="B737" s="34">
        <f t="shared" si="36"/>
        <v>735</v>
      </c>
      <c r="C737" s="22"/>
      <c r="D737" s="37"/>
      <c r="E737" s="37"/>
      <c r="F737" s="37"/>
      <c r="G737" s="39"/>
      <c r="H737" s="22"/>
      <c r="I737" s="22"/>
      <c r="J737" s="22"/>
      <c r="K737" s="22"/>
      <c r="L737" s="22"/>
      <c r="M737" s="22"/>
      <c r="N737" s="22"/>
      <c r="O737" s="22"/>
      <c r="P737" s="22"/>
      <c r="Q737" s="22"/>
      <c r="R737" s="22"/>
      <c r="S737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737" s="22"/>
      <c r="U737" s="6" t="str">
        <f>IF(V737&lt;&gt;"",Tabla2[[#This Row],[VALOR DEL PUNTO (EJEMPLO EN ACCIONES UN PUNTO 1€) ]]/Tabla2[[#This Row],[TAMAÑO DEL TICK (ACCIONES = 0,01)]],"")</f>
        <v/>
      </c>
      <c r="V737" s="22"/>
      <c r="W737" s="22"/>
      <c r="X737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737" s="13" t="str">
        <f>IF(Tabla2[[#This Row],[RESULTADO TOTAL EN PPRO8]]&lt;&gt;"",Tabla2[[#This Row],[RESULTADO TOTAL EN PPRO8]]-Tabla2[[#This Row],[RESULTADO (TOTAL)]],"")</f>
        <v/>
      </c>
      <c r="AA737" s="6" t="str">
        <f>IF(Tabla2[[#This Row],[RESULTADO (TOTAL)]]&lt;0,1,"")</f>
        <v/>
      </c>
      <c r="AB737" s="6" t="str">
        <f>IF(Tabla2[[#This Row],[TARGET REAL (RESULTADO EN TICKS)]]&lt;&gt;"",IF(Tabla2[[#This Row],[OPERACIONES PERDEDORAS]]=1,AB736+Tabla2[[#This Row],[OPERACIONES PERDEDORAS]],0),"")</f>
        <v/>
      </c>
      <c r="AC737" s="23"/>
      <c r="AD737" s="23"/>
      <c r="AE737" s="6" t="str">
        <f>IF(D737&lt;&gt;"",COUNTIF($D$3:D737,D737),"")</f>
        <v/>
      </c>
      <c r="AF737" s="6" t="str">
        <f>IF(Tabla2[[#This Row],[RESULTADO TOTAL EN PPRO8]]&lt;0,ABS(Tabla2[[#This Row],[RESULTADO TOTAL EN PPRO8]]),"")</f>
        <v/>
      </c>
    </row>
    <row r="738" spans="1:32" x14ac:dyDescent="0.25">
      <c r="A738" s="22"/>
      <c r="B738" s="34">
        <f t="shared" si="36"/>
        <v>736</v>
      </c>
      <c r="C738" s="22"/>
      <c r="D738" s="37"/>
      <c r="E738" s="37"/>
      <c r="F738" s="37"/>
      <c r="G738" s="39"/>
      <c r="H738" s="22"/>
      <c r="I738" s="22"/>
      <c r="J738" s="22"/>
      <c r="K738" s="22"/>
      <c r="L738" s="22"/>
      <c r="M738" s="22"/>
      <c r="N738" s="22"/>
      <c r="O738" s="22"/>
      <c r="P738" s="22"/>
      <c r="Q738" s="22"/>
      <c r="R738" s="22"/>
      <c r="S738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738" s="22"/>
      <c r="U738" s="6" t="str">
        <f>IF(V738&lt;&gt;"",Tabla2[[#This Row],[VALOR DEL PUNTO (EJEMPLO EN ACCIONES UN PUNTO 1€) ]]/Tabla2[[#This Row],[TAMAÑO DEL TICK (ACCIONES = 0,01)]],"")</f>
        <v/>
      </c>
      <c r="V738" s="22"/>
      <c r="W738" s="22"/>
      <c r="X738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738" s="13" t="str">
        <f>IF(Tabla2[[#This Row],[RESULTADO TOTAL EN PPRO8]]&lt;&gt;"",Tabla2[[#This Row],[RESULTADO TOTAL EN PPRO8]]-Tabla2[[#This Row],[RESULTADO (TOTAL)]],"")</f>
        <v/>
      </c>
      <c r="AA738" s="6" t="str">
        <f>IF(Tabla2[[#This Row],[RESULTADO (TOTAL)]]&lt;0,1,"")</f>
        <v/>
      </c>
      <c r="AB738" s="6" t="str">
        <f>IF(Tabla2[[#This Row],[TARGET REAL (RESULTADO EN TICKS)]]&lt;&gt;"",IF(Tabla2[[#This Row],[OPERACIONES PERDEDORAS]]=1,AB737+Tabla2[[#This Row],[OPERACIONES PERDEDORAS]],0),"")</f>
        <v/>
      </c>
      <c r="AC738" s="23"/>
      <c r="AD738" s="23"/>
      <c r="AE738" s="6" t="str">
        <f>IF(D738&lt;&gt;"",COUNTIF($D$3:D738,D738),"")</f>
        <v/>
      </c>
      <c r="AF738" s="6" t="str">
        <f>IF(Tabla2[[#This Row],[RESULTADO TOTAL EN PPRO8]]&lt;0,ABS(Tabla2[[#This Row],[RESULTADO TOTAL EN PPRO8]]),"")</f>
        <v/>
      </c>
    </row>
    <row r="739" spans="1:32" x14ac:dyDescent="0.25">
      <c r="A739" s="22"/>
      <c r="B739" s="34">
        <f t="shared" si="36"/>
        <v>737</v>
      </c>
      <c r="C739" s="22"/>
      <c r="D739" s="37"/>
      <c r="E739" s="37"/>
      <c r="F739" s="37"/>
      <c r="G739" s="39"/>
      <c r="H739" s="22"/>
      <c r="I739" s="22"/>
      <c r="J739" s="22"/>
      <c r="K739" s="22"/>
      <c r="L739" s="22"/>
      <c r="M739" s="22"/>
      <c r="N739" s="22"/>
      <c r="O739" s="22"/>
      <c r="P739" s="22"/>
      <c r="Q739" s="22"/>
      <c r="R739" s="22"/>
      <c r="S739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739" s="22"/>
      <c r="U739" s="6" t="str">
        <f>IF(V739&lt;&gt;"",Tabla2[[#This Row],[VALOR DEL PUNTO (EJEMPLO EN ACCIONES UN PUNTO 1€) ]]/Tabla2[[#This Row],[TAMAÑO DEL TICK (ACCIONES = 0,01)]],"")</f>
        <v/>
      </c>
      <c r="V739" s="22"/>
      <c r="W739" s="22"/>
      <c r="X739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739" s="13" t="str">
        <f>IF(Tabla2[[#This Row],[RESULTADO TOTAL EN PPRO8]]&lt;&gt;"",Tabla2[[#This Row],[RESULTADO TOTAL EN PPRO8]]-Tabla2[[#This Row],[RESULTADO (TOTAL)]],"")</f>
        <v/>
      </c>
      <c r="AA739" s="6" t="str">
        <f>IF(Tabla2[[#This Row],[RESULTADO (TOTAL)]]&lt;0,1,"")</f>
        <v/>
      </c>
      <c r="AB739" s="6" t="str">
        <f>IF(Tabla2[[#This Row],[TARGET REAL (RESULTADO EN TICKS)]]&lt;&gt;"",IF(Tabla2[[#This Row],[OPERACIONES PERDEDORAS]]=1,AB738+Tabla2[[#This Row],[OPERACIONES PERDEDORAS]],0),"")</f>
        <v/>
      </c>
      <c r="AC739" s="23"/>
      <c r="AD739" s="23"/>
      <c r="AE739" s="6" t="str">
        <f>IF(D739&lt;&gt;"",COUNTIF($D$3:D739,D739),"")</f>
        <v/>
      </c>
      <c r="AF739" s="6" t="str">
        <f>IF(Tabla2[[#This Row],[RESULTADO TOTAL EN PPRO8]]&lt;0,ABS(Tabla2[[#This Row],[RESULTADO TOTAL EN PPRO8]]),"")</f>
        <v/>
      </c>
    </row>
    <row r="740" spans="1:32" x14ac:dyDescent="0.25">
      <c r="A740" s="22"/>
      <c r="B740" s="34">
        <f t="shared" si="36"/>
        <v>738</v>
      </c>
      <c r="C740" s="22"/>
      <c r="D740" s="37"/>
      <c r="E740" s="37"/>
      <c r="F740" s="37"/>
      <c r="G740" s="39"/>
      <c r="H740" s="22"/>
      <c r="I740" s="22"/>
      <c r="J740" s="22"/>
      <c r="K740" s="22"/>
      <c r="L740" s="22"/>
      <c r="M740" s="22"/>
      <c r="N740" s="22"/>
      <c r="O740" s="22"/>
      <c r="P740" s="22"/>
      <c r="Q740" s="22"/>
      <c r="R740" s="22"/>
      <c r="S740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740" s="22"/>
      <c r="U740" s="6" t="str">
        <f>IF(V740&lt;&gt;"",Tabla2[[#This Row],[VALOR DEL PUNTO (EJEMPLO EN ACCIONES UN PUNTO 1€) ]]/Tabla2[[#This Row],[TAMAÑO DEL TICK (ACCIONES = 0,01)]],"")</f>
        <v/>
      </c>
      <c r="V740" s="22"/>
      <c r="W740" s="22"/>
      <c r="X740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740" s="13" t="str">
        <f>IF(Tabla2[[#This Row],[RESULTADO TOTAL EN PPRO8]]&lt;&gt;"",Tabla2[[#This Row],[RESULTADO TOTAL EN PPRO8]]-Tabla2[[#This Row],[RESULTADO (TOTAL)]],"")</f>
        <v/>
      </c>
      <c r="AA740" s="6" t="str">
        <f>IF(Tabla2[[#This Row],[RESULTADO (TOTAL)]]&lt;0,1,"")</f>
        <v/>
      </c>
      <c r="AB740" s="6" t="str">
        <f>IF(Tabla2[[#This Row],[TARGET REAL (RESULTADO EN TICKS)]]&lt;&gt;"",IF(Tabla2[[#This Row],[OPERACIONES PERDEDORAS]]=1,AB739+Tabla2[[#This Row],[OPERACIONES PERDEDORAS]],0),"")</f>
        <v/>
      </c>
      <c r="AC740" s="23"/>
      <c r="AD740" s="23"/>
      <c r="AE740" s="6" t="str">
        <f>IF(D740&lt;&gt;"",COUNTIF($D$3:D740,D740),"")</f>
        <v/>
      </c>
      <c r="AF740" s="6" t="str">
        <f>IF(Tabla2[[#This Row],[RESULTADO TOTAL EN PPRO8]]&lt;0,ABS(Tabla2[[#This Row],[RESULTADO TOTAL EN PPRO8]]),"")</f>
        <v/>
      </c>
    </row>
    <row r="741" spans="1:32" x14ac:dyDescent="0.25">
      <c r="A741" s="22"/>
      <c r="B741" s="34">
        <f t="shared" si="36"/>
        <v>739</v>
      </c>
      <c r="C741" s="22"/>
      <c r="D741" s="37"/>
      <c r="E741" s="37"/>
      <c r="F741" s="37"/>
      <c r="G741" s="39"/>
      <c r="H741" s="22"/>
      <c r="I741" s="22"/>
      <c r="J741" s="22"/>
      <c r="K741" s="22"/>
      <c r="L741" s="22"/>
      <c r="M741" s="22"/>
      <c r="N741" s="22"/>
      <c r="O741" s="22"/>
      <c r="P741" s="22"/>
      <c r="Q741" s="22"/>
      <c r="R741" s="22"/>
      <c r="S741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741" s="22"/>
      <c r="U741" s="6" t="str">
        <f>IF(V741&lt;&gt;"",Tabla2[[#This Row],[VALOR DEL PUNTO (EJEMPLO EN ACCIONES UN PUNTO 1€) ]]/Tabla2[[#This Row],[TAMAÑO DEL TICK (ACCIONES = 0,01)]],"")</f>
        <v/>
      </c>
      <c r="V741" s="22"/>
      <c r="W741" s="22"/>
      <c r="X741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741" s="13" t="str">
        <f>IF(Tabla2[[#This Row],[RESULTADO TOTAL EN PPRO8]]&lt;&gt;"",Tabla2[[#This Row],[RESULTADO TOTAL EN PPRO8]]-Tabla2[[#This Row],[RESULTADO (TOTAL)]],"")</f>
        <v/>
      </c>
      <c r="AA741" s="6" t="str">
        <f>IF(Tabla2[[#This Row],[RESULTADO (TOTAL)]]&lt;0,1,"")</f>
        <v/>
      </c>
      <c r="AB741" s="6" t="str">
        <f>IF(Tabla2[[#This Row],[TARGET REAL (RESULTADO EN TICKS)]]&lt;&gt;"",IF(Tabla2[[#This Row],[OPERACIONES PERDEDORAS]]=1,AB740+Tabla2[[#This Row],[OPERACIONES PERDEDORAS]],0),"")</f>
        <v/>
      </c>
      <c r="AC741" s="23"/>
      <c r="AD741" s="23"/>
      <c r="AE741" s="6" t="str">
        <f>IF(D741&lt;&gt;"",COUNTIF($D$3:D741,D741),"")</f>
        <v/>
      </c>
      <c r="AF741" s="6" t="str">
        <f>IF(Tabla2[[#This Row],[RESULTADO TOTAL EN PPRO8]]&lt;0,ABS(Tabla2[[#This Row],[RESULTADO TOTAL EN PPRO8]]),"")</f>
        <v/>
      </c>
    </row>
    <row r="742" spans="1:32" x14ac:dyDescent="0.25">
      <c r="A742" s="22"/>
      <c r="B742" s="34">
        <f t="shared" si="36"/>
        <v>740</v>
      </c>
      <c r="C742" s="22"/>
      <c r="D742" s="37"/>
      <c r="E742" s="37"/>
      <c r="F742" s="37"/>
      <c r="G742" s="39"/>
      <c r="H742" s="22"/>
      <c r="I742" s="22"/>
      <c r="J742" s="22"/>
      <c r="K742" s="22"/>
      <c r="L742" s="22"/>
      <c r="M742" s="22"/>
      <c r="N742" s="22"/>
      <c r="O742" s="22"/>
      <c r="P742" s="22"/>
      <c r="Q742" s="22"/>
      <c r="R742" s="22"/>
      <c r="S742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742" s="22"/>
      <c r="U742" s="6" t="str">
        <f>IF(V742&lt;&gt;"",Tabla2[[#This Row],[VALOR DEL PUNTO (EJEMPLO EN ACCIONES UN PUNTO 1€) ]]/Tabla2[[#This Row],[TAMAÑO DEL TICK (ACCIONES = 0,01)]],"")</f>
        <v/>
      </c>
      <c r="V742" s="22"/>
      <c r="W742" s="22"/>
      <c r="X742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742" s="13" t="str">
        <f>IF(Tabla2[[#This Row],[RESULTADO TOTAL EN PPRO8]]&lt;&gt;"",Tabla2[[#This Row],[RESULTADO TOTAL EN PPRO8]]-Tabla2[[#This Row],[RESULTADO (TOTAL)]],"")</f>
        <v/>
      </c>
      <c r="AA742" s="6" t="str">
        <f>IF(Tabla2[[#This Row],[RESULTADO (TOTAL)]]&lt;0,1,"")</f>
        <v/>
      </c>
      <c r="AB742" s="6" t="str">
        <f>IF(Tabla2[[#This Row],[TARGET REAL (RESULTADO EN TICKS)]]&lt;&gt;"",IF(Tabla2[[#This Row],[OPERACIONES PERDEDORAS]]=1,AB741+Tabla2[[#This Row],[OPERACIONES PERDEDORAS]],0),"")</f>
        <v/>
      </c>
      <c r="AC742" s="23"/>
      <c r="AD742" s="23"/>
      <c r="AE742" s="6" t="str">
        <f>IF(D742&lt;&gt;"",COUNTIF($D$3:D742,D742),"")</f>
        <v/>
      </c>
      <c r="AF742" s="6" t="str">
        <f>IF(Tabla2[[#This Row],[RESULTADO TOTAL EN PPRO8]]&lt;0,ABS(Tabla2[[#This Row],[RESULTADO TOTAL EN PPRO8]]),"")</f>
        <v/>
      </c>
    </row>
    <row r="743" spans="1:32" x14ac:dyDescent="0.25">
      <c r="A743" s="22"/>
      <c r="B743" s="34">
        <f t="shared" ref="B743:B806" si="37">B742+1</f>
        <v>741</v>
      </c>
      <c r="C743" s="22"/>
      <c r="D743" s="37"/>
      <c r="E743" s="37"/>
      <c r="F743" s="37"/>
      <c r="G743" s="39"/>
      <c r="H743" s="22"/>
      <c r="I743" s="22"/>
      <c r="J743" s="22"/>
      <c r="K743" s="22"/>
      <c r="L743" s="22"/>
      <c r="M743" s="22"/>
      <c r="N743" s="22"/>
      <c r="O743" s="22"/>
      <c r="P743" s="22"/>
      <c r="Q743" s="22"/>
      <c r="R743" s="22"/>
      <c r="S743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743" s="22"/>
      <c r="U743" s="6" t="str">
        <f>IF(V743&lt;&gt;"",Tabla2[[#This Row],[VALOR DEL PUNTO (EJEMPLO EN ACCIONES UN PUNTO 1€) ]]/Tabla2[[#This Row],[TAMAÑO DEL TICK (ACCIONES = 0,01)]],"")</f>
        <v/>
      </c>
      <c r="V743" s="22"/>
      <c r="W743" s="22"/>
      <c r="X743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743" s="13" t="str">
        <f>IF(Tabla2[[#This Row],[RESULTADO TOTAL EN PPRO8]]&lt;&gt;"",Tabla2[[#This Row],[RESULTADO TOTAL EN PPRO8]]-Tabla2[[#This Row],[RESULTADO (TOTAL)]],"")</f>
        <v/>
      </c>
      <c r="AA743" s="6" t="str">
        <f>IF(Tabla2[[#This Row],[RESULTADO (TOTAL)]]&lt;0,1,"")</f>
        <v/>
      </c>
      <c r="AB743" s="6" t="str">
        <f>IF(Tabla2[[#This Row],[TARGET REAL (RESULTADO EN TICKS)]]&lt;&gt;"",IF(Tabla2[[#This Row],[OPERACIONES PERDEDORAS]]=1,AB742+Tabla2[[#This Row],[OPERACIONES PERDEDORAS]],0),"")</f>
        <v/>
      </c>
      <c r="AC743" s="23"/>
      <c r="AD743" s="23"/>
      <c r="AE743" s="6" t="str">
        <f>IF(D743&lt;&gt;"",COUNTIF($D$3:D743,D743),"")</f>
        <v/>
      </c>
      <c r="AF743" s="6" t="str">
        <f>IF(Tabla2[[#This Row],[RESULTADO TOTAL EN PPRO8]]&lt;0,ABS(Tabla2[[#This Row],[RESULTADO TOTAL EN PPRO8]]),"")</f>
        <v/>
      </c>
    </row>
    <row r="744" spans="1:32" x14ac:dyDescent="0.25">
      <c r="A744" s="22"/>
      <c r="B744" s="34">
        <f t="shared" si="37"/>
        <v>742</v>
      </c>
      <c r="C744" s="22"/>
      <c r="D744" s="37"/>
      <c r="E744" s="37"/>
      <c r="F744" s="37"/>
      <c r="G744" s="39"/>
      <c r="H744" s="22"/>
      <c r="I744" s="22"/>
      <c r="J744" s="22"/>
      <c r="K744" s="22"/>
      <c r="L744" s="22"/>
      <c r="M744" s="22"/>
      <c r="N744" s="22"/>
      <c r="O744" s="22"/>
      <c r="P744" s="22"/>
      <c r="Q744" s="22"/>
      <c r="R744" s="22"/>
      <c r="S744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744" s="22"/>
      <c r="U744" s="6" t="str">
        <f>IF(V744&lt;&gt;"",Tabla2[[#This Row],[VALOR DEL PUNTO (EJEMPLO EN ACCIONES UN PUNTO 1€) ]]/Tabla2[[#This Row],[TAMAÑO DEL TICK (ACCIONES = 0,01)]],"")</f>
        <v/>
      </c>
      <c r="V744" s="22"/>
      <c r="W744" s="22"/>
      <c r="X744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744" s="13" t="str">
        <f>IF(Tabla2[[#This Row],[RESULTADO TOTAL EN PPRO8]]&lt;&gt;"",Tabla2[[#This Row],[RESULTADO TOTAL EN PPRO8]]-Tabla2[[#This Row],[RESULTADO (TOTAL)]],"")</f>
        <v/>
      </c>
      <c r="AA744" s="6" t="str">
        <f>IF(Tabla2[[#This Row],[RESULTADO (TOTAL)]]&lt;0,1,"")</f>
        <v/>
      </c>
      <c r="AB744" s="6" t="str">
        <f>IF(Tabla2[[#This Row],[TARGET REAL (RESULTADO EN TICKS)]]&lt;&gt;"",IF(Tabla2[[#This Row],[OPERACIONES PERDEDORAS]]=1,AB743+Tabla2[[#This Row],[OPERACIONES PERDEDORAS]],0),"")</f>
        <v/>
      </c>
      <c r="AC744" s="23"/>
      <c r="AD744" s="23"/>
      <c r="AE744" s="6" t="str">
        <f>IF(D744&lt;&gt;"",COUNTIF($D$3:D744,D744),"")</f>
        <v/>
      </c>
      <c r="AF744" s="6" t="str">
        <f>IF(Tabla2[[#This Row],[RESULTADO TOTAL EN PPRO8]]&lt;0,ABS(Tabla2[[#This Row],[RESULTADO TOTAL EN PPRO8]]),"")</f>
        <v/>
      </c>
    </row>
    <row r="745" spans="1:32" x14ac:dyDescent="0.25">
      <c r="A745" s="22"/>
      <c r="B745" s="34">
        <f t="shared" si="37"/>
        <v>743</v>
      </c>
      <c r="C745" s="22"/>
      <c r="D745" s="37"/>
      <c r="E745" s="37"/>
      <c r="F745" s="37"/>
      <c r="G745" s="39"/>
      <c r="H745" s="22"/>
      <c r="I745" s="22"/>
      <c r="J745" s="22"/>
      <c r="K745" s="22"/>
      <c r="L745" s="22"/>
      <c r="M745" s="22"/>
      <c r="N745" s="22"/>
      <c r="O745" s="22"/>
      <c r="P745" s="22"/>
      <c r="Q745" s="22"/>
      <c r="R745" s="22"/>
      <c r="S745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745" s="22"/>
      <c r="U745" s="6" t="str">
        <f>IF(V745&lt;&gt;"",Tabla2[[#This Row],[VALOR DEL PUNTO (EJEMPLO EN ACCIONES UN PUNTO 1€) ]]/Tabla2[[#This Row],[TAMAÑO DEL TICK (ACCIONES = 0,01)]],"")</f>
        <v/>
      </c>
      <c r="V745" s="22"/>
      <c r="W745" s="22"/>
      <c r="X745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745" s="13" t="str">
        <f>IF(Tabla2[[#This Row],[RESULTADO TOTAL EN PPRO8]]&lt;&gt;"",Tabla2[[#This Row],[RESULTADO TOTAL EN PPRO8]]-Tabla2[[#This Row],[RESULTADO (TOTAL)]],"")</f>
        <v/>
      </c>
      <c r="AA745" s="6" t="str">
        <f>IF(Tabla2[[#This Row],[RESULTADO (TOTAL)]]&lt;0,1,"")</f>
        <v/>
      </c>
      <c r="AB745" s="6" t="str">
        <f>IF(Tabla2[[#This Row],[TARGET REAL (RESULTADO EN TICKS)]]&lt;&gt;"",IF(Tabla2[[#This Row],[OPERACIONES PERDEDORAS]]=1,AB744+Tabla2[[#This Row],[OPERACIONES PERDEDORAS]],0),"")</f>
        <v/>
      </c>
      <c r="AC745" s="23"/>
      <c r="AD745" s="23"/>
      <c r="AE745" s="6" t="str">
        <f>IF(D745&lt;&gt;"",COUNTIF($D$3:D745,D745),"")</f>
        <v/>
      </c>
      <c r="AF745" s="6" t="str">
        <f>IF(Tabla2[[#This Row],[RESULTADO TOTAL EN PPRO8]]&lt;0,ABS(Tabla2[[#This Row],[RESULTADO TOTAL EN PPRO8]]),"")</f>
        <v/>
      </c>
    </row>
    <row r="746" spans="1:32" x14ac:dyDescent="0.25">
      <c r="A746" s="22"/>
      <c r="B746" s="34">
        <f t="shared" si="37"/>
        <v>744</v>
      </c>
      <c r="C746" s="22"/>
      <c r="D746" s="37"/>
      <c r="E746" s="37"/>
      <c r="F746" s="37"/>
      <c r="G746" s="39"/>
      <c r="H746" s="22"/>
      <c r="I746" s="22"/>
      <c r="J746" s="22"/>
      <c r="K746" s="22"/>
      <c r="L746" s="22"/>
      <c r="M746" s="22"/>
      <c r="N746" s="22"/>
      <c r="O746" s="22"/>
      <c r="P746" s="22"/>
      <c r="Q746" s="22"/>
      <c r="R746" s="22"/>
      <c r="S746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746" s="22"/>
      <c r="U746" s="6" t="str">
        <f>IF(V746&lt;&gt;"",Tabla2[[#This Row],[VALOR DEL PUNTO (EJEMPLO EN ACCIONES UN PUNTO 1€) ]]/Tabla2[[#This Row],[TAMAÑO DEL TICK (ACCIONES = 0,01)]],"")</f>
        <v/>
      </c>
      <c r="V746" s="22"/>
      <c r="W746" s="22"/>
      <c r="X746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746" s="13" t="str">
        <f>IF(Tabla2[[#This Row],[RESULTADO TOTAL EN PPRO8]]&lt;&gt;"",Tabla2[[#This Row],[RESULTADO TOTAL EN PPRO8]]-Tabla2[[#This Row],[RESULTADO (TOTAL)]],"")</f>
        <v/>
      </c>
      <c r="AA746" s="6" t="str">
        <f>IF(Tabla2[[#This Row],[RESULTADO (TOTAL)]]&lt;0,1,"")</f>
        <v/>
      </c>
      <c r="AB746" s="6" t="str">
        <f>IF(Tabla2[[#This Row],[TARGET REAL (RESULTADO EN TICKS)]]&lt;&gt;"",IF(Tabla2[[#This Row],[OPERACIONES PERDEDORAS]]=1,AB745+Tabla2[[#This Row],[OPERACIONES PERDEDORAS]],0),"")</f>
        <v/>
      </c>
      <c r="AC746" s="23"/>
      <c r="AD746" s="23"/>
      <c r="AE746" s="6" t="str">
        <f>IF(D746&lt;&gt;"",COUNTIF($D$3:D746,D746),"")</f>
        <v/>
      </c>
      <c r="AF746" s="6" t="str">
        <f>IF(Tabla2[[#This Row],[RESULTADO TOTAL EN PPRO8]]&lt;0,ABS(Tabla2[[#This Row],[RESULTADO TOTAL EN PPRO8]]),"")</f>
        <v/>
      </c>
    </row>
    <row r="747" spans="1:32" x14ac:dyDescent="0.25">
      <c r="A747" s="22"/>
      <c r="B747" s="34">
        <f t="shared" si="37"/>
        <v>745</v>
      </c>
      <c r="C747" s="22"/>
      <c r="D747" s="37"/>
      <c r="E747" s="37"/>
      <c r="F747" s="37"/>
      <c r="G747" s="39"/>
      <c r="H747" s="22"/>
      <c r="I747" s="22"/>
      <c r="J747" s="22"/>
      <c r="K747" s="22"/>
      <c r="L747" s="22"/>
      <c r="M747" s="22"/>
      <c r="N747" s="22"/>
      <c r="O747" s="22"/>
      <c r="P747" s="22"/>
      <c r="Q747" s="22"/>
      <c r="R747" s="22"/>
      <c r="S747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747" s="22"/>
      <c r="U747" s="6" t="str">
        <f>IF(V747&lt;&gt;"",Tabla2[[#This Row],[VALOR DEL PUNTO (EJEMPLO EN ACCIONES UN PUNTO 1€) ]]/Tabla2[[#This Row],[TAMAÑO DEL TICK (ACCIONES = 0,01)]],"")</f>
        <v/>
      </c>
      <c r="V747" s="22"/>
      <c r="W747" s="22"/>
      <c r="X747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747" s="13" t="str">
        <f>IF(Tabla2[[#This Row],[RESULTADO TOTAL EN PPRO8]]&lt;&gt;"",Tabla2[[#This Row],[RESULTADO TOTAL EN PPRO8]]-Tabla2[[#This Row],[RESULTADO (TOTAL)]],"")</f>
        <v/>
      </c>
      <c r="AA747" s="6" t="str">
        <f>IF(Tabla2[[#This Row],[RESULTADO (TOTAL)]]&lt;0,1,"")</f>
        <v/>
      </c>
      <c r="AB747" s="6" t="str">
        <f>IF(Tabla2[[#This Row],[TARGET REAL (RESULTADO EN TICKS)]]&lt;&gt;"",IF(Tabla2[[#This Row],[OPERACIONES PERDEDORAS]]=1,AB746+Tabla2[[#This Row],[OPERACIONES PERDEDORAS]],0),"")</f>
        <v/>
      </c>
      <c r="AC747" s="23"/>
      <c r="AD747" s="23"/>
      <c r="AE747" s="6" t="str">
        <f>IF(D747&lt;&gt;"",COUNTIF($D$3:D747,D747),"")</f>
        <v/>
      </c>
      <c r="AF747" s="6" t="str">
        <f>IF(Tabla2[[#This Row],[RESULTADO TOTAL EN PPRO8]]&lt;0,ABS(Tabla2[[#This Row],[RESULTADO TOTAL EN PPRO8]]),"")</f>
        <v/>
      </c>
    </row>
    <row r="748" spans="1:32" x14ac:dyDescent="0.25">
      <c r="A748" s="22"/>
      <c r="B748" s="34">
        <f t="shared" si="37"/>
        <v>746</v>
      </c>
      <c r="C748" s="22"/>
      <c r="D748" s="37"/>
      <c r="E748" s="37"/>
      <c r="F748" s="37"/>
      <c r="G748" s="39"/>
      <c r="H748" s="22"/>
      <c r="I748" s="22"/>
      <c r="J748" s="22"/>
      <c r="K748" s="22"/>
      <c r="L748" s="22"/>
      <c r="M748" s="22"/>
      <c r="N748" s="22"/>
      <c r="O748" s="22"/>
      <c r="P748" s="22"/>
      <c r="Q748" s="22"/>
      <c r="R748" s="22"/>
      <c r="S748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748" s="22"/>
      <c r="U748" s="6" t="str">
        <f>IF(V748&lt;&gt;"",Tabla2[[#This Row],[VALOR DEL PUNTO (EJEMPLO EN ACCIONES UN PUNTO 1€) ]]/Tabla2[[#This Row],[TAMAÑO DEL TICK (ACCIONES = 0,01)]],"")</f>
        <v/>
      </c>
      <c r="V748" s="22"/>
      <c r="W748" s="22"/>
      <c r="X748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748" s="13" t="str">
        <f>IF(Tabla2[[#This Row],[RESULTADO TOTAL EN PPRO8]]&lt;&gt;"",Tabla2[[#This Row],[RESULTADO TOTAL EN PPRO8]]-Tabla2[[#This Row],[RESULTADO (TOTAL)]],"")</f>
        <v/>
      </c>
      <c r="AA748" s="6" t="str">
        <f>IF(Tabla2[[#This Row],[RESULTADO (TOTAL)]]&lt;0,1,"")</f>
        <v/>
      </c>
      <c r="AB748" s="6" t="str">
        <f>IF(Tabla2[[#This Row],[TARGET REAL (RESULTADO EN TICKS)]]&lt;&gt;"",IF(Tabla2[[#This Row],[OPERACIONES PERDEDORAS]]=1,AB747+Tabla2[[#This Row],[OPERACIONES PERDEDORAS]],0),"")</f>
        <v/>
      </c>
      <c r="AC748" s="23"/>
      <c r="AD748" s="23"/>
      <c r="AE748" s="6" t="str">
        <f>IF(D748&lt;&gt;"",COUNTIF($D$3:D748,D748),"")</f>
        <v/>
      </c>
      <c r="AF748" s="6" t="str">
        <f>IF(Tabla2[[#This Row],[RESULTADO TOTAL EN PPRO8]]&lt;0,ABS(Tabla2[[#This Row],[RESULTADO TOTAL EN PPRO8]]),"")</f>
        <v/>
      </c>
    </row>
    <row r="749" spans="1:32" x14ac:dyDescent="0.25">
      <c r="A749" s="22"/>
      <c r="B749" s="34">
        <f t="shared" si="37"/>
        <v>747</v>
      </c>
      <c r="C749" s="22"/>
      <c r="D749" s="37"/>
      <c r="E749" s="37"/>
      <c r="F749" s="37"/>
      <c r="G749" s="39"/>
      <c r="H749" s="22"/>
      <c r="I749" s="22"/>
      <c r="J749" s="22"/>
      <c r="K749" s="22"/>
      <c r="L749" s="22"/>
      <c r="M749" s="22"/>
      <c r="N749" s="22"/>
      <c r="O749" s="22"/>
      <c r="P749" s="22"/>
      <c r="Q749" s="22"/>
      <c r="R749" s="22"/>
      <c r="S749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749" s="22"/>
      <c r="U749" s="6" t="str">
        <f>IF(V749&lt;&gt;"",Tabla2[[#This Row],[VALOR DEL PUNTO (EJEMPLO EN ACCIONES UN PUNTO 1€) ]]/Tabla2[[#This Row],[TAMAÑO DEL TICK (ACCIONES = 0,01)]],"")</f>
        <v/>
      </c>
      <c r="V749" s="22"/>
      <c r="W749" s="22"/>
      <c r="X749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749" s="13" t="str">
        <f>IF(Tabla2[[#This Row],[RESULTADO TOTAL EN PPRO8]]&lt;&gt;"",Tabla2[[#This Row],[RESULTADO TOTAL EN PPRO8]]-Tabla2[[#This Row],[RESULTADO (TOTAL)]],"")</f>
        <v/>
      </c>
      <c r="AA749" s="6" t="str">
        <f>IF(Tabla2[[#This Row],[RESULTADO (TOTAL)]]&lt;0,1,"")</f>
        <v/>
      </c>
      <c r="AB749" s="6" t="str">
        <f>IF(Tabla2[[#This Row],[TARGET REAL (RESULTADO EN TICKS)]]&lt;&gt;"",IF(Tabla2[[#This Row],[OPERACIONES PERDEDORAS]]=1,AB748+Tabla2[[#This Row],[OPERACIONES PERDEDORAS]],0),"")</f>
        <v/>
      </c>
      <c r="AC749" s="23"/>
      <c r="AD749" s="23"/>
      <c r="AE749" s="6" t="str">
        <f>IF(D749&lt;&gt;"",COUNTIF($D$3:D749,D749),"")</f>
        <v/>
      </c>
      <c r="AF749" s="6" t="str">
        <f>IF(Tabla2[[#This Row],[RESULTADO TOTAL EN PPRO8]]&lt;0,ABS(Tabla2[[#This Row],[RESULTADO TOTAL EN PPRO8]]),"")</f>
        <v/>
      </c>
    </row>
    <row r="750" spans="1:32" x14ac:dyDescent="0.25">
      <c r="A750" s="22"/>
      <c r="B750" s="34">
        <f t="shared" si="37"/>
        <v>748</v>
      </c>
      <c r="C750" s="22"/>
      <c r="D750" s="37"/>
      <c r="E750" s="37"/>
      <c r="F750" s="37"/>
      <c r="G750" s="39"/>
      <c r="H750" s="22"/>
      <c r="I750" s="22"/>
      <c r="J750" s="22"/>
      <c r="K750" s="22"/>
      <c r="L750" s="22"/>
      <c r="M750" s="22"/>
      <c r="N750" s="22"/>
      <c r="O750" s="22"/>
      <c r="P750" s="22"/>
      <c r="Q750" s="22"/>
      <c r="R750" s="22"/>
      <c r="S750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750" s="22"/>
      <c r="U750" s="6" t="str">
        <f>IF(V750&lt;&gt;"",Tabla2[[#This Row],[VALOR DEL PUNTO (EJEMPLO EN ACCIONES UN PUNTO 1€) ]]/Tabla2[[#This Row],[TAMAÑO DEL TICK (ACCIONES = 0,01)]],"")</f>
        <v/>
      </c>
      <c r="V750" s="22"/>
      <c r="W750" s="22"/>
      <c r="X750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750" s="13" t="str">
        <f>IF(Tabla2[[#This Row],[RESULTADO TOTAL EN PPRO8]]&lt;&gt;"",Tabla2[[#This Row],[RESULTADO TOTAL EN PPRO8]]-Tabla2[[#This Row],[RESULTADO (TOTAL)]],"")</f>
        <v/>
      </c>
      <c r="AA750" s="6" t="str">
        <f>IF(Tabla2[[#This Row],[RESULTADO (TOTAL)]]&lt;0,1,"")</f>
        <v/>
      </c>
      <c r="AB750" s="6" t="str">
        <f>IF(Tabla2[[#This Row],[TARGET REAL (RESULTADO EN TICKS)]]&lt;&gt;"",IF(Tabla2[[#This Row],[OPERACIONES PERDEDORAS]]=1,AB749+Tabla2[[#This Row],[OPERACIONES PERDEDORAS]],0),"")</f>
        <v/>
      </c>
      <c r="AC750" s="23"/>
      <c r="AD750" s="23"/>
      <c r="AE750" s="6" t="str">
        <f>IF(D750&lt;&gt;"",COUNTIF($D$3:D750,D750),"")</f>
        <v/>
      </c>
      <c r="AF750" s="6" t="str">
        <f>IF(Tabla2[[#This Row],[RESULTADO TOTAL EN PPRO8]]&lt;0,ABS(Tabla2[[#This Row],[RESULTADO TOTAL EN PPRO8]]),"")</f>
        <v/>
      </c>
    </row>
    <row r="751" spans="1:32" x14ac:dyDescent="0.25">
      <c r="A751" s="22"/>
      <c r="B751" s="34">
        <f t="shared" si="37"/>
        <v>749</v>
      </c>
      <c r="C751" s="22"/>
      <c r="D751" s="37"/>
      <c r="E751" s="37"/>
      <c r="F751" s="37"/>
      <c r="G751" s="39"/>
      <c r="H751" s="22"/>
      <c r="I751" s="22"/>
      <c r="J751" s="22"/>
      <c r="K751" s="22"/>
      <c r="L751" s="22"/>
      <c r="M751" s="22"/>
      <c r="N751" s="22"/>
      <c r="O751" s="22"/>
      <c r="P751" s="22"/>
      <c r="Q751" s="22"/>
      <c r="R751" s="22"/>
      <c r="S751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751" s="22"/>
      <c r="U751" s="6" t="str">
        <f>IF(V751&lt;&gt;"",Tabla2[[#This Row],[VALOR DEL PUNTO (EJEMPLO EN ACCIONES UN PUNTO 1€) ]]/Tabla2[[#This Row],[TAMAÑO DEL TICK (ACCIONES = 0,01)]],"")</f>
        <v/>
      </c>
      <c r="V751" s="22"/>
      <c r="W751" s="22"/>
      <c r="X751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751" s="13" t="str">
        <f>IF(Tabla2[[#This Row],[RESULTADO TOTAL EN PPRO8]]&lt;&gt;"",Tabla2[[#This Row],[RESULTADO TOTAL EN PPRO8]]-Tabla2[[#This Row],[RESULTADO (TOTAL)]],"")</f>
        <v/>
      </c>
      <c r="AA751" s="6" t="str">
        <f>IF(Tabla2[[#This Row],[RESULTADO (TOTAL)]]&lt;0,1,"")</f>
        <v/>
      </c>
      <c r="AB751" s="6" t="str">
        <f>IF(Tabla2[[#This Row],[TARGET REAL (RESULTADO EN TICKS)]]&lt;&gt;"",IF(Tabla2[[#This Row],[OPERACIONES PERDEDORAS]]=1,AB750+Tabla2[[#This Row],[OPERACIONES PERDEDORAS]],0),"")</f>
        <v/>
      </c>
      <c r="AC751" s="23"/>
      <c r="AD751" s="23"/>
      <c r="AE751" s="6" t="str">
        <f>IF(D751&lt;&gt;"",COUNTIF($D$3:D751,D751),"")</f>
        <v/>
      </c>
      <c r="AF751" s="6" t="str">
        <f>IF(Tabla2[[#This Row],[RESULTADO TOTAL EN PPRO8]]&lt;0,ABS(Tabla2[[#This Row],[RESULTADO TOTAL EN PPRO8]]),"")</f>
        <v/>
      </c>
    </row>
    <row r="752" spans="1:32" x14ac:dyDescent="0.25">
      <c r="A752" s="22"/>
      <c r="B752" s="34">
        <f t="shared" si="37"/>
        <v>750</v>
      </c>
      <c r="C752" s="22"/>
      <c r="D752" s="37"/>
      <c r="E752" s="37"/>
      <c r="F752" s="37"/>
      <c r="G752" s="39"/>
      <c r="H752" s="22"/>
      <c r="I752" s="22"/>
      <c r="J752" s="22"/>
      <c r="K752" s="22"/>
      <c r="L752" s="22"/>
      <c r="M752" s="22"/>
      <c r="N752" s="22"/>
      <c r="O752" s="22"/>
      <c r="P752" s="22"/>
      <c r="Q752" s="22"/>
      <c r="R752" s="22"/>
      <c r="S752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752" s="22"/>
      <c r="U752" s="6" t="str">
        <f>IF(V752&lt;&gt;"",Tabla2[[#This Row],[VALOR DEL PUNTO (EJEMPLO EN ACCIONES UN PUNTO 1€) ]]/Tabla2[[#This Row],[TAMAÑO DEL TICK (ACCIONES = 0,01)]],"")</f>
        <v/>
      </c>
      <c r="V752" s="22"/>
      <c r="W752" s="22"/>
      <c r="X752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752" s="13" t="str">
        <f>IF(Tabla2[[#This Row],[RESULTADO TOTAL EN PPRO8]]&lt;&gt;"",Tabla2[[#This Row],[RESULTADO TOTAL EN PPRO8]]-Tabla2[[#This Row],[RESULTADO (TOTAL)]],"")</f>
        <v/>
      </c>
      <c r="AA752" s="6" t="str">
        <f>IF(Tabla2[[#This Row],[RESULTADO (TOTAL)]]&lt;0,1,"")</f>
        <v/>
      </c>
      <c r="AB752" s="6" t="str">
        <f>IF(Tabla2[[#This Row],[TARGET REAL (RESULTADO EN TICKS)]]&lt;&gt;"",IF(Tabla2[[#This Row],[OPERACIONES PERDEDORAS]]=1,AB751+Tabla2[[#This Row],[OPERACIONES PERDEDORAS]],0),"")</f>
        <v/>
      </c>
      <c r="AC752" s="23"/>
      <c r="AD752" s="23"/>
      <c r="AE752" s="6" t="str">
        <f>IF(D752&lt;&gt;"",COUNTIF($D$3:D752,D752),"")</f>
        <v/>
      </c>
      <c r="AF752" s="6" t="str">
        <f>IF(Tabla2[[#This Row],[RESULTADO TOTAL EN PPRO8]]&lt;0,ABS(Tabla2[[#This Row],[RESULTADO TOTAL EN PPRO8]]),"")</f>
        <v/>
      </c>
    </row>
    <row r="753" spans="1:32" x14ac:dyDescent="0.25">
      <c r="A753" s="22"/>
      <c r="B753" s="34">
        <f t="shared" si="37"/>
        <v>751</v>
      </c>
      <c r="C753" s="22"/>
      <c r="D753" s="37"/>
      <c r="E753" s="37"/>
      <c r="F753" s="37"/>
      <c r="G753" s="39"/>
      <c r="H753" s="22"/>
      <c r="I753" s="22"/>
      <c r="J753" s="22"/>
      <c r="K753" s="22"/>
      <c r="L753" s="22"/>
      <c r="M753" s="22"/>
      <c r="N753" s="22"/>
      <c r="O753" s="22"/>
      <c r="P753" s="22"/>
      <c r="Q753" s="22"/>
      <c r="R753" s="22"/>
      <c r="S753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753" s="22"/>
      <c r="U753" s="6" t="str">
        <f>IF(V753&lt;&gt;"",Tabla2[[#This Row],[VALOR DEL PUNTO (EJEMPLO EN ACCIONES UN PUNTO 1€) ]]/Tabla2[[#This Row],[TAMAÑO DEL TICK (ACCIONES = 0,01)]],"")</f>
        <v/>
      </c>
      <c r="V753" s="22"/>
      <c r="W753" s="22"/>
      <c r="X753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753" s="13" t="str">
        <f>IF(Tabla2[[#This Row],[RESULTADO TOTAL EN PPRO8]]&lt;&gt;"",Tabla2[[#This Row],[RESULTADO TOTAL EN PPRO8]]-Tabla2[[#This Row],[RESULTADO (TOTAL)]],"")</f>
        <v/>
      </c>
      <c r="AA753" s="6" t="str">
        <f>IF(Tabla2[[#This Row],[RESULTADO (TOTAL)]]&lt;0,1,"")</f>
        <v/>
      </c>
      <c r="AB753" s="6" t="str">
        <f>IF(Tabla2[[#This Row],[TARGET REAL (RESULTADO EN TICKS)]]&lt;&gt;"",IF(Tabla2[[#This Row],[OPERACIONES PERDEDORAS]]=1,AB752+Tabla2[[#This Row],[OPERACIONES PERDEDORAS]],0),"")</f>
        <v/>
      </c>
      <c r="AC753" s="23"/>
      <c r="AD753" s="23"/>
      <c r="AE753" s="6" t="str">
        <f>IF(D753&lt;&gt;"",COUNTIF($D$3:D753,D753),"")</f>
        <v/>
      </c>
      <c r="AF753" s="6" t="str">
        <f>IF(Tabla2[[#This Row],[RESULTADO TOTAL EN PPRO8]]&lt;0,ABS(Tabla2[[#This Row],[RESULTADO TOTAL EN PPRO8]]),"")</f>
        <v/>
      </c>
    </row>
    <row r="754" spans="1:32" x14ac:dyDescent="0.25">
      <c r="A754" s="22"/>
      <c r="B754" s="34">
        <f t="shared" si="37"/>
        <v>752</v>
      </c>
      <c r="C754" s="22"/>
      <c r="D754" s="37"/>
      <c r="E754" s="37"/>
      <c r="F754" s="37"/>
      <c r="G754" s="39"/>
      <c r="H754" s="22"/>
      <c r="I754" s="22"/>
      <c r="J754" s="22"/>
      <c r="K754" s="22"/>
      <c r="L754" s="22"/>
      <c r="M754" s="22"/>
      <c r="N754" s="22"/>
      <c r="O754" s="22"/>
      <c r="P754" s="22"/>
      <c r="Q754" s="22"/>
      <c r="R754" s="22"/>
      <c r="S754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754" s="22"/>
      <c r="U754" s="6" t="str">
        <f>IF(V754&lt;&gt;"",Tabla2[[#This Row],[VALOR DEL PUNTO (EJEMPLO EN ACCIONES UN PUNTO 1€) ]]/Tabla2[[#This Row],[TAMAÑO DEL TICK (ACCIONES = 0,01)]],"")</f>
        <v/>
      </c>
      <c r="V754" s="22"/>
      <c r="W754" s="22"/>
      <c r="X754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754" s="13" t="str">
        <f>IF(Tabla2[[#This Row],[RESULTADO TOTAL EN PPRO8]]&lt;&gt;"",Tabla2[[#This Row],[RESULTADO TOTAL EN PPRO8]]-Tabla2[[#This Row],[RESULTADO (TOTAL)]],"")</f>
        <v/>
      </c>
      <c r="AA754" s="6" t="str">
        <f>IF(Tabla2[[#This Row],[RESULTADO (TOTAL)]]&lt;0,1,"")</f>
        <v/>
      </c>
      <c r="AB754" s="6" t="str">
        <f>IF(Tabla2[[#This Row],[TARGET REAL (RESULTADO EN TICKS)]]&lt;&gt;"",IF(Tabla2[[#This Row],[OPERACIONES PERDEDORAS]]=1,AB753+Tabla2[[#This Row],[OPERACIONES PERDEDORAS]],0),"")</f>
        <v/>
      </c>
      <c r="AC754" s="23"/>
      <c r="AD754" s="23"/>
      <c r="AE754" s="6" t="str">
        <f>IF(D754&lt;&gt;"",COUNTIF($D$3:D754,D754),"")</f>
        <v/>
      </c>
      <c r="AF754" s="6" t="str">
        <f>IF(Tabla2[[#This Row],[RESULTADO TOTAL EN PPRO8]]&lt;0,ABS(Tabla2[[#This Row],[RESULTADO TOTAL EN PPRO8]]),"")</f>
        <v/>
      </c>
    </row>
    <row r="755" spans="1:32" x14ac:dyDescent="0.25">
      <c r="A755" s="22"/>
      <c r="B755" s="34">
        <f t="shared" si="37"/>
        <v>753</v>
      </c>
      <c r="C755" s="22"/>
      <c r="D755" s="37"/>
      <c r="E755" s="37"/>
      <c r="F755" s="37"/>
      <c r="G755" s="39"/>
      <c r="H755" s="22"/>
      <c r="I755" s="22"/>
      <c r="J755" s="22"/>
      <c r="K755" s="22"/>
      <c r="L755" s="22"/>
      <c r="M755" s="22"/>
      <c r="N755" s="22"/>
      <c r="O755" s="22"/>
      <c r="P755" s="22"/>
      <c r="Q755" s="22"/>
      <c r="R755" s="22"/>
      <c r="S755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755" s="22"/>
      <c r="U755" s="6" t="str">
        <f>IF(V755&lt;&gt;"",Tabla2[[#This Row],[VALOR DEL PUNTO (EJEMPLO EN ACCIONES UN PUNTO 1€) ]]/Tabla2[[#This Row],[TAMAÑO DEL TICK (ACCIONES = 0,01)]],"")</f>
        <v/>
      </c>
      <c r="V755" s="22"/>
      <c r="W755" s="22"/>
      <c r="X755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755" s="13" t="str">
        <f>IF(Tabla2[[#This Row],[RESULTADO TOTAL EN PPRO8]]&lt;&gt;"",Tabla2[[#This Row],[RESULTADO TOTAL EN PPRO8]]-Tabla2[[#This Row],[RESULTADO (TOTAL)]],"")</f>
        <v/>
      </c>
      <c r="AA755" s="6" t="str">
        <f>IF(Tabla2[[#This Row],[RESULTADO (TOTAL)]]&lt;0,1,"")</f>
        <v/>
      </c>
      <c r="AB755" s="6" t="str">
        <f>IF(Tabla2[[#This Row],[TARGET REAL (RESULTADO EN TICKS)]]&lt;&gt;"",IF(Tabla2[[#This Row],[OPERACIONES PERDEDORAS]]=1,AB754+Tabla2[[#This Row],[OPERACIONES PERDEDORAS]],0),"")</f>
        <v/>
      </c>
      <c r="AC755" s="23"/>
      <c r="AD755" s="23"/>
      <c r="AE755" s="6" t="str">
        <f>IF(D755&lt;&gt;"",COUNTIF($D$3:D755,D755),"")</f>
        <v/>
      </c>
      <c r="AF755" s="6" t="str">
        <f>IF(Tabla2[[#This Row],[RESULTADO TOTAL EN PPRO8]]&lt;0,ABS(Tabla2[[#This Row],[RESULTADO TOTAL EN PPRO8]]),"")</f>
        <v/>
      </c>
    </row>
    <row r="756" spans="1:32" x14ac:dyDescent="0.25">
      <c r="A756" s="22"/>
      <c r="B756" s="34">
        <f t="shared" si="37"/>
        <v>754</v>
      </c>
      <c r="C756" s="22"/>
      <c r="D756" s="37"/>
      <c r="E756" s="37"/>
      <c r="F756" s="37"/>
      <c r="G756" s="39"/>
      <c r="H756" s="22"/>
      <c r="I756" s="22"/>
      <c r="J756" s="22"/>
      <c r="K756" s="22"/>
      <c r="L756" s="22"/>
      <c r="M756" s="22"/>
      <c r="N756" s="22"/>
      <c r="O756" s="22"/>
      <c r="P756" s="22"/>
      <c r="Q756" s="22"/>
      <c r="R756" s="22"/>
      <c r="S756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756" s="22"/>
      <c r="U756" s="6" t="str">
        <f>IF(V756&lt;&gt;"",Tabla2[[#This Row],[VALOR DEL PUNTO (EJEMPLO EN ACCIONES UN PUNTO 1€) ]]/Tabla2[[#This Row],[TAMAÑO DEL TICK (ACCIONES = 0,01)]],"")</f>
        <v/>
      </c>
      <c r="V756" s="22"/>
      <c r="W756" s="22"/>
      <c r="X756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756" s="13" t="str">
        <f>IF(Tabla2[[#This Row],[RESULTADO TOTAL EN PPRO8]]&lt;&gt;"",Tabla2[[#This Row],[RESULTADO TOTAL EN PPRO8]]-Tabla2[[#This Row],[RESULTADO (TOTAL)]],"")</f>
        <v/>
      </c>
      <c r="AA756" s="6" t="str">
        <f>IF(Tabla2[[#This Row],[RESULTADO (TOTAL)]]&lt;0,1,"")</f>
        <v/>
      </c>
      <c r="AB756" s="6" t="str">
        <f>IF(Tabla2[[#This Row],[TARGET REAL (RESULTADO EN TICKS)]]&lt;&gt;"",IF(Tabla2[[#This Row],[OPERACIONES PERDEDORAS]]=1,AB755+Tabla2[[#This Row],[OPERACIONES PERDEDORAS]],0),"")</f>
        <v/>
      </c>
      <c r="AC756" s="23"/>
      <c r="AD756" s="23"/>
      <c r="AE756" s="6" t="str">
        <f>IF(D756&lt;&gt;"",COUNTIF($D$3:D756,D756),"")</f>
        <v/>
      </c>
      <c r="AF756" s="6" t="str">
        <f>IF(Tabla2[[#This Row],[RESULTADO TOTAL EN PPRO8]]&lt;0,ABS(Tabla2[[#This Row],[RESULTADO TOTAL EN PPRO8]]),"")</f>
        <v/>
      </c>
    </row>
    <row r="757" spans="1:32" x14ac:dyDescent="0.25">
      <c r="A757" s="22"/>
      <c r="B757" s="34">
        <f t="shared" si="37"/>
        <v>755</v>
      </c>
      <c r="C757" s="22"/>
      <c r="D757" s="37"/>
      <c r="E757" s="37"/>
      <c r="F757" s="37"/>
      <c r="G757" s="39"/>
      <c r="H757" s="22"/>
      <c r="I757" s="22"/>
      <c r="J757" s="22"/>
      <c r="K757" s="22"/>
      <c r="L757" s="22"/>
      <c r="M757" s="22"/>
      <c r="N757" s="22"/>
      <c r="O757" s="22"/>
      <c r="P757" s="22"/>
      <c r="Q757" s="22"/>
      <c r="R757" s="22"/>
      <c r="S757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757" s="22"/>
      <c r="U757" s="6" t="str">
        <f>IF(V757&lt;&gt;"",Tabla2[[#This Row],[VALOR DEL PUNTO (EJEMPLO EN ACCIONES UN PUNTO 1€) ]]/Tabla2[[#This Row],[TAMAÑO DEL TICK (ACCIONES = 0,01)]],"")</f>
        <v/>
      </c>
      <c r="V757" s="22"/>
      <c r="W757" s="22"/>
      <c r="X757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757" s="13" t="str">
        <f>IF(Tabla2[[#This Row],[RESULTADO TOTAL EN PPRO8]]&lt;&gt;"",Tabla2[[#This Row],[RESULTADO TOTAL EN PPRO8]]-Tabla2[[#This Row],[RESULTADO (TOTAL)]],"")</f>
        <v/>
      </c>
      <c r="AA757" s="6" t="str">
        <f>IF(Tabla2[[#This Row],[RESULTADO (TOTAL)]]&lt;0,1,"")</f>
        <v/>
      </c>
      <c r="AB757" s="6" t="str">
        <f>IF(Tabla2[[#This Row],[TARGET REAL (RESULTADO EN TICKS)]]&lt;&gt;"",IF(Tabla2[[#This Row],[OPERACIONES PERDEDORAS]]=1,AB756+Tabla2[[#This Row],[OPERACIONES PERDEDORAS]],0),"")</f>
        <v/>
      </c>
      <c r="AC757" s="23"/>
      <c r="AD757" s="23"/>
      <c r="AE757" s="6" t="str">
        <f>IF(D757&lt;&gt;"",COUNTIF($D$3:D757,D757),"")</f>
        <v/>
      </c>
      <c r="AF757" s="6" t="str">
        <f>IF(Tabla2[[#This Row],[RESULTADO TOTAL EN PPRO8]]&lt;0,ABS(Tabla2[[#This Row],[RESULTADO TOTAL EN PPRO8]]),"")</f>
        <v/>
      </c>
    </row>
    <row r="758" spans="1:32" x14ac:dyDescent="0.25">
      <c r="A758" s="22"/>
      <c r="B758" s="34">
        <f t="shared" si="37"/>
        <v>756</v>
      </c>
      <c r="C758" s="22"/>
      <c r="D758" s="37"/>
      <c r="E758" s="37"/>
      <c r="F758" s="37"/>
      <c r="G758" s="39"/>
      <c r="H758" s="22"/>
      <c r="I758" s="22"/>
      <c r="J758" s="22"/>
      <c r="K758" s="22"/>
      <c r="L758" s="22"/>
      <c r="M758" s="22"/>
      <c r="N758" s="22"/>
      <c r="O758" s="22"/>
      <c r="P758" s="22"/>
      <c r="Q758" s="22"/>
      <c r="R758" s="22"/>
      <c r="S758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758" s="22"/>
      <c r="U758" s="6" t="str">
        <f>IF(V758&lt;&gt;"",Tabla2[[#This Row],[VALOR DEL PUNTO (EJEMPLO EN ACCIONES UN PUNTO 1€) ]]/Tabla2[[#This Row],[TAMAÑO DEL TICK (ACCIONES = 0,01)]],"")</f>
        <v/>
      </c>
      <c r="V758" s="22"/>
      <c r="W758" s="22"/>
      <c r="X758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758" s="13" t="str">
        <f>IF(Tabla2[[#This Row],[RESULTADO TOTAL EN PPRO8]]&lt;&gt;"",Tabla2[[#This Row],[RESULTADO TOTAL EN PPRO8]]-Tabla2[[#This Row],[RESULTADO (TOTAL)]],"")</f>
        <v/>
      </c>
      <c r="AA758" s="6" t="str">
        <f>IF(Tabla2[[#This Row],[RESULTADO (TOTAL)]]&lt;0,1,"")</f>
        <v/>
      </c>
      <c r="AB758" s="6" t="str">
        <f>IF(Tabla2[[#This Row],[TARGET REAL (RESULTADO EN TICKS)]]&lt;&gt;"",IF(Tabla2[[#This Row],[OPERACIONES PERDEDORAS]]=1,AB757+Tabla2[[#This Row],[OPERACIONES PERDEDORAS]],0),"")</f>
        <v/>
      </c>
      <c r="AC758" s="23"/>
      <c r="AD758" s="23"/>
      <c r="AE758" s="6" t="str">
        <f>IF(D758&lt;&gt;"",COUNTIF($D$3:D758,D758),"")</f>
        <v/>
      </c>
      <c r="AF758" s="6" t="str">
        <f>IF(Tabla2[[#This Row],[RESULTADO TOTAL EN PPRO8]]&lt;0,ABS(Tabla2[[#This Row],[RESULTADO TOTAL EN PPRO8]]),"")</f>
        <v/>
      </c>
    </row>
    <row r="759" spans="1:32" x14ac:dyDescent="0.25">
      <c r="A759" s="22"/>
      <c r="B759" s="34">
        <f t="shared" si="37"/>
        <v>757</v>
      </c>
      <c r="C759" s="22"/>
      <c r="D759" s="37"/>
      <c r="E759" s="37"/>
      <c r="F759" s="37"/>
      <c r="G759" s="39"/>
      <c r="H759" s="22"/>
      <c r="I759" s="22"/>
      <c r="J759" s="22"/>
      <c r="K759" s="22"/>
      <c r="L759" s="22"/>
      <c r="M759" s="22"/>
      <c r="N759" s="22"/>
      <c r="O759" s="22"/>
      <c r="P759" s="22"/>
      <c r="Q759" s="22"/>
      <c r="R759" s="22"/>
      <c r="S759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759" s="22"/>
      <c r="U759" s="6" t="str">
        <f>IF(V759&lt;&gt;"",Tabla2[[#This Row],[VALOR DEL PUNTO (EJEMPLO EN ACCIONES UN PUNTO 1€) ]]/Tabla2[[#This Row],[TAMAÑO DEL TICK (ACCIONES = 0,01)]],"")</f>
        <v/>
      </c>
      <c r="V759" s="22"/>
      <c r="W759" s="22"/>
      <c r="X759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759" s="13" t="str">
        <f>IF(Tabla2[[#This Row],[RESULTADO TOTAL EN PPRO8]]&lt;&gt;"",Tabla2[[#This Row],[RESULTADO TOTAL EN PPRO8]]-Tabla2[[#This Row],[RESULTADO (TOTAL)]],"")</f>
        <v/>
      </c>
      <c r="AA759" s="6" t="str">
        <f>IF(Tabla2[[#This Row],[RESULTADO (TOTAL)]]&lt;0,1,"")</f>
        <v/>
      </c>
      <c r="AB759" s="6" t="str">
        <f>IF(Tabla2[[#This Row],[TARGET REAL (RESULTADO EN TICKS)]]&lt;&gt;"",IF(Tabla2[[#This Row],[OPERACIONES PERDEDORAS]]=1,AB758+Tabla2[[#This Row],[OPERACIONES PERDEDORAS]],0),"")</f>
        <v/>
      </c>
      <c r="AC759" s="23"/>
      <c r="AD759" s="23"/>
      <c r="AE759" s="6" t="str">
        <f>IF(D759&lt;&gt;"",COUNTIF($D$3:D759,D759),"")</f>
        <v/>
      </c>
      <c r="AF759" s="6" t="str">
        <f>IF(Tabla2[[#This Row],[RESULTADO TOTAL EN PPRO8]]&lt;0,ABS(Tabla2[[#This Row],[RESULTADO TOTAL EN PPRO8]]),"")</f>
        <v/>
      </c>
    </row>
    <row r="760" spans="1:32" x14ac:dyDescent="0.25">
      <c r="A760" s="22"/>
      <c r="B760" s="34">
        <f t="shared" si="37"/>
        <v>758</v>
      </c>
      <c r="C760" s="22"/>
      <c r="D760" s="37"/>
      <c r="E760" s="37"/>
      <c r="F760" s="37"/>
      <c r="G760" s="39"/>
      <c r="H760" s="22"/>
      <c r="I760" s="22"/>
      <c r="J760" s="22"/>
      <c r="K760" s="22"/>
      <c r="L760" s="22"/>
      <c r="M760" s="22"/>
      <c r="N760" s="22"/>
      <c r="O760" s="22"/>
      <c r="P760" s="22"/>
      <c r="Q760" s="22"/>
      <c r="R760" s="22"/>
      <c r="S760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760" s="22"/>
      <c r="U760" s="6" t="str">
        <f>IF(V760&lt;&gt;"",Tabla2[[#This Row],[VALOR DEL PUNTO (EJEMPLO EN ACCIONES UN PUNTO 1€) ]]/Tabla2[[#This Row],[TAMAÑO DEL TICK (ACCIONES = 0,01)]],"")</f>
        <v/>
      </c>
      <c r="V760" s="22"/>
      <c r="W760" s="22"/>
      <c r="X760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760" s="13" t="str">
        <f>IF(Tabla2[[#This Row],[RESULTADO TOTAL EN PPRO8]]&lt;&gt;"",Tabla2[[#This Row],[RESULTADO TOTAL EN PPRO8]]-Tabla2[[#This Row],[RESULTADO (TOTAL)]],"")</f>
        <v/>
      </c>
      <c r="AA760" s="6" t="str">
        <f>IF(Tabla2[[#This Row],[RESULTADO (TOTAL)]]&lt;0,1,"")</f>
        <v/>
      </c>
      <c r="AB760" s="6" t="str">
        <f>IF(Tabla2[[#This Row],[TARGET REAL (RESULTADO EN TICKS)]]&lt;&gt;"",IF(Tabla2[[#This Row],[OPERACIONES PERDEDORAS]]=1,AB759+Tabla2[[#This Row],[OPERACIONES PERDEDORAS]],0),"")</f>
        <v/>
      </c>
      <c r="AC760" s="23"/>
      <c r="AD760" s="23"/>
      <c r="AE760" s="6" t="str">
        <f>IF(D760&lt;&gt;"",COUNTIF($D$3:D760,D760),"")</f>
        <v/>
      </c>
      <c r="AF760" s="6" t="str">
        <f>IF(Tabla2[[#This Row],[RESULTADO TOTAL EN PPRO8]]&lt;0,ABS(Tabla2[[#This Row],[RESULTADO TOTAL EN PPRO8]]),"")</f>
        <v/>
      </c>
    </row>
    <row r="761" spans="1:32" x14ac:dyDescent="0.25">
      <c r="A761" s="22"/>
      <c r="B761" s="34">
        <f t="shared" si="37"/>
        <v>759</v>
      </c>
      <c r="C761" s="22"/>
      <c r="D761" s="37"/>
      <c r="E761" s="37"/>
      <c r="F761" s="37"/>
      <c r="G761" s="39"/>
      <c r="H761" s="22"/>
      <c r="I761" s="22"/>
      <c r="J761" s="22"/>
      <c r="K761" s="22"/>
      <c r="L761" s="22"/>
      <c r="M761" s="22"/>
      <c r="N761" s="22"/>
      <c r="O761" s="22"/>
      <c r="P761" s="22"/>
      <c r="Q761" s="22"/>
      <c r="R761" s="22"/>
      <c r="S761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761" s="22"/>
      <c r="U761" s="6" t="str">
        <f>IF(V761&lt;&gt;"",Tabla2[[#This Row],[VALOR DEL PUNTO (EJEMPLO EN ACCIONES UN PUNTO 1€) ]]/Tabla2[[#This Row],[TAMAÑO DEL TICK (ACCIONES = 0,01)]],"")</f>
        <v/>
      </c>
      <c r="V761" s="22"/>
      <c r="W761" s="22"/>
      <c r="X761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761" s="13" t="str">
        <f>IF(Tabla2[[#This Row],[RESULTADO TOTAL EN PPRO8]]&lt;&gt;"",Tabla2[[#This Row],[RESULTADO TOTAL EN PPRO8]]-Tabla2[[#This Row],[RESULTADO (TOTAL)]],"")</f>
        <v/>
      </c>
      <c r="AA761" s="6" t="str">
        <f>IF(Tabla2[[#This Row],[RESULTADO (TOTAL)]]&lt;0,1,"")</f>
        <v/>
      </c>
      <c r="AB761" s="6" t="str">
        <f>IF(Tabla2[[#This Row],[TARGET REAL (RESULTADO EN TICKS)]]&lt;&gt;"",IF(Tabla2[[#This Row],[OPERACIONES PERDEDORAS]]=1,AB760+Tabla2[[#This Row],[OPERACIONES PERDEDORAS]],0),"")</f>
        <v/>
      </c>
      <c r="AC761" s="23"/>
      <c r="AD761" s="23"/>
      <c r="AE761" s="6" t="str">
        <f>IF(D761&lt;&gt;"",COUNTIF($D$3:D761,D761),"")</f>
        <v/>
      </c>
      <c r="AF761" s="6" t="str">
        <f>IF(Tabla2[[#This Row],[RESULTADO TOTAL EN PPRO8]]&lt;0,ABS(Tabla2[[#This Row],[RESULTADO TOTAL EN PPRO8]]),"")</f>
        <v/>
      </c>
    </row>
    <row r="762" spans="1:32" x14ac:dyDescent="0.25">
      <c r="A762" s="22"/>
      <c r="B762" s="34">
        <f t="shared" si="37"/>
        <v>760</v>
      </c>
      <c r="C762" s="22"/>
      <c r="D762" s="37"/>
      <c r="E762" s="37"/>
      <c r="F762" s="37"/>
      <c r="G762" s="39"/>
      <c r="H762" s="22"/>
      <c r="I762" s="22"/>
      <c r="J762" s="22"/>
      <c r="K762" s="22"/>
      <c r="L762" s="22"/>
      <c r="M762" s="22"/>
      <c r="N762" s="22"/>
      <c r="O762" s="22"/>
      <c r="P762" s="22"/>
      <c r="Q762" s="22"/>
      <c r="R762" s="22"/>
      <c r="S762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762" s="22"/>
      <c r="U762" s="6" t="str">
        <f>IF(V762&lt;&gt;"",Tabla2[[#This Row],[VALOR DEL PUNTO (EJEMPLO EN ACCIONES UN PUNTO 1€) ]]/Tabla2[[#This Row],[TAMAÑO DEL TICK (ACCIONES = 0,01)]],"")</f>
        <v/>
      </c>
      <c r="V762" s="22"/>
      <c r="W762" s="22"/>
      <c r="X762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762" s="13" t="str">
        <f>IF(Tabla2[[#This Row],[RESULTADO TOTAL EN PPRO8]]&lt;&gt;"",Tabla2[[#This Row],[RESULTADO TOTAL EN PPRO8]]-Tabla2[[#This Row],[RESULTADO (TOTAL)]],"")</f>
        <v/>
      </c>
      <c r="AA762" s="6" t="str">
        <f>IF(Tabla2[[#This Row],[RESULTADO (TOTAL)]]&lt;0,1,"")</f>
        <v/>
      </c>
      <c r="AB762" s="6" t="str">
        <f>IF(Tabla2[[#This Row],[TARGET REAL (RESULTADO EN TICKS)]]&lt;&gt;"",IF(Tabla2[[#This Row],[OPERACIONES PERDEDORAS]]=1,AB761+Tabla2[[#This Row],[OPERACIONES PERDEDORAS]],0),"")</f>
        <v/>
      </c>
      <c r="AC762" s="23"/>
      <c r="AD762" s="23"/>
      <c r="AE762" s="6" t="str">
        <f>IF(D762&lt;&gt;"",COUNTIF($D$3:D762,D762),"")</f>
        <v/>
      </c>
      <c r="AF762" s="6" t="str">
        <f>IF(Tabla2[[#This Row],[RESULTADO TOTAL EN PPRO8]]&lt;0,ABS(Tabla2[[#This Row],[RESULTADO TOTAL EN PPRO8]]),"")</f>
        <v/>
      </c>
    </row>
    <row r="763" spans="1:32" x14ac:dyDescent="0.25">
      <c r="A763" s="22"/>
      <c r="B763" s="34">
        <f t="shared" si="37"/>
        <v>761</v>
      </c>
      <c r="C763" s="22"/>
      <c r="D763" s="37"/>
      <c r="E763" s="37"/>
      <c r="F763" s="37"/>
      <c r="G763" s="39"/>
      <c r="H763" s="22"/>
      <c r="I763" s="22"/>
      <c r="J763" s="22"/>
      <c r="K763" s="22"/>
      <c r="L763" s="22"/>
      <c r="M763" s="22"/>
      <c r="N763" s="22"/>
      <c r="O763" s="22"/>
      <c r="P763" s="22"/>
      <c r="Q763" s="22"/>
      <c r="R763" s="22"/>
      <c r="S763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763" s="22"/>
      <c r="U763" s="6" t="str">
        <f>IF(V763&lt;&gt;"",Tabla2[[#This Row],[VALOR DEL PUNTO (EJEMPLO EN ACCIONES UN PUNTO 1€) ]]/Tabla2[[#This Row],[TAMAÑO DEL TICK (ACCIONES = 0,01)]],"")</f>
        <v/>
      </c>
      <c r="V763" s="22"/>
      <c r="W763" s="22"/>
      <c r="X763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763" s="13" t="str">
        <f>IF(Tabla2[[#This Row],[RESULTADO TOTAL EN PPRO8]]&lt;&gt;"",Tabla2[[#This Row],[RESULTADO TOTAL EN PPRO8]]-Tabla2[[#This Row],[RESULTADO (TOTAL)]],"")</f>
        <v/>
      </c>
      <c r="AA763" s="6" t="str">
        <f>IF(Tabla2[[#This Row],[RESULTADO (TOTAL)]]&lt;0,1,"")</f>
        <v/>
      </c>
      <c r="AB763" s="6" t="str">
        <f>IF(Tabla2[[#This Row],[TARGET REAL (RESULTADO EN TICKS)]]&lt;&gt;"",IF(Tabla2[[#This Row],[OPERACIONES PERDEDORAS]]=1,AB762+Tabla2[[#This Row],[OPERACIONES PERDEDORAS]],0),"")</f>
        <v/>
      </c>
      <c r="AC763" s="23"/>
      <c r="AD763" s="23"/>
      <c r="AE763" s="6" t="str">
        <f>IF(D763&lt;&gt;"",COUNTIF($D$3:D763,D763),"")</f>
        <v/>
      </c>
      <c r="AF763" s="6" t="str">
        <f>IF(Tabla2[[#This Row],[RESULTADO TOTAL EN PPRO8]]&lt;0,ABS(Tabla2[[#This Row],[RESULTADO TOTAL EN PPRO8]]),"")</f>
        <v/>
      </c>
    </row>
    <row r="764" spans="1:32" x14ac:dyDescent="0.25">
      <c r="A764" s="22"/>
      <c r="B764" s="34">
        <f t="shared" si="37"/>
        <v>762</v>
      </c>
      <c r="C764" s="22"/>
      <c r="D764" s="37"/>
      <c r="E764" s="37"/>
      <c r="F764" s="37"/>
      <c r="G764" s="39"/>
      <c r="H764" s="22"/>
      <c r="I764" s="22"/>
      <c r="J764" s="22"/>
      <c r="K764" s="22"/>
      <c r="L764" s="22"/>
      <c r="M764" s="22"/>
      <c r="N764" s="22"/>
      <c r="O764" s="22"/>
      <c r="P764" s="22"/>
      <c r="Q764" s="22"/>
      <c r="R764" s="22"/>
      <c r="S764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764" s="22"/>
      <c r="U764" s="6" t="str">
        <f>IF(V764&lt;&gt;"",Tabla2[[#This Row],[VALOR DEL PUNTO (EJEMPLO EN ACCIONES UN PUNTO 1€) ]]/Tabla2[[#This Row],[TAMAÑO DEL TICK (ACCIONES = 0,01)]],"")</f>
        <v/>
      </c>
      <c r="V764" s="22"/>
      <c r="W764" s="22"/>
      <c r="X764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764" s="13" t="str">
        <f>IF(Tabla2[[#This Row],[RESULTADO TOTAL EN PPRO8]]&lt;&gt;"",Tabla2[[#This Row],[RESULTADO TOTAL EN PPRO8]]-Tabla2[[#This Row],[RESULTADO (TOTAL)]],"")</f>
        <v/>
      </c>
      <c r="AA764" s="6" t="str">
        <f>IF(Tabla2[[#This Row],[RESULTADO (TOTAL)]]&lt;0,1,"")</f>
        <v/>
      </c>
      <c r="AB764" s="6" t="str">
        <f>IF(Tabla2[[#This Row],[TARGET REAL (RESULTADO EN TICKS)]]&lt;&gt;"",IF(Tabla2[[#This Row],[OPERACIONES PERDEDORAS]]=1,AB763+Tabla2[[#This Row],[OPERACIONES PERDEDORAS]],0),"")</f>
        <v/>
      </c>
      <c r="AC764" s="23"/>
      <c r="AD764" s="23"/>
      <c r="AE764" s="6" t="str">
        <f>IF(D764&lt;&gt;"",COUNTIF($D$3:D764,D764),"")</f>
        <v/>
      </c>
      <c r="AF764" s="6" t="str">
        <f>IF(Tabla2[[#This Row],[RESULTADO TOTAL EN PPRO8]]&lt;0,ABS(Tabla2[[#This Row],[RESULTADO TOTAL EN PPRO8]]),"")</f>
        <v/>
      </c>
    </row>
    <row r="765" spans="1:32" x14ac:dyDescent="0.25">
      <c r="A765" s="22"/>
      <c r="B765" s="34">
        <f t="shared" si="37"/>
        <v>763</v>
      </c>
      <c r="C765" s="22"/>
      <c r="D765" s="37"/>
      <c r="E765" s="37"/>
      <c r="F765" s="37"/>
      <c r="G765" s="39"/>
      <c r="H765" s="22"/>
      <c r="I765" s="22"/>
      <c r="J765" s="22"/>
      <c r="K765" s="22"/>
      <c r="L765" s="22"/>
      <c r="M765" s="22"/>
      <c r="N765" s="22"/>
      <c r="O765" s="22"/>
      <c r="P765" s="22"/>
      <c r="Q765" s="22"/>
      <c r="R765" s="22"/>
      <c r="S765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765" s="22"/>
      <c r="U765" s="6" t="str">
        <f>IF(V765&lt;&gt;"",Tabla2[[#This Row],[VALOR DEL PUNTO (EJEMPLO EN ACCIONES UN PUNTO 1€) ]]/Tabla2[[#This Row],[TAMAÑO DEL TICK (ACCIONES = 0,01)]],"")</f>
        <v/>
      </c>
      <c r="V765" s="22"/>
      <c r="W765" s="22"/>
      <c r="X765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765" s="13" t="str">
        <f>IF(Tabla2[[#This Row],[RESULTADO TOTAL EN PPRO8]]&lt;&gt;"",Tabla2[[#This Row],[RESULTADO TOTAL EN PPRO8]]-Tabla2[[#This Row],[RESULTADO (TOTAL)]],"")</f>
        <v/>
      </c>
      <c r="AA765" s="6" t="str">
        <f>IF(Tabla2[[#This Row],[RESULTADO (TOTAL)]]&lt;0,1,"")</f>
        <v/>
      </c>
      <c r="AB765" s="6" t="str">
        <f>IF(Tabla2[[#This Row],[TARGET REAL (RESULTADO EN TICKS)]]&lt;&gt;"",IF(Tabla2[[#This Row],[OPERACIONES PERDEDORAS]]=1,AB764+Tabla2[[#This Row],[OPERACIONES PERDEDORAS]],0),"")</f>
        <v/>
      </c>
      <c r="AC765" s="23"/>
      <c r="AD765" s="23"/>
      <c r="AE765" s="6" t="str">
        <f>IF(D765&lt;&gt;"",COUNTIF($D$3:D765,D765),"")</f>
        <v/>
      </c>
      <c r="AF765" s="6" t="str">
        <f>IF(Tabla2[[#This Row],[RESULTADO TOTAL EN PPRO8]]&lt;0,ABS(Tabla2[[#This Row],[RESULTADO TOTAL EN PPRO8]]),"")</f>
        <v/>
      </c>
    </row>
    <row r="766" spans="1:32" x14ac:dyDescent="0.25">
      <c r="A766" s="22"/>
      <c r="B766" s="34">
        <f t="shared" si="37"/>
        <v>764</v>
      </c>
      <c r="C766" s="22"/>
      <c r="D766" s="37"/>
      <c r="E766" s="37"/>
      <c r="F766" s="37"/>
      <c r="G766" s="39"/>
      <c r="H766" s="22"/>
      <c r="I766" s="22"/>
      <c r="J766" s="22"/>
      <c r="K766" s="22"/>
      <c r="L766" s="22"/>
      <c r="M766" s="22"/>
      <c r="N766" s="22"/>
      <c r="O766" s="22"/>
      <c r="P766" s="22"/>
      <c r="Q766" s="22"/>
      <c r="R766" s="22"/>
      <c r="S766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766" s="22"/>
      <c r="U766" s="6" t="str">
        <f>IF(V766&lt;&gt;"",Tabla2[[#This Row],[VALOR DEL PUNTO (EJEMPLO EN ACCIONES UN PUNTO 1€) ]]/Tabla2[[#This Row],[TAMAÑO DEL TICK (ACCIONES = 0,01)]],"")</f>
        <v/>
      </c>
      <c r="V766" s="22"/>
      <c r="W766" s="22"/>
      <c r="X766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766" s="13" t="str">
        <f>IF(Tabla2[[#This Row],[RESULTADO TOTAL EN PPRO8]]&lt;&gt;"",Tabla2[[#This Row],[RESULTADO TOTAL EN PPRO8]]-Tabla2[[#This Row],[RESULTADO (TOTAL)]],"")</f>
        <v/>
      </c>
      <c r="AA766" s="6" t="str">
        <f>IF(Tabla2[[#This Row],[RESULTADO (TOTAL)]]&lt;0,1,"")</f>
        <v/>
      </c>
      <c r="AB766" s="6" t="str">
        <f>IF(Tabla2[[#This Row],[TARGET REAL (RESULTADO EN TICKS)]]&lt;&gt;"",IF(Tabla2[[#This Row],[OPERACIONES PERDEDORAS]]=1,AB765+Tabla2[[#This Row],[OPERACIONES PERDEDORAS]],0),"")</f>
        <v/>
      </c>
      <c r="AC766" s="23"/>
      <c r="AD766" s="23"/>
      <c r="AE766" s="6" t="str">
        <f>IF(D766&lt;&gt;"",COUNTIF($D$3:D766,D766),"")</f>
        <v/>
      </c>
      <c r="AF766" s="6" t="str">
        <f>IF(Tabla2[[#This Row],[RESULTADO TOTAL EN PPRO8]]&lt;0,ABS(Tabla2[[#This Row],[RESULTADO TOTAL EN PPRO8]]),"")</f>
        <v/>
      </c>
    </row>
    <row r="767" spans="1:32" x14ac:dyDescent="0.25">
      <c r="A767" s="22"/>
      <c r="B767" s="34">
        <f t="shared" si="37"/>
        <v>765</v>
      </c>
      <c r="C767" s="22"/>
      <c r="D767" s="37"/>
      <c r="E767" s="37"/>
      <c r="F767" s="37"/>
      <c r="G767" s="39"/>
      <c r="H767" s="22"/>
      <c r="I767" s="22"/>
      <c r="J767" s="22"/>
      <c r="K767" s="22"/>
      <c r="L767" s="22"/>
      <c r="M767" s="22"/>
      <c r="N767" s="22"/>
      <c r="O767" s="22"/>
      <c r="P767" s="22"/>
      <c r="Q767" s="22"/>
      <c r="R767" s="22"/>
      <c r="S767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767" s="22"/>
      <c r="U767" s="6" t="str">
        <f>IF(V767&lt;&gt;"",Tabla2[[#This Row],[VALOR DEL PUNTO (EJEMPLO EN ACCIONES UN PUNTO 1€) ]]/Tabla2[[#This Row],[TAMAÑO DEL TICK (ACCIONES = 0,01)]],"")</f>
        <v/>
      </c>
      <c r="V767" s="22"/>
      <c r="W767" s="22"/>
      <c r="X767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767" s="13" t="str">
        <f>IF(Tabla2[[#This Row],[RESULTADO TOTAL EN PPRO8]]&lt;&gt;"",Tabla2[[#This Row],[RESULTADO TOTAL EN PPRO8]]-Tabla2[[#This Row],[RESULTADO (TOTAL)]],"")</f>
        <v/>
      </c>
      <c r="AA767" s="6" t="str">
        <f>IF(Tabla2[[#This Row],[RESULTADO (TOTAL)]]&lt;0,1,"")</f>
        <v/>
      </c>
      <c r="AB767" s="6" t="str">
        <f>IF(Tabla2[[#This Row],[TARGET REAL (RESULTADO EN TICKS)]]&lt;&gt;"",IF(Tabla2[[#This Row],[OPERACIONES PERDEDORAS]]=1,AB766+Tabla2[[#This Row],[OPERACIONES PERDEDORAS]],0),"")</f>
        <v/>
      </c>
      <c r="AC767" s="23"/>
      <c r="AD767" s="23"/>
      <c r="AE767" s="6" t="str">
        <f>IF(D767&lt;&gt;"",COUNTIF($D$3:D767,D767),"")</f>
        <v/>
      </c>
      <c r="AF767" s="6" t="str">
        <f>IF(Tabla2[[#This Row],[RESULTADO TOTAL EN PPRO8]]&lt;0,ABS(Tabla2[[#This Row],[RESULTADO TOTAL EN PPRO8]]),"")</f>
        <v/>
      </c>
    </row>
    <row r="768" spans="1:32" x14ac:dyDescent="0.25">
      <c r="A768" s="22"/>
      <c r="B768" s="34">
        <f t="shared" si="37"/>
        <v>766</v>
      </c>
      <c r="C768" s="22"/>
      <c r="D768" s="37"/>
      <c r="E768" s="37"/>
      <c r="F768" s="37"/>
      <c r="G768" s="39"/>
      <c r="H768" s="22"/>
      <c r="I768" s="22"/>
      <c r="J768" s="22"/>
      <c r="K768" s="22"/>
      <c r="L768" s="22"/>
      <c r="M768" s="22"/>
      <c r="N768" s="22"/>
      <c r="O768" s="22"/>
      <c r="P768" s="22"/>
      <c r="Q768" s="22"/>
      <c r="R768" s="22"/>
      <c r="S768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768" s="22"/>
      <c r="U768" s="6" t="str">
        <f>IF(V768&lt;&gt;"",Tabla2[[#This Row],[VALOR DEL PUNTO (EJEMPLO EN ACCIONES UN PUNTO 1€) ]]/Tabla2[[#This Row],[TAMAÑO DEL TICK (ACCIONES = 0,01)]],"")</f>
        <v/>
      </c>
      <c r="V768" s="22"/>
      <c r="W768" s="22"/>
      <c r="X768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768" s="13" t="str">
        <f>IF(Tabla2[[#This Row],[RESULTADO TOTAL EN PPRO8]]&lt;&gt;"",Tabla2[[#This Row],[RESULTADO TOTAL EN PPRO8]]-Tabla2[[#This Row],[RESULTADO (TOTAL)]],"")</f>
        <v/>
      </c>
      <c r="AA768" s="6" t="str">
        <f>IF(Tabla2[[#This Row],[RESULTADO (TOTAL)]]&lt;0,1,"")</f>
        <v/>
      </c>
      <c r="AB768" s="6" t="str">
        <f>IF(Tabla2[[#This Row],[TARGET REAL (RESULTADO EN TICKS)]]&lt;&gt;"",IF(Tabla2[[#This Row],[OPERACIONES PERDEDORAS]]=1,AB767+Tabla2[[#This Row],[OPERACIONES PERDEDORAS]],0),"")</f>
        <v/>
      </c>
      <c r="AC768" s="23"/>
      <c r="AD768" s="23"/>
      <c r="AE768" s="6" t="str">
        <f>IF(D768&lt;&gt;"",COUNTIF($D$3:D768,D768),"")</f>
        <v/>
      </c>
      <c r="AF768" s="6" t="str">
        <f>IF(Tabla2[[#This Row],[RESULTADO TOTAL EN PPRO8]]&lt;0,ABS(Tabla2[[#This Row],[RESULTADO TOTAL EN PPRO8]]),"")</f>
        <v/>
      </c>
    </row>
    <row r="769" spans="1:32" x14ac:dyDescent="0.25">
      <c r="A769" s="22"/>
      <c r="B769" s="34">
        <f t="shared" si="37"/>
        <v>767</v>
      </c>
      <c r="C769" s="22"/>
      <c r="D769" s="37"/>
      <c r="E769" s="37"/>
      <c r="F769" s="37"/>
      <c r="G769" s="39"/>
      <c r="H769" s="22"/>
      <c r="I769" s="22"/>
      <c r="J769" s="22"/>
      <c r="K769" s="22"/>
      <c r="L769" s="22"/>
      <c r="M769" s="22"/>
      <c r="N769" s="22"/>
      <c r="O769" s="22"/>
      <c r="P769" s="22"/>
      <c r="Q769" s="22"/>
      <c r="R769" s="22"/>
      <c r="S769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769" s="22"/>
      <c r="U769" s="6" t="str">
        <f>IF(V769&lt;&gt;"",Tabla2[[#This Row],[VALOR DEL PUNTO (EJEMPLO EN ACCIONES UN PUNTO 1€) ]]/Tabla2[[#This Row],[TAMAÑO DEL TICK (ACCIONES = 0,01)]],"")</f>
        <v/>
      </c>
      <c r="V769" s="22"/>
      <c r="W769" s="22"/>
      <c r="X769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769" s="13" t="str">
        <f>IF(Tabla2[[#This Row],[RESULTADO TOTAL EN PPRO8]]&lt;&gt;"",Tabla2[[#This Row],[RESULTADO TOTAL EN PPRO8]]-Tabla2[[#This Row],[RESULTADO (TOTAL)]],"")</f>
        <v/>
      </c>
      <c r="AA769" s="6" t="str">
        <f>IF(Tabla2[[#This Row],[RESULTADO (TOTAL)]]&lt;0,1,"")</f>
        <v/>
      </c>
      <c r="AB769" s="6" t="str">
        <f>IF(Tabla2[[#This Row],[TARGET REAL (RESULTADO EN TICKS)]]&lt;&gt;"",IF(Tabla2[[#This Row],[OPERACIONES PERDEDORAS]]=1,AB768+Tabla2[[#This Row],[OPERACIONES PERDEDORAS]],0),"")</f>
        <v/>
      </c>
      <c r="AC769" s="23"/>
      <c r="AD769" s="23"/>
      <c r="AE769" s="6" t="str">
        <f>IF(D769&lt;&gt;"",COUNTIF($D$3:D769,D769),"")</f>
        <v/>
      </c>
      <c r="AF769" s="6" t="str">
        <f>IF(Tabla2[[#This Row],[RESULTADO TOTAL EN PPRO8]]&lt;0,ABS(Tabla2[[#This Row],[RESULTADO TOTAL EN PPRO8]]),"")</f>
        <v/>
      </c>
    </row>
    <row r="770" spans="1:32" x14ac:dyDescent="0.25">
      <c r="A770" s="22"/>
      <c r="B770" s="34">
        <f t="shared" si="37"/>
        <v>768</v>
      </c>
      <c r="C770" s="22"/>
      <c r="D770" s="37"/>
      <c r="E770" s="37"/>
      <c r="F770" s="37"/>
      <c r="G770" s="39"/>
      <c r="H770" s="22"/>
      <c r="I770" s="22"/>
      <c r="J770" s="22"/>
      <c r="K770" s="22"/>
      <c r="L770" s="22"/>
      <c r="M770" s="22"/>
      <c r="N770" s="22"/>
      <c r="O770" s="22"/>
      <c r="P770" s="22"/>
      <c r="Q770" s="22"/>
      <c r="R770" s="22"/>
      <c r="S770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770" s="22"/>
      <c r="U770" s="6" t="str">
        <f>IF(V770&lt;&gt;"",Tabla2[[#This Row],[VALOR DEL PUNTO (EJEMPLO EN ACCIONES UN PUNTO 1€) ]]/Tabla2[[#This Row],[TAMAÑO DEL TICK (ACCIONES = 0,01)]],"")</f>
        <v/>
      </c>
      <c r="V770" s="22"/>
      <c r="W770" s="22"/>
      <c r="X770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770" s="13" t="str">
        <f>IF(Tabla2[[#This Row],[RESULTADO TOTAL EN PPRO8]]&lt;&gt;"",Tabla2[[#This Row],[RESULTADO TOTAL EN PPRO8]]-Tabla2[[#This Row],[RESULTADO (TOTAL)]],"")</f>
        <v/>
      </c>
      <c r="AA770" s="6" t="str">
        <f>IF(Tabla2[[#This Row],[RESULTADO (TOTAL)]]&lt;0,1,"")</f>
        <v/>
      </c>
      <c r="AB770" s="6" t="str">
        <f>IF(Tabla2[[#This Row],[TARGET REAL (RESULTADO EN TICKS)]]&lt;&gt;"",IF(Tabla2[[#This Row],[OPERACIONES PERDEDORAS]]=1,AB769+Tabla2[[#This Row],[OPERACIONES PERDEDORAS]],0),"")</f>
        <v/>
      </c>
      <c r="AC770" s="23"/>
      <c r="AD770" s="23"/>
      <c r="AE770" s="6" t="str">
        <f>IF(D770&lt;&gt;"",COUNTIF($D$3:D770,D770),"")</f>
        <v/>
      </c>
      <c r="AF770" s="6" t="str">
        <f>IF(Tabla2[[#This Row],[RESULTADO TOTAL EN PPRO8]]&lt;0,ABS(Tabla2[[#This Row],[RESULTADO TOTAL EN PPRO8]]),"")</f>
        <v/>
      </c>
    </row>
    <row r="771" spans="1:32" x14ac:dyDescent="0.25">
      <c r="A771" s="22"/>
      <c r="B771" s="34">
        <f t="shared" si="37"/>
        <v>769</v>
      </c>
      <c r="C771" s="22"/>
      <c r="D771" s="37"/>
      <c r="E771" s="37"/>
      <c r="F771" s="37"/>
      <c r="G771" s="39"/>
      <c r="H771" s="22"/>
      <c r="I771" s="22"/>
      <c r="J771" s="22"/>
      <c r="K771" s="22"/>
      <c r="L771" s="22"/>
      <c r="M771" s="22"/>
      <c r="N771" s="22"/>
      <c r="O771" s="22"/>
      <c r="P771" s="22"/>
      <c r="Q771" s="22"/>
      <c r="R771" s="22"/>
      <c r="S771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771" s="22"/>
      <c r="U771" s="6" t="str">
        <f>IF(V771&lt;&gt;"",Tabla2[[#This Row],[VALOR DEL PUNTO (EJEMPLO EN ACCIONES UN PUNTO 1€) ]]/Tabla2[[#This Row],[TAMAÑO DEL TICK (ACCIONES = 0,01)]],"")</f>
        <v/>
      </c>
      <c r="V771" s="22"/>
      <c r="W771" s="22"/>
      <c r="X771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771" s="13" t="str">
        <f>IF(Tabla2[[#This Row],[RESULTADO TOTAL EN PPRO8]]&lt;&gt;"",Tabla2[[#This Row],[RESULTADO TOTAL EN PPRO8]]-Tabla2[[#This Row],[RESULTADO (TOTAL)]],"")</f>
        <v/>
      </c>
      <c r="AA771" s="6" t="str">
        <f>IF(Tabla2[[#This Row],[RESULTADO (TOTAL)]]&lt;0,1,"")</f>
        <v/>
      </c>
      <c r="AB771" s="6" t="str">
        <f>IF(Tabla2[[#This Row],[TARGET REAL (RESULTADO EN TICKS)]]&lt;&gt;"",IF(Tabla2[[#This Row],[OPERACIONES PERDEDORAS]]=1,AB770+Tabla2[[#This Row],[OPERACIONES PERDEDORAS]],0),"")</f>
        <v/>
      </c>
      <c r="AC771" s="23"/>
      <c r="AD771" s="23"/>
      <c r="AE771" s="6" t="str">
        <f>IF(D771&lt;&gt;"",COUNTIF($D$3:D771,D771),"")</f>
        <v/>
      </c>
      <c r="AF771" s="6" t="str">
        <f>IF(Tabla2[[#This Row],[RESULTADO TOTAL EN PPRO8]]&lt;0,ABS(Tabla2[[#This Row],[RESULTADO TOTAL EN PPRO8]]),"")</f>
        <v/>
      </c>
    </row>
    <row r="772" spans="1:32" x14ac:dyDescent="0.25">
      <c r="A772" s="22"/>
      <c r="B772" s="34">
        <f t="shared" si="37"/>
        <v>770</v>
      </c>
      <c r="C772" s="22"/>
      <c r="D772" s="37"/>
      <c r="E772" s="37"/>
      <c r="F772" s="37"/>
      <c r="G772" s="39"/>
      <c r="H772" s="22"/>
      <c r="I772" s="22"/>
      <c r="J772" s="22"/>
      <c r="K772" s="22"/>
      <c r="L772" s="22"/>
      <c r="M772" s="22"/>
      <c r="N772" s="22"/>
      <c r="O772" s="22"/>
      <c r="P772" s="22"/>
      <c r="Q772" s="22"/>
      <c r="R772" s="22"/>
      <c r="S772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772" s="22"/>
      <c r="U772" s="6" t="str">
        <f>IF(V772&lt;&gt;"",Tabla2[[#This Row],[VALOR DEL PUNTO (EJEMPLO EN ACCIONES UN PUNTO 1€) ]]/Tabla2[[#This Row],[TAMAÑO DEL TICK (ACCIONES = 0,01)]],"")</f>
        <v/>
      </c>
      <c r="V772" s="22"/>
      <c r="W772" s="22"/>
      <c r="X772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772" s="13" t="str">
        <f>IF(Tabla2[[#This Row],[RESULTADO TOTAL EN PPRO8]]&lt;&gt;"",Tabla2[[#This Row],[RESULTADO TOTAL EN PPRO8]]-Tabla2[[#This Row],[RESULTADO (TOTAL)]],"")</f>
        <v/>
      </c>
      <c r="AA772" s="6" t="str">
        <f>IF(Tabla2[[#This Row],[RESULTADO (TOTAL)]]&lt;0,1,"")</f>
        <v/>
      </c>
      <c r="AB772" s="6" t="str">
        <f>IF(Tabla2[[#This Row],[TARGET REAL (RESULTADO EN TICKS)]]&lt;&gt;"",IF(Tabla2[[#This Row],[OPERACIONES PERDEDORAS]]=1,AB771+Tabla2[[#This Row],[OPERACIONES PERDEDORAS]],0),"")</f>
        <v/>
      </c>
      <c r="AC772" s="23"/>
      <c r="AD772" s="23"/>
      <c r="AE772" s="6" t="str">
        <f>IF(D772&lt;&gt;"",COUNTIF($D$3:D772,D772),"")</f>
        <v/>
      </c>
      <c r="AF772" s="6" t="str">
        <f>IF(Tabla2[[#This Row],[RESULTADO TOTAL EN PPRO8]]&lt;0,ABS(Tabla2[[#This Row],[RESULTADO TOTAL EN PPRO8]]),"")</f>
        <v/>
      </c>
    </row>
    <row r="773" spans="1:32" x14ac:dyDescent="0.25">
      <c r="A773" s="22"/>
      <c r="B773" s="34">
        <f t="shared" si="37"/>
        <v>771</v>
      </c>
      <c r="C773" s="22"/>
      <c r="D773" s="37"/>
      <c r="E773" s="37"/>
      <c r="F773" s="37"/>
      <c r="G773" s="39"/>
      <c r="H773" s="22"/>
      <c r="I773" s="22"/>
      <c r="J773" s="22"/>
      <c r="K773" s="22"/>
      <c r="L773" s="22"/>
      <c r="M773" s="22"/>
      <c r="N773" s="22"/>
      <c r="O773" s="22"/>
      <c r="P773" s="22"/>
      <c r="Q773" s="22"/>
      <c r="R773" s="22"/>
      <c r="S773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773" s="22"/>
      <c r="U773" s="6" t="str">
        <f>IF(V773&lt;&gt;"",Tabla2[[#This Row],[VALOR DEL PUNTO (EJEMPLO EN ACCIONES UN PUNTO 1€) ]]/Tabla2[[#This Row],[TAMAÑO DEL TICK (ACCIONES = 0,01)]],"")</f>
        <v/>
      </c>
      <c r="V773" s="22"/>
      <c r="W773" s="22"/>
      <c r="X773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773" s="13" t="str">
        <f>IF(Tabla2[[#This Row],[RESULTADO TOTAL EN PPRO8]]&lt;&gt;"",Tabla2[[#This Row],[RESULTADO TOTAL EN PPRO8]]-Tabla2[[#This Row],[RESULTADO (TOTAL)]],"")</f>
        <v/>
      </c>
      <c r="AA773" s="6" t="str">
        <f>IF(Tabla2[[#This Row],[RESULTADO (TOTAL)]]&lt;0,1,"")</f>
        <v/>
      </c>
      <c r="AB773" s="6" t="str">
        <f>IF(Tabla2[[#This Row],[TARGET REAL (RESULTADO EN TICKS)]]&lt;&gt;"",IF(Tabla2[[#This Row],[OPERACIONES PERDEDORAS]]=1,AB772+Tabla2[[#This Row],[OPERACIONES PERDEDORAS]],0),"")</f>
        <v/>
      </c>
      <c r="AC773" s="23"/>
      <c r="AD773" s="23"/>
      <c r="AE773" s="6" t="str">
        <f>IF(D773&lt;&gt;"",COUNTIF($D$3:D773,D773),"")</f>
        <v/>
      </c>
      <c r="AF773" s="6" t="str">
        <f>IF(Tabla2[[#This Row],[RESULTADO TOTAL EN PPRO8]]&lt;0,ABS(Tabla2[[#This Row],[RESULTADO TOTAL EN PPRO8]]),"")</f>
        <v/>
      </c>
    </row>
    <row r="774" spans="1:32" x14ac:dyDescent="0.25">
      <c r="A774" s="22"/>
      <c r="B774" s="34">
        <f t="shared" si="37"/>
        <v>772</v>
      </c>
      <c r="C774" s="22"/>
      <c r="D774" s="37"/>
      <c r="E774" s="37"/>
      <c r="F774" s="37"/>
      <c r="G774" s="39"/>
      <c r="H774" s="22"/>
      <c r="I774" s="22"/>
      <c r="J774" s="22"/>
      <c r="K774" s="22"/>
      <c r="L774" s="22"/>
      <c r="M774" s="22"/>
      <c r="N774" s="22"/>
      <c r="O774" s="22"/>
      <c r="P774" s="22"/>
      <c r="Q774" s="22"/>
      <c r="R774" s="22"/>
      <c r="S774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774" s="22"/>
      <c r="U774" s="6" t="str">
        <f>IF(V774&lt;&gt;"",Tabla2[[#This Row],[VALOR DEL PUNTO (EJEMPLO EN ACCIONES UN PUNTO 1€) ]]/Tabla2[[#This Row],[TAMAÑO DEL TICK (ACCIONES = 0,01)]],"")</f>
        <v/>
      </c>
      <c r="V774" s="22"/>
      <c r="W774" s="22"/>
      <c r="X774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774" s="13" t="str">
        <f>IF(Tabla2[[#This Row],[RESULTADO TOTAL EN PPRO8]]&lt;&gt;"",Tabla2[[#This Row],[RESULTADO TOTAL EN PPRO8]]-Tabla2[[#This Row],[RESULTADO (TOTAL)]],"")</f>
        <v/>
      </c>
      <c r="AA774" s="6" t="str">
        <f>IF(Tabla2[[#This Row],[RESULTADO (TOTAL)]]&lt;0,1,"")</f>
        <v/>
      </c>
      <c r="AB774" s="6" t="str">
        <f>IF(Tabla2[[#This Row],[TARGET REAL (RESULTADO EN TICKS)]]&lt;&gt;"",IF(Tabla2[[#This Row],[OPERACIONES PERDEDORAS]]=1,AB773+Tabla2[[#This Row],[OPERACIONES PERDEDORAS]],0),"")</f>
        <v/>
      </c>
      <c r="AC774" s="23"/>
      <c r="AD774" s="23"/>
      <c r="AE774" s="6" t="str">
        <f>IF(D774&lt;&gt;"",COUNTIF($D$3:D774,D774),"")</f>
        <v/>
      </c>
      <c r="AF774" s="6" t="str">
        <f>IF(Tabla2[[#This Row],[RESULTADO TOTAL EN PPRO8]]&lt;0,ABS(Tabla2[[#This Row],[RESULTADO TOTAL EN PPRO8]]),"")</f>
        <v/>
      </c>
    </row>
    <row r="775" spans="1:32" x14ac:dyDescent="0.25">
      <c r="A775" s="22"/>
      <c r="B775" s="34">
        <f t="shared" si="37"/>
        <v>773</v>
      </c>
      <c r="C775" s="22"/>
      <c r="D775" s="37"/>
      <c r="E775" s="37"/>
      <c r="F775" s="37"/>
      <c r="G775" s="39"/>
      <c r="H775" s="22"/>
      <c r="I775" s="22"/>
      <c r="J775" s="22"/>
      <c r="K775" s="22"/>
      <c r="L775" s="22"/>
      <c r="M775" s="22"/>
      <c r="N775" s="22"/>
      <c r="O775" s="22"/>
      <c r="P775" s="22"/>
      <c r="Q775" s="22"/>
      <c r="R775" s="22"/>
      <c r="S775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775" s="22"/>
      <c r="U775" s="6" t="str">
        <f>IF(V775&lt;&gt;"",Tabla2[[#This Row],[VALOR DEL PUNTO (EJEMPLO EN ACCIONES UN PUNTO 1€) ]]/Tabla2[[#This Row],[TAMAÑO DEL TICK (ACCIONES = 0,01)]],"")</f>
        <v/>
      </c>
      <c r="V775" s="22"/>
      <c r="W775" s="22"/>
      <c r="X775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775" s="13" t="str">
        <f>IF(Tabla2[[#This Row],[RESULTADO TOTAL EN PPRO8]]&lt;&gt;"",Tabla2[[#This Row],[RESULTADO TOTAL EN PPRO8]]-Tabla2[[#This Row],[RESULTADO (TOTAL)]],"")</f>
        <v/>
      </c>
      <c r="AA775" s="6" t="str">
        <f>IF(Tabla2[[#This Row],[RESULTADO (TOTAL)]]&lt;0,1,"")</f>
        <v/>
      </c>
      <c r="AB775" s="6" t="str">
        <f>IF(Tabla2[[#This Row],[TARGET REAL (RESULTADO EN TICKS)]]&lt;&gt;"",IF(Tabla2[[#This Row],[OPERACIONES PERDEDORAS]]=1,AB774+Tabla2[[#This Row],[OPERACIONES PERDEDORAS]],0),"")</f>
        <v/>
      </c>
      <c r="AC775" s="23"/>
      <c r="AD775" s="23"/>
      <c r="AE775" s="6" t="str">
        <f>IF(D775&lt;&gt;"",COUNTIF($D$3:D775,D775),"")</f>
        <v/>
      </c>
      <c r="AF775" s="6" t="str">
        <f>IF(Tabla2[[#This Row],[RESULTADO TOTAL EN PPRO8]]&lt;0,ABS(Tabla2[[#This Row],[RESULTADO TOTAL EN PPRO8]]),"")</f>
        <v/>
      </c>
    </row>
    <row r="776" spans="1:32" x14ac:dyDescent="0.25">
      <c r="A776" s="22"/>
      <c r="B776" s="34">
        <f t="shared" si="37"/>
        <v>774</v>
      </c>
      <c r="C776" s="22"/>
      <c r="D776" s="37"/>
      <c r="E776" s="37"/>
      <c r="F776" s="37"/>
      <c r="G776" s="39"/>
      <c r="H776" s="22"/>
      <c r="I776" s="22"/>
      <c r="J776" s="22"/>
      <c r="K776" s="22"/>
      <c r="L776" s="22"/>
      <c r="M776" s="22"/>
      <c r="N776" s="22"/>
      <c r="O776" s="22"/>
      <c r="P776" s="22"/>
      <c r="Q776" s="22"/>
      <c r="R776" s="22"/>
      <c r="S776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776" s="22"/>
      <c r="U776" s="6" t="str">
        <f>IF(V776&lt;&gt;"",Tabla2[[#This Row],[VALOR DEL PUNTO (EJEMPLO EN ACCIONES UN PUNTO 1€) ]]/Tabla2[[#This Row],[TAMAÑO DEL TICK (ACCIONES = 0,01)]],"")</f>
        <v/>
      </c>
      <c r="V776" s="22"/>
      <c r="W776" s="22"/>
      <c r="X776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776" s="13" t="str">
        <f>IF(Tabla2[[#This Row],[RESULTADO TOTAL EN PPRO8]]&lt;&gt;"",Tabla2[[#This Row],[RESULTADO TOTAL EN PPRO8]]-Tabla2[[#This Row],[RESULTADO (TOTAL)]],"")</f>
        <v/>
      </c>
      <c r="AA776" s="6" t="str">
        <f>IF(Tabla2[[#This Row],[RESULTADO (TOTAL)]]&lt;0,1,"")</f>
        <v/>
      </c>
      <c r="AB776" s="6" t="str">
        <f>IF(Tabla2[[#This Row],[TARGET REAL (RESULTADO EN TICKS)]]&lt;&gt;"",IF(Tabla2[[#This Row],[OPERACIONES PERDEDORAS]]=1,AB775+Tabla2[[#This Row],[OPERACIONES PERDEDORAS]],0),"")</f>
        <v/>
      </c>
      <c r="AC776" s="23"/>
      <c r="AD776" s="23"/>
      <c r="AE776" s="6" t="str">
        <f>IF(D776&lt;&gt;"",COUNTIF($D$3:D776,D776),"")</f>
        <v/>
      </c>
      <c r="AF776" s="6" t="str">
        <f>IF(Tabla2[[#This Row],[RESULTADO TOTAL EN PPRO8]]&lt;0,ABS(Tabla2[[#This Row],[RESULTADO TOTAL EN PPRO8]]),"")</f>
        <v/>
      </c>
    </row>
    <row r="777" spans="1:32" x14ac:dyDescent="0.25">
      <c r="A777" s="22"/>
      <c r="B777" s="34">
        <f t="shared" si="37"/>
        <v>775</v>
      </c>
      <c r="C777" s="22"/>
      <c r="D777" s="37"/>
      <c r="E777" s="37"/>
      <c r="F777" s="37"/>
      <c r="G777" s="39"/>
      <c r="H777" s="22"/>
      <c r="I777" s="22"/>
      <c r="J777" s="22"/>
      <c r="K777" s="22"/>
      <c r="L777" s="22"/>
      <c r="M777" s="22"/>
      <c r="N777" s="22"/>
      <c r="O777" s="22"/>
      <c r="P777" s="22"/>
      <c r="Q777" s="22"/>
      <c r="R777" s="22"/>
      <c r="S777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777" s="22"/>
      <c r="U777" s="6" t="str">
        <f>IF(V777&lt;&gt;"",Tabla2[[#This Row],[VALOR DEL PUNTO (EJEMPLO EN ACCIONES UN PUNTO 1€) ]]/Tabla2[[#This Row],[TAMAÑO DEL TICK (ACCIONES = 0,01)]],"")</f>
        <v/>
      </c>
      <c r="V777" s="22"/>
      <c r="W777" s="22"/>
      <c r="X777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777" s="13" t="str">
        <f>IF(Tabla2[[#This Row],[RESULTADO TOTAL EN PPRO8]]&lt;&gt;"",Tabla2[[#This Row],[RESULTADO TOTAL EN PPRO8]]-Tabla2[[#This Row],[RESULTADO (TOTAL)]],"")</f>
        <v/>
      </c>
      <c r="AA777" s="6" t="str">
        <f>IF(Tabla2[[#This Row],[RESULTADO (TOTAL)]]&lt;0,1,"")</f>
        <v/>
      </c>
      <c r="AB777" s="6" t="str">
        <f>IF(Tabla2[[#This Row],[TARGET REAL (RESULTADO EN TICKS)]]&lt;&gt;"",IF(Tabla2[[#This Row],[OPERACIONES PERDEDORAS]]=1,AB776+Tabla2[[#This Row],[OPERACIONES PERDEDORAS]],0),"")</f>
        <v/>
      </c>
      <c r="AC777" s="23"/>
      <c r="AD777" s="23"/>
      <c r="AE777" s="6" t="str">
        <f>IF(D777&lt;&gt;"",COUNTIF($D$3:D777,D777),"")</f>
        <v/>
      </c>
      <c r="AF777" s="6" t="str">
        <f>IF(Tabla2[[#This Row],[RESULTADO TOTAL EN PPRO8]]&lt;0,ABS(Tabla2[[#This Row],[RESULTADO TOTAL EN PPRO8]]),"")</f>
        <v/>
      </c>
    </row>
    <row r="778" spans="1:32" x14ac:dyDescent="0.25">
      <c r="A778" s="22"/>
      <c r="B778" s="34">
        <f t="shared" si="37"/>
        <v>776</v>
      </c>
      <c r="C778" s="22"/>
      <c r="D778" s="37"/>
      <c r="E778" s="37"/>
      <c r="F778" s="37"/>
      <c r="G778" s="39"/>
      <c r="H778" s="22"/>
      <c r="I778" s="22"/>
      <c r="J778" s="22"/>
      <c r="K778" s="22"/>
      <c r="L778" s="22"/>
      <c r="M778" s="22"/>
      <c r="N778" s="22"/>
      <c r="O778" s="22"/>
      <c r="P778" s="22"/>
      <c r="Q778" s="22"/>
      <c r="R778" s="22"/>
      <c r="S778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778" s="22"/>
      <c r="U778" s="6" t="str">
        <f>IF(V778&lt;&gt;"",Tabla2[[#This Row],[VALOR DEL PUNTO (EJEMPLO EN ACCIONES UN PUNTO 1€) ]]/Tabla2[[#This Row],[TAMAÑO DEL TICK (ACCIONES = 0,01)]],"")</f>
        <v/>
      </c>
      <c r="V778" s="22"/>
      <c r="W778" s="22"/>
      <c r="X778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778" s="13" t="str">
        <f>IF(Tabla2[[#This Row],[RESULTADO TOTAL EN PPRO8]]&lt;&gt;"",Tabla2[[#This Row],[RESULTADO TOTAL EN PPRO8]]-Tabla2[[#This Row],[RESULTADO (TOTAL)]],"")</f>
        <v/>
      </c>
      <c r="AA778" s="6" t="str">
        <f>IF(Tabla2[[#This Row],[RESULTADO (TOTAL)]]&lt;0,1,"")</f>
        <v/>
      </c>
      <c r="AB778" s="6" t="str">
        <f>IF(Tabla2[[#This Row],[TARGET REAL (RESULTADO EN TICKS)]]&lt;&gt;"",IF(Tabla2[[#This Row],[OPERACIONES PERDEDORAS]]=1,AB777+Tabla2[[#This Row],[OPERACIONES PERDEDORAS]],0),"")</f>
        <v/>
      </c>
      <c r="AC778" s="23"/>
      <c r="AD778" s="23"/>
      <c r="AE778" s="6" t="str">
        <f>IF(D778&lt;&gt;"",COUNTIF($D$3:D778,D778),"")</f>
        <v/>
      </c>
      <c r="AF778" s="6" t="str">
        <f>IF(Tabla2[[#This Row],[RESULTADO TOTAL EN PPRO8]]&lt;0,ABS(Tabla2[[#This Row],[RESULTADO TOTAL EN PPRO8]]),"")</f>
        <v/>
      </c>
    </row>
    <row r="779" spans="1:32" x14ac:dyDescent="0.25">
      <c r="A779" s="22"/>
      <c r="B779" s="34">
        <f t="shared" si="37"/>
        <v>777</v>
      </c>
      <c r="C779" s="22"/>
      <c r="D779" s="37"/>
      <c r="E779" s="37"/>
      <c r="F779" s="37"/>
      <c r="G779" s="39"/>
      <c r="H779" s="22"/>
      <c r="I779" s="22"/>
      <c r="J779" s="22"/>
      <c r="K779" s="22"/>
      <c r="L779" s="22"/>
      <c r="M779" s="22"/>
      <c r="N779" s="22"/>
      <c r="O779" s="22"/>
      <c r="P779" s="22"/>
      <c r="Q779" s="22"/>
      <c r="R779" s="22"/>
      <c r="S779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779" s="22"/>
      <c r="U779" s="6" t="str">
        <f>IF(V779&lt;&gt;"",Tabla2[[#This Row],[VALOR DEL PUNTO (EJEMPLO EN ACCIONES UN PUNTO 1€) ]]/Tabla2[[#This Row],[TAMAÑO DEL TICK (ACCIONES = 0,01)]],"")</f>
        <v/>
      </c>
      <c r="V779" s="22"/>
      <c r="W779" s="22"/>
      <c r="X779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779" s="13" t="str">
        <f>IF(Tabla2[[#This Row],[RESULTADO TOTAL EN PPRO8]]&lt;&gt;"",Tabla2[[#This Row],[RESULTADO TOTAL EN PPRO8]]-Tabla2[[#This Row],[RESULTADO (TOTAL)]],"")</f>
        <v/>
      </c>
      <c r="AA779" s="6" t="str">
        <f>IF(Tabla2[[#This Row],[RESULTADO (TOTAL)]]&lt;0,1,"")</f>
        <v/>
      </c>
      <c r="AB779" s="6" t="str">
        <f>IF(Tabla2[[#This Row],[TARGET REAL (RESULTADO EN TICKS)]]&lt;&gt;"",IF(Tabla2[[#This Row],[OPERACIONES PERDEDORAS]]=1,AB778+Tabla2[[#This Row],[OPERACIONES PERDEDORAS]],0),"")</f>
        <v/>
      </c>
      <c r="AC779" s="23"/>
      <c r="AD779" s="23"/>
      <c r="AE779" s="6" t="str">
        <f>IF(D779&lt;&gt;"",COUNTIF($D$3:D779,D779),"")</f>
        <v/>
      </c>
      <c r="AF779" s="6" t="str">
        <f>IF(Tabla2[[#This Row],[RESULTADO TOTAL EN PPRO8]]&lt;0,ABS(Tabla2[[#This Row],[RESULTADO TOTAL EN PPRO8]]),"")</f>
        <v/>
      </c>
    </row>
    <row r="780" spans="1:32" x14ac:dyDescent="0.25">
      <c r="A780" s="22"/>
      <c r="B780" s="34">
        <f t="shared" si="37"/>
        <v>778</v>
      </c>
      <c r="C780" s="22"/>
      <c r="D780" s="37"/>
      <c r="E780" s="37"/>
      <c r="F780" s="37"/>
      <c r="G780" s="39"/>
      <c r="H780" s="22"/>
      <c r="I780" s="22"/>
      <c r="J780" s="22"/>
      <c r="K780" s="22"/>
      <c r="L780" s="22"/>
      <c r="M780" s="22"/>
      <c r="N780" s="22"/>
      <c r="O780" s="22"/>
      <c r="P780" s="22"/>
      <c r="Q780" s="22"/>
      <c r="R780" s="22"/>
      <c r="S780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780" s="22"/>
      <c r="U780" s="6" t="str">
        <f>IF(V780&lt;&gt;"",Tabla2[[#This Row],[VALOR DEL PUNTO (EJEMPLO EN ACCIONES UN PUNTO 1€) ]]/Tabla2[[#This Row],[TAMAÑO DEL TICK (ACCIONES = 0,01)]],"")</f>
        <v/>
      </c>
      <c r="V780" s="22"/>
      <c r="W780" s="22"/>
      <c r="X780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780" s="13" t="str">
        <f>IF(Tabla2[[#This Row],[RESULTADO TOTAL EN PPRO8]]&lt;&gt;"",Tabla2[[#This Row],[RESULTADO TOTAL EN PPRO8]]-Tabla2[[#This Row],[RESULTADO (TOTAL)]],"")</f>
        <v/>
      </c>
      <c r="AA780" s="6" t="str">
        <f>IF(Tabla2[[#This Row],[RESULTADO (TOTAL)]]&lt;0,1,"")</f>
        <v/>
      </c>
      <c r="AB780" s="6" t="str">
        <f>IF(Tabla2[[#This Row],[TARGET REAL (RESULTADO EN TICKS)]]&lt;&gt;"",IF(Tabla2[[#This Row],[OPERACIONES PERDEDORAS]]=1,AB779+Tabla2[[#This Row],[OPERACIONES PERDEDORAS]],0),"")</f>
        <v/>
      </c>
      <c r="AC780" s="23"/>
      <c r="AD780" s="23"/>
      <c r="AE780" s="6" t="str">
        <f>IF(D780&lt;&gt;"",COUNTIF($D$3:D780,D780),"")</f>
        <v/>
      </c>
      <c r="AF780" s="6" t="str">
        <f>IF(Tabla2[[#This Row],[RESULTADO TOTAL EN PPRO8]]&lt;0,ABS(Tabla2[[#This Row],[RESULTADO TOTAL EN PPRO8]]),"")</f>
        <v/>
      </c>
    </row>
    <row r="781" spans="1:32" x14ac:dyDescent="0.25">
      <c r="A781" s="22"/>
      <c r="B781" s="34">
        <f t="shared" si="37"/>
        <v>779</v>
      </c>
      <c r="C781" s="22"/>
      <c r="D781" s="37"/>
      <c r="E781" s="37"/>
      <c r="F781" s="37"/>
      <c r="G781" s="39"/>
      <c r="H781" s="22"/>
      <c r="I781" s="22"/>
      <c r="J781" s="22"/>
      <c r="K781" s="22"/>
      <c r="L781" s="22"/>
      <c r="M781" s="22"/>
      <c r="N781" s="22"/>
      <c r="O781" s="22"/>
      <c r="P781" s="22"/>
      <c r="Q781" s="22"/>
      <c r="R781" s="22"/>
      <c r="S781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781" s="22"/>
      <c r="U781" s="6" t="str">
        <f>IF(V781&lt;&gt;"",Tabla2[[#This Row],[VALOR DEL PUNTO (EJEMPLO EN ACCIONES UN PUNTO 1€) ]]/Tabla2[[#This Row],[TAMAÑO DEL TICK (ACCIONES = 0,01)]],"")</f>
        <v/>
      </c>
      <c r="V781" s="22"/>
      <c r="W781" s="22"/>
      <c r="X781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781" s="13" t="str">
        <f>IF(Tabla2[[#This Row],[RESULTADO TOTAL EN PPRO8]]&lt;&gt;"",Tabla2[[#This Row],[RESULTADO TOTAL EN PPRO8]]-Tabla2[[#This Row],[RESULTADO (TOTAL)]],"")</f>
        <v/>
      </c>
      <c r="AA781" s="6" t="str">
        <f>IF(Tabla2[[#This Row],[RESULTADO (TOTAL)]]&lt;0,1,"")</f>
        <v/>
      </c>
      <c r="AB781" s="6" t="str">
        <f>IF(Tabla2[[#This Row],[TARGET REAL (RESULTADO EN TICKS)]]&lt;&gt;"",IF(Tabla2[[#This Row],[OPERACIONES PERDEDORAS]]=1,AB780+Tabla2[[#This Row],[OPERACIONES PERDEDORAS]],0),"")</f>
        <v/>
      </c>
      <c r="AC781" s="23"/>
      <c r="AD781" s="23"/>
      <c r="AE781" s="6" t="str">
        <f>IF(D781&lt;&gt;"",COUNTIF($D$3:D781,D781),"")</f>
        <v/>
      </c>
      <c r="AF781" s="6" t="str">
        <f>IF(Tabla2[[#This Row],[RESULTADO TOTAL EN PPRO8]]&lt;0,ABS(Tabla2[[#This Row],[RESULTADO TOTAL EN PPRO8]]),"")</f>
        <v/>
      </c>
    </row>
    <row r="782" spans="1:32" x14ac:dyDescent="0.25">
      <c r="A782" s="22"/>
      <c r="B782" s="34">
        <f t="shared" si="37"/>
        <v>780</v>
      </c>
      <c r="C782" s="22"/>
      <c r="D782" s="37"/>
      <c r="E782" s="37"/>
      <c r="F782" s="37"/>
      <c r="G782" s="39"/>
      <c r="H782" s="22"/>
      <c r="I782" s="22"/>
      <c r="J782" s="22"/>
      <c r="K782" s="22"/>
      <c r="L782" s="22"/>
      <c r="M782" s="22"/>
      <c r="N782" s="22"/>
      <c r="O782" s="22"/>
      <c r="P782" s="22"/>
      <c r="Q782" s="22"/>
      <c r="R782" s="22"/>
      <c r="S782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782" s="22"/>
      <c r="U782" s="6" t="str">
        <f>IF(V782&lt;&gt;"",Tabla2[[#This Row],[VALOR DEL PUNTO (EJEMPLO EN ACCIONES UN PUNTO 1€) ]]/Tabla2[[#This Row],[TAMAÑO DEL TICK (ACCIONES = 0,01)]],"")</f>
        <v/>
      </c>
      <c r="V782" s="22"/>
      <c r="W782" s="22"/>
      <c r="X782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782" s="13" t="str">
        <f>IF(Tabla2[[#This Row],[RESULTADO TOTAL EN PPRO8]]&lt;&gt;"",Tabla2[[#This Row],[RESULTADO TOTAL EN PPRO8]]-Tabla2[[#This Row],[RESULTADO (TOTAL)]],"")</f>
        <v/>
      </c>
      <c r="AA782" s="6" t="str">
        <f>IF(Tabla2[[#This Row],[RESULTADO (TOTAL)]]&lt;0,1,"")</f>
        <v/>
      </c>
      <c r="AB782" s="6" t="str">
        <f>IF(Tabla2[[#This Row],[TARGET REAL (RESULTADO EN TICKS)]]&lt;&gt;"",IF(Tabla2[[#This Row],[OPERACIONES PERDEDORAS]]=1,AB781+Tabla2[[#This Row],[OPERACIONES PERDEDORAS]],0),"")</f>
        <v/>
      </c>
      <c r="AC782" s="23"/>
      <c r="AD782" s="23"/>
      <c r="AE782" s="6" t="str">
        <f>IF(D782&lt;&gt;"",COUNTIF($D$3:D782,D782),"")</f>
        <v/>
      </c>
      <c r="AF782" s="6" t="str">
        <f>IF(Tabla2[[#This Row],[RESULTADO TOTAL EN PPRO8]]&lt;0,ABS(Tabla2[[#This Row],[RESULTADO TOTAL EN PPRO8]]),"")</f>
        <v/>
      </c>
    </row>
    <row r="783" spans="1:32" x14ac:dyDescent="0.25">
      <c r="A783" s="22"/>
      <c r="B783" s="34">
        <f t="shared" si="37"/>
        <v>781</v>
      </c>
      <c r="C783" s="22"/>
      <c r="D783" s="37"/>
      <c r="E783" s="37"/>
      <c r="F783" s="37"/>
      <c r="G783" s="39"/>
      <c r="H783" s="22"/>
      <c r="I783" s="22"/>
      <c r="J783" s="22"/>
      <c r="K783" s="22"/>
      <c r="L783" s="22"/>
      <c r="M783" s="22"/>
      <c r="N783" s="22"/>
      <c r="O783" s="22"/>
      <c r="P783" s="22"/>
      <c r="Q783" s="22"/>
      <c r="R783" s="22"/>
      <c r="S783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783" s="22"/>
      <c r="U783" s="6" t="str">
        <f>IF(V783&lt;&gt;"",Tabla2[[#This Row],[VALOR DEL PUNTO (EJEMPLO EN ACCIONES UN PUNTO 1€) ]]/Tabla2[[#This Row],[TAMAÑO DEL TICK (ACCIONES = 0,01)]],"")</f>
        <v/>
      </c>
      <c r="V783" s="22"/>
      <c r="W783" s="22"/>
      <c r="X783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783" s="13" t="str">
        <f>IF(Tabla2[[#This Row],[RESULTADO TOTAL EN PPRO8]]&lt;&gt;"",Tabla2[[#This Row],[RESULTADO TOTAL EN PPRO8]]-Tabla2[[#This Row],[RESULTADO (TOTAL)]],"")</f>
        <v/>
      </c>
      <c r="AA783" s="6" t="str">
        <f>IF(Tabla2[[#This Row],[RESULTADO (TOTAL)]]&lt;0,1,"")</f>
        <v/>
      </c>
      <c r="AB783" s="6" t="str">
        <f>IF(Tabla2[[#This Row],[TARGET REAL (RESULTADO EN TICKS)]]&lt;&gt;"",IF(Tabla2[[#This Row],[OPERACIONES PERDEDORAS]]=1,AB782+Tabla2[[#This Row],[OPERACIONES PERDEDORAS]],0),"")</f>
        <v/>
      </c>
      <c r="AC783" s="23"/>
      <c r="AD783" s="23"/>
      <c r="AE783" s="6" t="str">
        <f>IF(D783&lt;&gt;"",COUNTIF($D$3:D783,D783),"")</f>
        <v/>
      </c>
      <c r="AF783" s="6" t="str">
        <f>IF(Tabla2[[#This Row],[RESULTADO TOTAL EN PPRO8]]&lt;0,ABS(Tabla2[[#This Row],[RESULTADO TOTAL EN PPRO8]]),"")</f>
        <v/>
      </c>
    </row>
    <row r="784" spans="1:32" x14ac:dyDescent="0.25">
      <c r="A784" s="22"/>
      <c r="B784" s="34">
        <f t="shared" si="37"/>
        <v>782</v>
      </c>
      <c r="C784" s="22"/>
      <c r="D784" s="37"/>
      <c r="E784" s="37"/>
      <c r="F784" s="37"/>
      <c r="G784" s="39"/>
      <c r="H784" s="22"/>
      <c r="I784" s="22"/>
      <c r="J784" s="22"/>
      <c r="K784" s="22"/>
      <c r="L784" s="22"/>
      <c r="M784" s="22"/>
      <c r="N784" s="22"/>
      <c r="O784" s="22"/>
      <c r="P784" s="22"/>
      <c r="Q784" s="22"/>
      <c r="R784" s="22"/>
      <c r="S784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784" s="22"/>
      <c r="U784" s="6" t="str">
        <f>IF(V784&lt;&gt;"",Tabla2[[#This Row],[VALOR DEL PUNTO (EJEMPLO EN ACCIONES UN PUNTO 1€) ]]/Tabla2[[#This Row],[TAMAÑO DEL TICK (ACCIONES = 0,01)]],"")</f>
        <v/>
      </c>
      <c r="V784" s="22"/>
      <c r="W784" s="22"/>
      <c r="X784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784" s="13" t="str">
        <f>IF(Tabla2[[#This Row],[RESULTADO TOTAL EN PPRO8]]&lt;&gt;"",Tabla2[[#This Row],[RESULTADO TOTAL EN PPRO8]]-Tabla2[[#This Row],[RESULTADO (TOTAL)]],"")</f>
        <v/>
      </c>
      <c r="AA784" s="6" t="str">
        <f>IF(Tabla2[[#This Row],[RESULTADO (TOTAL)]]&lt;0,1,"")</f>
        <v/>
      </c>
      <c r="AB784" s="6" t="str">
        <f>IF(Tabla2[[#This Row],[TARGET REAL (RESULTADO EN TICKS)]]&lt;&gt;"",IF(Tabla2[[#This Row],[OPERACIONES PERDEDORAS]]=1,AB783+Tabla2[[#This Row],[OPERACIONES PERDEDORAS]],0),"")</f>
        <v/>
      </c>
      <c r="AC784" s="23"/>
      <c r="AD784" s="23"/>
      <c r="AE784" s="6" t="str">
        <f>IF(D784&lt;&gt;"",COUNTIF($D$3:D784,D784),"")</f>
        <v/>
      </c>
      <c r="AF784" s="6" t="str">
        <f>IF(Tabla2[[#This Row],[RESULTADO TOTAL EN PPRO8]]&lt;0,ABS(Tabla2[[#This Row],[RESULTADO TOTAL EN PPRO8]]),"")</f>
        <v/>
      </c>
    </row>
    <row r="785" spans="1:32" x14ac:dyDescent="0.25">
      <c r="A785" s="22"/>
      <c r="B785" s="34">
        <f t="shared" si="37"/>
        <v>783</v>
      </c>
      <c r="C785" s="22"/>
      <c r="D785" s="37"/>
      <c r="E785" s="37"/>
      <c r="F785" s="37"/>
      <c r="G785" s="39"/>
      <c r="H785" s="22"/>
      <c r="I785" s="22"/>
      <c r="J785" s="22"/>
      <c r="K785" s="22"/>
      <c r="L785" s="22"/>
      <c r="M785" s="22"/>
      <c r="N785" s="22"/>
      <c r="O785" s="22"/>
      <c r="P785" s="22"/>
      <c r="Q785" s="22"/>
      <c r="R785" s="22"/>
      <c r="S785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785" s="22"/>
      <c r="U785" s="6" t="str">
        <f>IF(V785&lt;&gt;"",Tabla2[[#This Row],[VALOR DEL PUNTO (EJEMPLO EN ACCIONES UN PUNTO 1€) ]]/Tabla2[[#This Row],[TAMAÑO DEL TICK (ACCIONES = 0,01)]],"")</f>
        <v/>
      </c>
      <c r="V785" s="22"/>
      <c r="W785" s="22"/>
      <c r="X785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785" s="13" t="str">
        <f>IF(Tabla2[[#This Row],[RESULTADO TOTAL EN PPRO8]]&lt;&gt;"",Tabla2[[#This Row],[RESULTADO TOTAL EN PPRO8]]-Tabla2[[#This Row],[RESULTADO (TOTAL)]],"")</f>
        <v/>
      </c>
      <c r="AA785" s="6" t="str">
        <f>IF(Tabla2[[#This Row],[RESULTADO (TOTAL)]]&lt;0,1,"")</f>
        <v/>
      </c>
      <c r="AB785" s="6" t="str">
        <f>IF(Tabla2[[#This Row],[TARGET REAL (RESULTADO EN TICKS)]]&lt;&gt;"",IF(Tabla2[[#This Row],[OPERACIONES PERDEDORAS]]=1,AB784+Tabla2[[#This Row],[OPERACIONES PERDEDORAS]],0),"")</f>
        <v/>
      </c>
      <c r="AC785" s="23"/>
      <c r="AD785" s="23"/>
      <c r="AE785" s="6" t="str">
        <f>IF(D785&lt;&gt;"",COUNTIF($D$3:D785,D785),"")</f>
        <v/>
      </c>
      <c r="AF785" s="6" t="str">
        <f>IF(Tabla2[[#This Row],[RESULTADO TOTAL EN PPRO8]]&lt;0,ABS(Tabla2[[#This Row],[RESULTADO TOTAL EN PPRO8]]),"")</f>
        <v/>
      </c>
    </row>
    <row r="786" spans="1:32" x14ac:dyDescent="0.25">
      <c r="A786" s="22"/>
      <c r="B786" s="34">
        <f t="shared" si="37"/>
        <v>784</v>
      </c>
      <c r="C786" s="22"/>
      <c r="D786" s="37"/>
      <c r="E786" s="37"/>
      <c r="F786" s="37"/>
      <c r="G786" s="39"/>
      <c r="H786" s="22"/>
      <c r="I786" s="22"/>
      <c r="J786" s="22"/>
      <c r="K786" s="22"/>
      <c r="L786" s="22"/>
      <c r="M786" s="22"/>
      <c r="N786" s="22"/>
      <c r="O786" s="22"/>
      <c r="P786" s="22"/>
      <c r="Q786" s="22"/>
      <c r="R786" s="22"/>
      <c r="S786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786" s="22"/>
      <c r="U786" s="6" t="str">
        <f>IF(V786&lt;&gt;"",Tabla2[[#This Row],[VALOR DEL PUNTO (EJEMPLO EN ACCIONES UN PUNTO 1€) ]]/Tabla2[[#This Row],[TAMAÑO DEL TICK (ACCIONES = 0,01)]],"")</f>
        <v/>
      </c>
      <c r="V786" s="22"/>
      <c r="W786" s="22"/>
      <c r="X786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786" s="13" t="str">
        <f>IF(Tabla2[[#This Row],[RESULTADO TOTAL EN PPRO8]]&lt;&gt;"",Tabla2[[#This Row],[RESULTADO TOTAL EN PPRO8]]-Tabla2[[#This Row],[RESULTADO (TOTAL)]],"")</f>
        <v/>
      </c>
      <c r="AA786" s="6" t="str">
        <f>IF(Tabla2[[#This Row],[RESULTADO (TOTAL)]]&lt;0,1,"")</f>
        <v/>
      </c>
      <c r="AB786" s="6" t="str">
        <f>IF(Tabla2[[#This Row],[TARGET REAL (RESULTADO EN TICKS)]]&lt;&gt;"",IF(Tabla2[[#This Row],[OPERACIONES PERDEDORAS]]=1,AB785+Tabla2[[#This Row],[OPERACIONES PERDEDORAS]],0),"")</f>
        <v/>
      </c>
      <c r="AC786" s="23"/>
      <c r="AD786" s="23"/>
      <c r="AE786" s="6" t="str">
        <f>IF(D786&lt;&gt;"",COUNTIF($D$3:D786,D786),"")</f>
        <v/>
      </c>
      <c r="AF786" s="6" t="str">
        <f>IF(Tabla2[[#This Row],[RESULTADO TOTAL EN PPRO8]]&lt;0,ABS(Tabla2[[#This Row],[RESULTADO TOTAL EN PPRO8]]),"")</f>
        <v/>
      </c>
    </row>
    <row r="787" spans="1:32" x14ac:dyDescent="0.25">
      <c r="A787" s="22"/>
      <c r="B787" s="34">
        <f t="shared" si="37"/>
        <v>785</v>
      </c>
      <c r="C787" s="22"/>
      <c r="D787" s="37"/>
      <c r="E787" s="37"/>
      <c r="F787" s="37"/>
      <c r="G787" s="39"/>
      <c r="H787" s="22"/>
      <c r="I787" s="22"/>
      <c r="J787" s="22"/>
      <c r="K787" s="22"/>
      <c r="L787" s="22"/>
      <c r="M787" s="22"/>
      <c r="N787" s="22"/>
      <c r="O787" s="22"/>
      <c r="P787" s="22"/>
      <c r="Q787" s="22"/>
      <c r="R787" s="22"/>
      <c r="S787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787" s="22"/>
      <c r="U787" s="6" t="str">
        <f>IF(V787&lt;&gt;"",Tabla2[[#This Row],[VALOR DEL PUNTO (EJEMPLO EN ACCIONES UN PUNTO 1€) ]]/Tabla2[[#This Row],[TAMAÑO DEL TICK (ACCIONES = 0,01)]],"")</f>
        <v/>
      </c>
      <c r="V787" s="22"/>
      <c r="W787" s="22"/>
      <c r="X787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787" s="13" t="str">
        <f>IF(Tabla2[[#This Row],[RESULTADO TOTAL EN PPRO8]]&lt;&gt;"",Tabla2[[#This Row],[RESULTADO TOTAL EN PPRO8]]-Tabla2[[#This Row],[RESULTADO (TOTAL)]],"")</f>
        <v/>
      </c>
      <c r="AA787" s="6" t="str">
        <f>IF(Tabla2[[#This Row],[RESULTADO (TOTAL)]]&lt;0,1,"")</f>
        <v/>
      </c>
      <c r="AB787" s="6" t="str">
        <f>IF(Tabla2[[#This Row],[TARGET REAL (RESULTADO EN TICKS)]]&lt;&gt;"",IF(Tabla2[[#This Row],[OPERACIONES PERDEDORAS]]=1,AB786+Tabla2[[#This Row],[OPERACIONES PERDEDORAS]],0),"")</f>
        <v/>
      </c>
      <c r="AC787" s="23"/>
      <c r="AD787" s="23"/>
      <c r="AE787" s="6" t="str">
        <f>IF(D787&lt;&gt;"",COUNTIF($D$3:D787,D787),"")</f>
        <v/>
      </c>
      <c r="AF787" s="6" t="str">
        <f>IF(Tabla2[[#This Row],[RESULTADO TOTAL EN PPRO8]]&lt;0,ABS(Tabla2[[#This Row],[RESULTADO TOTAL EN PPRO8]]),"")</f>
        <v/>
      </c>
    </row>
    <row r="788" spans="1:32" x14ac:dyDescent="0.25">
      <c r="A788" s="22"/>
      <c r="B788" s="34">
        <f t="shared" si="37"/>
        <v>786</v>
      </c>
      <c r="C788" s="22"/>
      <c r="D788" s="37"/>
      <c r="E788" s="37"/>
      <c r="F788" s="37"/>
      <c r="G788" s="39"/>
      <c r="H788" s="22"/>
      <c r="I788" s="22"/>
      <c r="J788" s="22"/>
      <c r="K788" s="22"/>
      <c r="L788" s="22"/>
      <c r="M788" s="22"/>
      <c r="N788" s="22"/>
      <c r="O788" s="22"/>
      <c r="P788" s="22"/>
      <c r="Q788" s="22"/>
      <c r="R788" s="22"/>
      <c r="S788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788" s="22"/>
      <c r="U788" s="6" t="str">
        <f>IF(V788&lt;&gt;"",Tabla2[[#This Row],[VALOR DEL PUNTO (EJEMPLO EN ACCIONES UN PUNTO 1€) ]]/Tabla2[[#This Row],[TAMAÑO DEL TICK (ACCIONES = 0,01)]],"")</f>
        <v/>
      </c>
      <c r="V788" s="22"/>
      <c r="W788" s="22"/>
      <c r="X788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788" s="13" t="str">
        <f>IF(Tabla2[[#This Row],[RESULTADO TOTAL EN PPRO8]]&lt;&gt;"",Tabla2[[#This Row],[RESULTADO TOTAL EN PPRO8]]-Tabla2[[#This Row],[RESULTADO (TOTAL)]],"")</f>
        <v/>
      </c>
      <c r="AA788" s="6" t="str">
        <f>IF(Tabla2[[#This Row],[RESULTADO (TOTAL)]]&lt;0,1,"")</f>
        <v/>
      </c>
      <c r="AB788" s="6" t="str">
        <f>IF(Tabla2[[#This Row],[TARGET REAL (RESULTADO EN TICKS)]]&lt;&gt;"",IF(Tabla2[[#This Row],[OPERACIONES PERDEDORAS]]=1,AB787+Tabla2[[#This Row],[OPERACIONES PERDEDORAS]],0),"")</f>
        <v/>
      </c>
      <c r="AC788" s="23"/>
      <c r="AD788" s="23"/>
      <c r="AE788" s="6" t="str">
        <f>IF(D788&lt;&gt;"",COUNTIF($D$3:D788,D788),"")</f>
        <v/>
      </c>
      <c r="AF788" s="6" t="str">
        <f>IF(Tabla2[[#This Row],[RESULTADO TOTAL EN PPRO8]]&lt;0,ABS(Tabla2[[#This Row],[RESULTADO TOTAL EN PPRO8]]),"")</f>
        <v/>
      </c>
    </row>
    <row r="789" spans="1:32" x14ac:dyDescent="0.25">
      <c r="A789" s="22"/>
      <c r="B789" s="34">
        <f t="shared" si="37"/>
        <v>787</v>
      </c>
      <c r="C789" s="22"/>
      <c r="D789" s="37"/>
      <c r="E789" s="37"/>
      <c r="F789" s="37"/>
      <c r="G789" s="39"/>
      <c r="H789" s="22"/>
      <c r="I789" s="22"/>
      <c r="J789" s="22"/>
      <c r="K789" s="22"/>
      <c r="L789" s="22"/>
      <c r="M789" s="22"/>
      <c r="N789" s="22"/>
      <c r="O789" s="22"/>
      <c r="P789" s="22"/>
      <c r="Q789" s="22"/>
      <c r="R789" s="22"/>
      <c r="S789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789" s="22"/>
      <c r="U789" s="6" t="str">
        <f>IF(V789&lt;&gt;"",Tabla2[[#This Row],[VALOR DEL PUNTO (EJEMPLO EN ACCIONES UN PUNTO 1€) ]]/Tabla2[[#This Row],[TAMAÑO DEL TICK (ACCIONES = 0,01)]],"")</f>
        <v/>
      </c>
      <c r="V789" s="22"/>
      <c r="W789" s="22"/>
      <c r="X789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789" s="13" t="str">
        <f>IF(Tabla2[[#This Row],[RESULTADO TOTAL EN PPRO8]]&lt;&gt;"",Tabla2[[#This Row],[RESULTADO TOTAL EN PPRO8]]-Tabla2[[#This Row],[RESULTADO (TOTAL)]],"")</f>
        <v/>
      </c>
      <c r="AA789" s="6" t="str">
        <f>IF(Tabla2[[#This Row],[RESULTADO (TOTAL)]]&lt;0,1,"")</f>
        <v/>
      </c>
      <c r="AB789" s="6" t="str">
        <f>IF(Tabla2[[#This Row],[TARGET REAL (RESULTADO EN TICKS)]]&lt;&gt;"",IF(Tabla2[[#This Row],[OPERACIONES PERDEDORAS]]=1,AB788+Tabla2[[#This Row],[OPERACIONES PERDEDORAS]],0),"")</f>
        <v/>
      </c>
      <c r="AC789" s="23"/>
      <c r="AD789" s="23"/>
      <c r="AE789" s="6" t="str">
        <f>IF(D789&lt;&gt;"",COUNTIF($D$3:D789,D789),"")</f>
        <v/>
      </c>
      <c r="AF789" s="6" t="str">
        <f>IF(Tabla2[[#This Row],[RESULTADO TOTAL EN PPRO8]]&lt;0,ABS(Tabla2[[#This Row],[RESULTADO TOTAL EN PPRO8]]),"")</f>
        <v/>
      </c>
    </row>
    <row r="790" spans="1:32" x14ac:dyDescent="0.25">
      <c r="A790" s="22"/>
      <c r="B790" s="34">
        <f t="shared" si="37"/>
        <v>788</v>
      </c>
      <c r="C790" s="22"/>
      <c r="D790" s="37"/>
      <c r="E790" s="37"/>
      <c r="F790" s="37"/>
      <c r="G790" s="39"/>
      <c r="H790" s="22"/>
      <c r="I790" s="22"/>
      <c r="J790" s="22"/>
      <c r="K790" s="22"/>
      <c r="L790" s="22"/>
      <c r="M790" s="22"/>
      <c r="N790" s="22"/>
      <c r="O790" s="22"/>
      <c r="P790" s="22"/>
      <c r="Q790" s="22"/>
      <c r="R790" s="22"/>
      <c r="S790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790" s="22"/>
      <c r="U790" s="6" t="str">
        <f>IF(V790&lt;&gt;"",Tabla2[[#This Row],[VALOR DEL PUNTO (EJEMPLO EN ACCIONES UN PUNTO 1€) ]]/Tabla2[[#This Row],[TAMAÑO DEL TICK (ACCIONES = 0,01)]],"")</f>
        <v/>
      </c>
      <c r="V790" s="22"/>
      <c r="W790" s="22"/>
      <c r="X790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790" s="13" t="str">
        <f>IF(Tabla2[[#This Row],[RESULTADO TOTAL EN PPRO8]]&lt;&gt;"",Tabla2[[#This Row],[RESULTADO TOTAL EN PPRO8]]-Tabla2[[#This Row],[RESULTADO (TOTAL)]],"")</f>
        <v/>
      </c>
      <c r="AA790" s="6" t="str">
        <f>IF(Tabla2[[#This Row],[RESULTADO (TOTAL)]]&lt;0,1,"")</f>
        <v/>
      </c>
      <c r="AB790" s="6" t="str">
        <f>IF(Tabla2[[#This Row],[TARGET REAL (RESULTADO EN TICKS)]]&lt;&gt;"",IF(Tabla2[[#This Row],[OPERACIONES PERDEDORAS]]=1,AB789+Tabla2[[#This Row],[OPERACIONES PERDEDORAS]],0),"")</f>
        <v/>
      </c>
      <c r="AC790" s="23"/>
      <c r="AD790" s="23"/>
      <c r="AE790" s="6" t="str">
        <f>IF(D790&lt;&gt;"",COUNTIF($D$3:D790,D790),"")</f>
        <v/>
      </c>
      <c r="AF790" s="6" t="str">
        <f>IF(Tabla2[[#This Row],[RESULTADO TOTAL EN PPRO8]]&lt;0,ABS(Tabla2[[#This Row],[RESULTADO TOTAL EN PPRO8]]),"")</f>
        <v/>
      </c>
    </row>
    <row r="791" spans="1:32" x14ac:dyDescent="0.25">
      <c r="A791" s="22"/>
      <c r="B791" s="34">
        <f t="shared" si="37"/>
        <v>789</v>
      </c>
      <c r="C791" s="22"/>
      <c r="D791" s="37"/>
      <c r="E791" s="37"/>
      <c r="F791" s="37"/>
      <c r="G791" s="39"/>
      <c r="H791" s="22"/>
      <c r="I791" s="22"/>
      <c r="J791" s="22"/>
      <c r="K791" s="22"/>
      <c r="L791" s="22"/>
      <c r="M791" s="22"/>
      <c r="N791" s="22"/>
      <c r="O791" s="22"/>
      <c r="P791" s="22"/>
      <c r="Q791" s="22"/>
      <c r="R791" s="22"/>
      <c r="S791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791" s="22"/>
      <c r="U791" s="6" t="str">
        <f>IF(V791&lt;&gt;"",Tabla2[[#This Row],[VALOR DEL PUNTO (EJEMPLO EN ACCIONES UN PUNTO 1€) ]]/Tabla2[[#This Row],[TAMAÑO DEL TICK (ACCIONES = 0,01)]],"")</f>
        <v/>
      </c>
      <c r="V791" s="22"/>
      <c r="W791" s="22"/>
      <c r="X791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791" s="13" t="str">
        <f>IF(Tabla2[[#This Row],[RESULTADO TOTAL EN PPRO8]]&lt;&gt;"",Tabla2[[#This Row],[RESULTADO TOTAL EN PPRO8]]-Tabla2[[#This Row],[RESULTADO (TOTAL)]],"")</f>
        <v/>
      </c>
      <c r="AA791" s="6" t="str">
        <f>IF(Tabla2[[#This Row],[RESULTADO (TOTAL)]]&lt;0,1,"")</f>
        <v/>
      </c>
      <c r="AB791" s="6" t="str">
        <f>IF(Tabla2[[#This Row],[TARGET REAL (RESULTADO EN TICKS)]]&lt;&gt;"",IF(Tabla2[[#This Row],[OPERACIONES PERDEDORAS]]=1,AB790+Tabla2[[#This Row],[OPERACIONES PERDEDORAS]],0),"")</f>
        <v/>
      </c>
      <c r="AC791" s="23"/>
      <c r="AD791" s="23"/>
      <c r="AE791" s="6" t="str">
        <f>IF(D791&lt;&gt;"",COUNTIF($D$3:D791,D791),"")</f>
        <v/>
      </c>
      <c r="AF791" s="6" t="str">
        <f>IF(Tabla2[[#This Row],[RESULTADO TOTAL EN PPRO8]]&lt;0,ABS(Tabla2[[#This Row],[RESULTADO TOTAL EN PPRO8]]),"")</f>
        <v/>
      </c>
    </row>
    <row r="792" spans="1:32" x14ac:dyDescent="0.25">
      <c r="A792" s="22"/>
      <c r="B792" s="34">
        <f t="shared" si="37"/>
        <v>790</v>
      </c>
      <c r="C792" s="22"/>
      <c r="D792" s="37"/>
      <c r="E792" s="37"/>
      <c r="F792" s="37"/>
      <c r="G792" s="39"/>
      <c r="H792" s="22"/>
      <c r="I792" s="22"/>
      <c r="J792" s="22"/>
      <c r="K792" s="22"/>
      <c r="L792" s="22"/>
      <c r="M792" s="22"/>
      <c r="N792" s="22"/>
      <c r="O792" s="22"/>
      <c r="P792" s="22"/>
      <c r="Q792" s="22"/>
      <c r="R792" s="22"/>
      <c r="S792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792" s="22"/>
      <c r="U792" s="6" t="str">
        <f>IF(V792&lt;&gt;"",Tabla2[[#This Row],[VALOR DEL PUNTO (EJEMPLO EN ACCIONES UN PUNTO 1€) ]]/Tabla2[[#This Row],[TAMAÑO DEL TICK (ACCIONES = 0,01)]],"")</f>
        <v/>
      </c>
      <c r="V792" s="22"/>
      <c r="W792" s="22"/>
      <c r="X792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792" s="13" t="str">
        <f>IF(Tabla2[[#This Row],[RESULTADO TOTAL EN PPRO8]]&lt;&gt;"",Tabla2[[#This Row],[RESULTADO TOTAL EN PPRO8]]-Tabla2[[#This Row],[RESULTADO (TOTAL)]],"")</f>
        <v/>
      </c>
      <c r="AA792" s="6" t="str">
        <f>IF(Tabla2[[#This Row],[RESULTADO (TOTAL)]]&lt;0,1,"")</f>
        <v/>
      </c>
      <c r="AB792" s="6" t="str">
        <f>IF(Tabla2[[#This Row],[TARGET REAL (RESULTADO EN TICKS)]]&lt;&gt;"",IF(Tabla2[[#This Row],[OPERACIONES PERDEDORAS]]=1,AB791+Tabla2[[#This Row],[OPERACIONES PERDEDORAS]],0),"")</f>
        <v/>
      </c>
      <c r="AC792" s="23"/>
      <c r="AD792" s="23"/>
      <c r="AE792" s="6" t="str">
        <f>IF(D792&lt;&gt;"",COUNTIF($D$3:D792,D792),"")</f>
        <v/>
      </c>
      <c r="AF792" s="6" t="str">
        <f>IF(Tabla2[[#This Row],[RESULTADO TOTAL EN PPRO8]]&lt;0,ABS(Tabla2[[#This Row],[RESULTADO TOTAL EN PPRO8]]),"")</f>
        <v/>
      </c>
    </row>
    <row r="793" spans="1:32" x14ac:dyDescent="0.25">
      <c r="A793" s="22"/>
      <c r="B793" s="34">
        <f t="shared" si="37"/>
        <v>791</v>
      </c>
      <c r="C793" s="22"/>
      <c r="D793" s="37"/>
      <c r="E793" s="37"/>
      <c r="F793" s="37"/>
      <c r="G793" s="39"/>
      <c r="H793" s="22"/>
      <c r="I793" s="22"/>
      <c r="J793" s="22"/>
      <c r="K793" s="22"/>
      <c r="L793" s="22"/>
      <c r="M793" s="22"/>
      <c r="N793" s="22"/>
      <c r="O793" s="22"/>
      <c r="P793" s="22"/>
      <c r="Q793" s="22"/>
      <c r="R793" s="22"/>
      <c r="S793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793" s="22"/>
      <c r="U793" s="6" t="str">
        <f>IF(V793&lt;&gt;"",Tabla2[[#This Row],[VALOR DEL PUNTO (EJEMPLO EN ACCIONES UN PUNTO 1€) ]]/Tabla2[[#This Row],[TAMAÑO DEL TICK (ACCIONES = 0,01)]],"")</f>
        <v/>
      </c>
      <c r="V793" s="22"/>
      <c r="W793" s="22"/>
      <c r="X793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793" s="13" t="str">
        <f>IF(Tabla2[[#This Row],[RESULTADO TOTAL EN PPRO8]]&lt;&gt;"",Tabla2[[#This Row],[RESULTADO TOTAL EN PPRO8]]-Tabla2[[#This Row],[RESULTADO (TOTAL)]],"")</f>
        <v/>
      </c>
      <c r="AA793" s="6" t="str">
        <f>IF(Tabla2[[#This Row],[RESULTADO (TOTAL)]]&lt;0,1,"")</f>
        <v/>
      </c>
      <c r="AB793" s="6" t="str">
        <f>IF(Tabla2[[#This Row],[TARGET REAL (RESULTADO EN TICKS)]]&lt;&gt;"",IF(Tabla2[[#This Row],[OPERACIONES PERDEDORAS]]=1,AB792+Tabla2[[#This Row],[OPERACIONES PERDEDORAS]],0),"")</f>
        <v/>
      </c>
      <c r="AC793" s="23"/>
      <c r="AD793" s="23"/>
      <c r="AE793" s="6" t="str">
        <f>IF(D793&lt;&gt;"",COUNTIF($D$3:D793,D793),"")</f>
        <v/>
      </c>
      <c r="AF793" s="6" t="str">
        <f>IF(Tabla2[[#This Row],[RESULTADO TOTAL EN PPRO8]]&lt;0,ABS(Tabla2[[#This Row],[RESULTADO TOTAL EN PPRO8]]),"")</f>
        <v/>
      </c>
    </row>
    <row r="794" spans="1:32" x14ac:dyDescent="0.25">
      <c r="A794" s="22"/>
      <c r="B794" s="34">
        <f t="shared" si="37"/>
        <v>792</v>
      </c>
      <c r="C794" s="22"/>
      <c r="D794" s="37"/>
      <c r="E794" s="37"/>
      <c r="F794" s="37"/>
      <c r="G794" s="39"/>
      <c r="H794" s="22"/>
      <c r="I794" s="22"/>
      <c r="J794" s="22"/>
      <c r="K794" s="22"/>
      <c r="L794" s="22"/>
      <c r="M794" s="22"/>
      <c r="N794" s="22"/>
      <c r="O794" s="22"/>
      <c r="P794" s="22"/>
      <c r="Q794" s="22"/>
      <c r="R794" s="22"/>
      <c r="S794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794" s="22"/>
      <c r="U794" s="6" t="str">
        <f>IF(V794&lt;&gt;"",Tabla2[[#This Row],[VALOR DEL PUNTO (EJEMPLO EN ACCIONES UN PUNTO 1€) ]]/Tabla2[[#This Row],[TAMAÑO DEL TICK (ACCIONES = 0,01)]],"")</f>
        <v/>
      </c>
      <c r="V794" s="22"/>
      <c r="W794" s="22"/>
      <c r="X794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794" s="13" t="str">
        <f>IF(Tabla2[[#This Row],[RESULTADO TOTAL EN PPRO8]]&lt;&gt;"",Tabla2[[#This Row],[RESULTADO TOTAL EN PPRO8]]-Tabla2[[#This Row],[RESULTADO (TOTAL)]],"")</f>
        <v/>
      </c>
      <c r="AA794" s="6" t="str">
        <f>IF(Tabla2[[#This Row],[RESULTADO (TOTAL)]]&lt;0,1,"")</f>
        <v/>
      </c>
      <c r="AB794" s="6" t="str">
        <f>IF(Tabla2[[#This Row],[TARGET REAL (RESULTADO EN TICKS)]]&lt;&gt;"",IF(Tabla2[[#This Row],[OPERACIONES PERDEDORAS]]=1,AB793+Tabla2[[#This Row],[OPERACIONES PERDEDORAS]],0),"")</f>
        <v/>
      </c>
      <c r="AC794" s="23"/>
      <c r="AD794" s="23"/>
      <c r="AE794" s="6" t="str">
        <f>IF(D794&lt;&gt;"",COUNTIF($D$3:D794,D794),"")</f>
        <v/>
      </c>
      <c r="AF794" s="6" t="str">
        <f>IF(Tabla2[[#This Row],[RESULTADO TOTAL EN PPRO8]]&lt;0,ABS(Tabla2[[#This Row],[RESULTADO TOTAL EN PPRO8]]),"")</f>
        <v/>
      </c>
    </row>
    <row r="795" spans="1:32" x14ac:dyDescent="0.25">
      <c r="A795" s="22"/>
      <c r="B795" s="34">
        <f t="shared" si="37"/>
        <v>793</v>
      </c>
      <c r="C795" s="22"/>
      <c r="D795" s="37"/>
      <c r="E795" s="37"/>
      <c r="F795" s="37"/>
      <c r="G795" s="39"/>
      <c r="H795" s="22"/>
      <c r="I795" s="22"/>
      <c r="J795" s="22"/>
      <c r="K795" s="22"/>
      <c r="L795" s="22"/>
      <c r="M795" s="22"/>
      <c r="N795" s="22"/>
      <c r="O795" s="22"/>
      <c r="P795" s="22"/>
      <c r="Q795" s="22"/>
      <c r="R795" s="22"/>
      <c r="S795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795" s="22"/>
      <c r="U795" s="6" t="str">
        <f>IF(V795&lt;&gt;"",Tabla2[[#This Row],[VALOR DEL PUNTO (EJEMPLO EN ACCIONES UN PUNTO 1€) ]]/Tabla2[[#This Row],[TAMAÑO DEL TICK (ACCIONES = 0,01)]],"")</f>
        <v/>
      </c>
      <c r="V795" s="22"/>
      <c r="W795" s="22"/>
      <c r="X795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795" s="13" t="str">
        <f>IF(Tabla2[[#This Row],[RESULTADO TOTAL EN PPRO8]]&lt;&gt;"",Tabla2[[#This Row],[RESULTADO TOTAL EN PPRO8]]-Tabla2[[#This Row],[RESULTADO (TOTAL)]],"")</f>
        <v/>
      </c>
      <c r="AA795" s="6" t="str">
        <f>IF(Tabla2[[#This Row],[RESULTADO (TOTAL)]]&lt;0,1,"")</f>
        <v/>
      </c>
      <c r="AB795" s="6" t="str">
        <f>IF(Tabla2[[#This Row],[TARGET REAL (RESULTADO EN TICKS)]]&lt;&gt;"",IF(Tabla2[[#This Row],[OPERACIONES PERDEDORAS]]=1,AB794+Tabla2[[#This Row],[OPERACIONES PERDEDORAS]],0),"")</f>
        <v/>
      </c>
      <c r="AC795" s="23"/>
      <c r="AD795" s="23"/>
      <c r="AE795" s="6" t="str">
        <f>IF(D795&lt;&gt;"",COUNTIF($D$3:D795,D795),"")</f>
        <v/>
      </c>
      <c r="AF795" s="6" t="str">
        <f>IF(Tabla2[[#This Row],[RESULTADO TOTAL EN PPRO8]]&lt;0,ABS(Tabla2[[#This Row],[RESULTADO TOTAL EN PPRO8]]),"")</f>
        <v/>
      </c>
    </row>
    <row r="796" spans="1:32" x14ac:dyDescent="0.25">
      <c r="A796" s="22"/>
      <c r="B796" s="34">
        <f t="shared" si="37"/>
        <v>794</v>
      </c>
      <c r="C796" s="22"/>
      <c r="D796" s="37"/>
      <c r="E796" s="37"/>
      <c r="F796" s="37"/>
      <c r="G796" s="39"/>
      <c r="H796" s="22"/>
      <c r="I796" s="22"/>
      <c r="J796" s="22"/>
      <c r="K796" s="22"/>
      <c r="L796" s="22"/>
      <c r="M796" s="22"/>
      <c r="N796" s="22"/>
      <c r="O796" s="22"/>
      <c r="P796" s="22"/>
      <c r="Q796" s="22"/>
      <c r="R796" s="22"/>
      <c r="S796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796" s="22"/>
      <c r="U796" s="6" t="str">
        <f>IF(V796&lt;&gt;"",Tabla2[[#This Row],[VALOR DEL PUNTO (EJEMPLO EN ACCIONES UN PUNTO 1€) ]]/Tabla2[[#This Row],[TAMAÑO DEL TICK (ACCIONES = 0,01)]],"")</f>
        <v/>
      </c>
      <c r="V796" s="22"/>
      <c r="W796" s="22"/>
      <c r="X796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796" s="13" t="str">
        <f>IF(Tabla2[[#This Row],[RESULTADO TOTAL EN PPRO8]]&lt;&gt;"",Tabla2[[#This Row],[RESULTADO TOTAL EN PPRO8]]-Tabla2[[#This Row],[RESULTADO (TOTAL)]],"")</f>
        <v/>
      </c>
      <c r="AA796" s="6" t="str">
        <f>IF(Tabla2[[#This Row],[RESULTADO (TOTAL)]]&lt;0,1,"")</f>
        <v/>
      </c>
      <c r="AB796" s="6" t="str">
        <f>IF(Tabla2[[#This Row],[TARGET REAL (RESULTADO EN TICKS)]]&lt;&gt;"",IF(Tabla2[[#This Row],[OPERACIONES PERDEDORAS]]=1,AB795+Tabla2[[#This Row],[OPERACIONES PERDEDORAS]],0),"")</f>
        <v/>
      </c>
      <c r="AC796" s="23"/>
      <c r="AD796" s="23"/>
      <c r="AE796" s="6" t="str">
        <f>IF(D796&lt;&gt;"",COUNTIF($D$3:D796,D796),"")</f>
        <v/>
      </c>
      <c r="AF796" s="6" t="str">
        <f>IF(Tabla2[[#This Row],[RESULTADO TOTAL EN PPRO8]]&lt;0,ABS(Tabla2[[#This Row],[RESULTADO TOTAL EN PPRO8]]),"")</f>
        <v/>
      </c>
    </row>
    <row r="797" spans="1:32" x14ac:dyDescent="0.25">
      <c r="A797" s="22"/>
      <c r="B797" s="34">
        <f t="shared" si="37"/>
        <v>795</v>
      </c>
      <c r="C797" s="22"/>
      <c r="D797" s="37"/>
      <c r="E797" s="37"/>
      <c r="F797" s="37"/>
      <c r="G797" s="39"/>
      <c r="H797" s="22"/>
      <c r="I797" s="22"/>
      <c r="J797" s="22"/>
      <c r="K797" s="22"/>
      <c r="L797" s="22"/>
      <c r="M797" s="22"/>
      <c r="N797" s="22"/>
      <c r="O797" s="22"/>
      <c r="P797" s="22"/>
      <c r="Q797" s="22"/>
      <c r="R797" s="22"/>
      <c r="S797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797" s="22"/>
      <c r="U797" s="6" t="str">
        <f>IF(V797&lt;&gt;"",Tabla2[[#This Row],[VALOR DEL PUNTO (EJEMPLO EN ACCIONES UN PUNTO 1€) ]]/Tabla2[[#This Row],[TAMAÑO DEL TICK (ACCIONES = 0,01)]],"")</f>
        <v/>
      </c>
      <c r="V797" s="22"/>
      <c r="W797" s="22"/>
      <c r="X797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797" s="13" t="str">
        <f>IF(Tabla2[[#This Row],[RESULTADO TOTAL EN PPRO8]]&lt;&gt;"",Tabla2[[#This Row],[RESULTADO TOTAL EN PPRO8]]-Tabla2[[#This Row],[RESULTADO (TOTAL)]],"")</f>
        <v/>
      </c>
      <c r="AA797" s="6" t="str">
        <f>IF(Tabla2[[#This Row],[RESULTADO (TOTAL)]]&lt;0,1,"")</f>
        <v/>
      </c>
      <c r="AB797" s="6" t="str">
        <f>IF(Tabla2[[#This Row],[TARGET REAL (RESULTADO EN TICKS)]]&lt;&gt;"",IF(Tabla2[[#This Row],[OPERACIONES PERDEDORAS]]=1,AB796+Tabla2[[#This Row],[OPERACIONES PERDEDORAS]],0),"")</f>
        <v/>
      </c>
      <c r="AC797" s="23"/>
      <c r="AD797" s="23"/>
      <c r="AE797" s="6" t="str">
        <f>IF(D797&lt;&gt;"",COUNTIF($D$3:D797,D797),"")</f>
        <v/>
      </c>
      <c r="AF797" s="6" t="str">
        <f>IF(Tabla2[[#This Row],[RESULTADO TOTAL EN PPRO8]]&lt;0,ABS(Tabla2[[#This Row],[RESULTADO TOTAL EN PPRO8]]),"")</f>
        <v/>
      </c>
    </row>
    <row r="798" spans="1:32" x14ac:dyDescent="0.25">
      <c r="A798" s="22"/>
      <c r="B798" s="34">
        <f t="shared" si="37"/>
        <v>796</v>
      </c>
      <c r="C798" s="22"/>
      <c r="D798" s="37"/>
      <c r="E798" s="37"/>
      <c r="F798" s="37"/>
      <c r="G798" s="39"/>
      <c r="H798" s="22"/>
      <c r="I798" s="22"/>
      <c r="J798" s="22"/>
      <c r="K798" s="22"/>
      <c r="L798" s="22"/>
      <c r="M798" s="22"/>
      <c r="N798" s="22"/>
      <c r="O798" s="22"/>
      <c r="P798" s="22"/>
      <c r="Q798" s="22"/>
      <c r="R798" s="22"/>
      <c r="S798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798" s="22"/>
      <c r="U798" s="6" t="str">
        <f>IF(V798&lt;&gt;"",Tabla2[[#This Row],[VALOR DEL PUNTO (EJEMPLO EN ACCIONES UN PUNTO 1€) ]]/Tabla2[[#This Row],[TAMAÑO DEL TICK (ACCIONES = 0,01)]],"")</f>
        <v/>
      </c>
      <c r="V798" s="22"/>
      <c r="W798" s="22"/>
      <c r="X798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798" s="13" t="str">
        <f>IF(Tabla2[[#This Row],[RESULTADO TOTAL EN PPRO8]]&lt;&gt;"",Tabla2[[#This Row],[RESULTADO TOTAL EN PPRO8]]-Tabla2[[#This Row],[RESULTADO (TOTAL)]],"")</f>
        <v/>
      </c>
      <c r="AA798" s="6" t="str">
        <f>IF(Tabla2[[#This Row],[RESULTADO (TOTAL)]]&lt;0,1,"")</f>
        <v/>
      </c>
      <c r="AB798" s="6" t="str">
        <f>IF(Tabla2[[#This Row],[TARGET REAL (RESULTADO EN TICKS)]]&lt;&gt;"",IF(Tabla2[[#This Row],[OPERACIONES PERDEDORAS]]=1,AB797+Tabla2[[#This Row],[OPERACIONES PERDEDORAS]],0),"")</f>
        <v/>
      </c>
      <c r="AC798" s="23"/>
      <c r="AD798" s="23"/>
      <c r="AE798" s="6" t="str">
        <f>IF(D798&lt;&gt;"",COUNTIF($D$3:D798,D798),"")</f>
        <v/>
      </c>
      <c r="AF798" s="6" t="str">
        <f>IF(Tabla2[[#This Row],[RESULTADO TOTAL EN PPRO8]]&lt;0,ABS(Tabla2[[#This Row],[RESULTADO TOTAL EN PPRO8]]),"")</f>
        <v/>
      </c>
    </row>
    <row r="799" spans="1:32" x14ac:dyDescent="0.25">
      <c r="A799" s="22"/>
      <c r="B799" s="34">
        <f t="shared" si="37"/>
        <v>797</v>
      </c>
      <c r="C799" s="22"/>
      <c r="D799" s="37"/>
      <c r="E799" s="37"/>
      <c r="F799" s="37"/>
      <c r="G799" s="39"/>
      <c r="H799" s="22"/>
      <c r="I799" s="22"/>
      <c r="J799" s="22"/>
      <c r="K799" s="22"/>
      <c r="L799" s="22"/>
      <c r="M799" s="22"/>
      <c r="N799" s="22"/>
      <c r="O799" s="22"/>
      <c r="P799" s="22"/>
      <c r="Q799" s="22"/>
      <c r="R799" s="22"/>
      <c r="S799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799" s="22"/>
      <c r="U799" s="6" t="str">
        <f>IF(V799&lt;&gt;"",Tabla2[[#This Row],[VALOR DEL PUNTO (EJEMPLO EN ACCIONES UN PUNTO 1€) ]]/Tabla2[[#This Row],[TAMAÑO DEL TICK (ACCIONES = 0,01)]],"")</f>
        <v/>
      </c>
      <c r="V799" s="22"/>
      <c r="W799" s="22"/>
      <c r="X799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799" s="13" t="str">
        <f>IF(Tabla2[[#This Row],[RESULTADO TOTAL EN PPRO8]]&lt;&gt;"",Tabla2[[#This Row],[RESULTADO TOTAL EN PPRO8]]-Tabla2[[#This Row],[RESULTADO (TOTAL)]],"")</f>
        <v/>
      </c>
      <c r="AA799" s="6" t="str">
        <f>IF(Tabla2[[#This Row],[RESULTADO (TOTAL)]]&lt;0,1,"")</f>
        <v/>
      </c>
      <c r="AB799" s="6" t="str">
        <f>IF(Tabla2[[#This Row],[TARGET REAL (RESULTADO EN TICKS)]]&lt;&gt;"",IF(Tabla2[[#This Row],[OPERACIONES PERDEDORAS]]=1,AB798+Tabla2[[#This Row],[OPERACIONES PERDEDORAS]],0),"")</f>
        <v/>
      </c>
      <c r="AC799" s="23"/>
      <c r="AD799" s="23"/>
      <c r="AE799" s="6" t="str">
        <f>IF(D799&lt;&gt;"",COUNTIF($D$3:D799,D799),"")</f>
        <v/>
      </c>
      <c r="AF799" s="6" t="str">
        <f>IF(Tabla2[[#This Row],[RESULTADO TOTAL EN PPRO8]]&lt;0,ABS(Tabla2[[#This Row],[RESULTADO TOTAL EN PPRO8]]),"")</f>
        <v/>
      </c>
    </row>
    <row r="800" spans="1:32" x14ac:dyDescent="0.25">
      <c r="A800" s="22"/>
      <c r="B800" s="34">
        <f t="shared" si="37"/>
        <v>798</v>
      </c>
      <c r="C800" s="22"/>
      <c r="D800" s="37"/>
      <c r="E800" s="37"/>
      <c r="F800" s="37"/>
      <c r="G800" s="39"/>
      <c r="H800" s="22"/>
      <c r="I800" s="22"/>
      <c r="J800" s="22"/>
      <c r="K800" s="22"/>
      <c r="L800" s="22"/>
      <c r="M800" s="22"/>
      <c r="N800" s="22"/>
      <c r="O800" s="22"/>
      <c r="P800" s="22"/>
      <c r="Q800" s="22"/>
      <c r="R800" s="22"/>
      <c r="S800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800" s="22"/>
      <c r="U800" s="6" t="str">
        <f>IF(V800&lt;&gt;"",Tabla2[[#This Row],[VALOR DEL PUNTO (EJEMPLO EN ACCIONES UN PUNTO 1€) ]]/Tabla2[[#This Row],[TAMAÑO DEL TICK (ACCIONES = 0,01)]],"")</f>
        <v/>
      </c>
      <c r="V800" s="22"/>
      <c r="W800" s="22"/>
      <c r="X800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800" s="13" t="str">
        <f>IF(Tabla2[[#This Row],[RESULTADO TOTAL EN PPRO8]]&lt;&gt;"",Tabla2[[#This Row],[RESULTADO TOTAL EN PPRO8]]-Tabla2[[#This Row],[RESULTADO (TOTAL)]],"")</f>
        <v/>
      </c>
      <c r="AA800" s="6" t="str">
        <f>IF(Tabla2[[#This Row],[RESULTADO (TOTAL)]]&lt;0,1,"")</f>
        <v/>
      </c>
      <c r="AB800" s="6" t="str">
        <f>IF(Tabla2[[#This Row],[TARGET REAL (RESULTADO EN TICKS)]]&lt;&gt;"",IF(Tabla2[[#This Row],[OPERACIONES PERDEDORAS]]=1,AB799+Tabla2[[#This Row],[OPERACIONES PERDEDORAS]],0),"")</f>
        <v/>
      </c>
      <c r="AC800" s="23"/>
      <c r="AD800" s="23"/>
      <c r="AE800" s="6" t="str">
        <f>IF(D800&lt;&gt;"",COUNTIF($D$3:D800,D800),"")</f>
        <v/>
      </c>
      <c r="AF800" s="6" t="str">
        <f>IF(Tabla2[[#This Row],[RESULTADO TOTAL EN PPRO8]]&lt;0,ABS(Tabla2[[#This Row],[RESULTADO TOTAL EN PPRO8]]),"")</f>
        <v/>
      </c>
    </row>
    <row r="801" spans="1:32" x14ac:dyDescent="0.25">
      <c r="A801" s="22"/>
      <c r="B801" s="34">
        <f t="shared" si="37"/>
        <v>799</v>
      </c>
      <c r="C801" s="22"/>
      <c r="D801" s="37"/>
      <c r="E801" s="37"/>
      <c r="F801" s="37"/>
      <c r="G801" s="39"/>
      <c r="H801" s="22"/>
      <c r="I801" s="22"/>
      <c r="J801" s="22"/>
      <c r="K801" s="22"/>
      <c r="L801" s="22"/>
      <c r="M801" s="22"/>
      <c r="N801" s="22"/>
      <c r="O801" s="22"/>
      <c r="P801" s="22"/>
      <c r="Q801" s="22"/>
      <c r="R801" s="22"/>
      <c r="S801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801" s="22"/>
      <c r="U801" s="6" t="str">
        <f>IF(V801&lt;&gt;"",Tabla2[[#This Row],[VALOR DEL PUNTO (EJEMPLO EN ACCIONES UN PUNTO 1€) ]]/Tabla2[[#This Row],[TAMAÑO DEL TICK (ACCIONES = 0,01)]],"")</f>
        <v/>
      </c>
      <c r="V801" s="22"/>
      <c r="W801" s="22"/>
      <c r="X801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801" s="13" t="str">
        <f>IF(Tabla2[[#This Row],[RESULTADO TOTAL EN PPRO8]]&lt;&gt;"",Tabla2[[#This Row],[RESULTADO TOTAL EN PPRO8]]-Tabla2[[#This Row],[RESULTADO (TOTAL)]],"")</f>
        <v/>
      </c>
      <c r="AA801" s="6" t="str">
        <f>IF(Tabla2[[#This Row],[RESULTADO (TOTAL)]]&lt;0,1,"")</f>
        <v/>
      </c>
      <c r="AB801" s="6" t="str">
        <f>IF(Tabla2[[#This Row],[TARGET REAL (RESULTADO EN TICKS)]]&lt;&gt;"",IF(Tabla2[[#This Row],[OPERACIONES PERDEDORAS]]=1,AB800+Tabla2[[#This Row],[OPERACIONES PERDEDORAS]],0),"")</f>
        <v/>
      </c>
      <c r="AC801" s="23"/>
      <c r="AD801" s="23"/>
      <c r="AE801" s="6" t="str">
        <f>IF(D801&lt;&gt;"",COUNTIF($D$3:D801,D801),"")</f>
        <v/>
      </c>
      <c r="AF801" s="6" t="str">
        <f>IF(Tabla2[[#This Row],[RESULTADO TOTAL EN PPRO8]]&lt;0,ABS(Tabla2[[#This Row],[RESULTADO TOTAL EN PPRO8]]),"")</f>
        <v/>
      </c>
    </row>
    <row r="802" spans="1:32" x14ac:dyDescent="0.25">
      <c r="A802" s="22"/>
      <c r="B802" s="34">
        <f t="shared" si="37"/>
        <v>800</v>
      </c>
      <c r="C802" s="22"/>
      <c r="D802" s="37"/>
      <c r="E802" s="37"/>
      <c r="F802" s="37"/>
      <c r="G802" s="39"/>
      <c r="H802" s="22"/>
      <c r="I802" s="22"/>
      <c r="J802" s="22"/>
      <c r="K802" s="22"/>
      <c r="L802" s="22"/>
      <c r="M802" s="22"/>
      <c r="N802" s="22"/>
      <c r="O802" s="22"/>
      <c r="P802" s="22"/>
      <c r="Q802" s="22"/>
      <c r="R802" s="22"/>
      <c r="S802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802" s="22"/>
      <c r="U802" s="6" t="str">
        <f>IF(V802&lt;&gt;"",Tabla2[[#This Row],[VALOR DEL PUNTO (EJEMPLO EN ACCIONES UN PUNTO 1€) ]]/Tabla2[[#This Row],[TAMAÑO DEL TICK (ACCIONES = 0,01)]],"")</f>
        <v/>
      </c>
      <c r="V802" s="22"/>
      <c r="W802" s="22"/>
      <c r="X802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802" s="13" t="str">
        <f>IF(Tabla2[[#This Row],[RESULTADO TOTAL EN PPRO8]]&lt;&gt;"",Tabla2[[#This Row],[RESULTADO TOTAL EN PPRO8]]-Tabla2[[#This Row],[RESULTADO (TOTAL)]],"")</f>
        <v/>
      </c>
      <c r="AA802" s="6" t="str">
        <f>IF(Tabla2[[#This Row],[RESULTADO (TOTAL)]]&lt;0,1,"")</f>
        <v/>
      </c>
      <c r="AB802" s="6" t="str">
        <f>IF(Tabla2[[#This Row],[TARGET REAL (RESULTADO EN TICKS)]]&lt;&gt;"",IF(Tabla2[[#This Row],[OPERACIONES PERDEDORAS]]=1,AB801+Tabla2[[#This Row],[OPERACIONES PERDEDORAS]],0),"")</f>
        <v/>
      </c>
      <c r="AC802" s="23"/>
      <c r="AD802" s="23"/>
      <c r="AE802" s="6" t="str">
        <f>IF(D802&lt;&gt;"",COUNTIF($D$3:D802,D802),"")</f>
        <v/>
      </c>
      <c r="AF802" s="6" t="str">
        <f>IF(Tabla2[[#This Row],[RESULTADO TOTAL EN PPRO8]]&lt;0,ABS(Tabla2[[#This Row],[RESULTADO TOTAL EN PPRO8]]),"")</f>
        <v/>
      </c>
    </row>
    <row r="803" spans="1:32" x14ac:dyDescent="0.25">
      <c r="A803" s="22"/>
      <c r="B803" s="34">
        <f t="shared" si="37"/>
        <v>801</v>
      </c>
      <c r="C803" s="22"/>
      <c r="D803" s="37"/>
      <c r="E803" s="37"/>
      <c r="F803" s="37"/>
      <c r="G803" s="39"/>
      <c r="H803" s="22"/>
      <c r="I803" s="22"/>
      <c r="J803" s="22"/>
      <c r="K803" s="22"/>
      <c r="L803" s="22"/>
      <c r="M803" s="22"/>
      <c r="N803" s="22"/>
      <c r="O803" s="22"/>
      <c r="P803" s="22"/>
      <c r="Q803" s="22"/>
      <c r="R803" s="22"/>
      <c r="S803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803" s="22"/>
      <c r="U803" s="6" t="str">
        <f>IF(V803&lt;&gt;"",Tabla2[[#This Row],[VALOR DEL PUNTO (EJEMPLO EN ACCIONES UN PUNTO 1€) ]]/Tabla2[[#This Row],[TAMAÑO DEL TICK (ACCIONES = 0,01)]],"")</f>
        <v/>
      </c>
      <c r="V803" s="22"/>
      <c r="W803" s="22"/>
      <c r="X803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803" s="13" t="str">
        <f>IF(Tabla2[[#This Row],[RESULTADO TOTAL EN PPRO8]]&lt;&gt;"",Tabla2[[#This Row],[RESULTADO TOTAL EN PPRO8]]-Tabla2[[#This Row],[RESULTADO (TOTAL)]],"")</f>
        <v/>
      </c>
      <c r="AA803" s="6" t="str">
        <f>IF(Tabla2[[#This Row],[RESULTADO (TOTAL)]]&lt;0,1,"")</f>
        <v/>
      </c>
      <c r="AB803" s="6" t="str">
        <f>IF(Tabla2[[#This Row],[TARGET REAL (RESULTADO EN TICKS)]]&lt;&gt;"",IF(Tabla2[[#This Row],[OPERACIONES PERDEDORAS]]=1,AB802+Tabla2[[#This Row],[OPERACIONES PERDEDORAS]],0),"")</f>
        <v/>
      </c>
      <c r="AC803" s="23"/>
      <c r="AD803" s="23"/>
      <c r="AE803" s="6" t="str">
        <f>IF(D803&lt;&gt;"",COUNTIF($D$3:D803,D803),"")</f>
        <v/>
      </c>
      <c r="AF803" s="6" t="str">
        <f>IF(Tabla2[[#This Row],[RESULTADO TOTAL EN PPRO8]]&lt;0,ABS(Tabla2[[#This Row],[RESULTADO TOTAL EN PPRO8]]),"")</f>
        <v/>
      </c>
    </row>
    <row r="804" spans="1:32" x14ac:dyDescent="0.25">
      <c r="A804" s="22"/>
      <c r="B804" s="34">
        <f t="shared" si="37"/>
        <v>802</v>
      </c>
      <c r="C804" s="22"/>
      <c r="D804" s="37"/>
      <c r="E804" s="37"/>
      <c r="F804" s="37"/>
      <c r="G804" s="39"/>
      <c r="H804" s="22"/>
      <c r="I804" s="22"/>
      <c r="J804" s="22"/>
      <c r="K804" s="22"/>
      <c r="L804" s="22"/>
      <c r="M804" s="22"/>
      <c r="N804" s="22"/>
      <c r="O804" s="22"/>
      <c r="P804" s="22"/>
      <c r="Q804" s="22"/>
      <c r="R804" s="22"/>
      <c r="S804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804" s="22"/>
      <c r="U804" s="6" t="str">
        <f>IF(V804&lt;&gt;"",Tabla2[[#This Row],[VALOR DEL PUNTO (EJEMPLO EN ACCIONES UN PUNTO 1€) ]]/Tabla2[[#This Row],[TAMAÑO DEL TICK (ACCIONES = 0,01)]],"")</f>
        <v/>
      </c>
      <c r="V804" s="22"/>
      <c r="W804" s="22"/>
      <c r="X804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804" s="13" t="str">
        <f>IF(Tabla2[[#This Row],[RESULTADO TOTAL EN PPRO8]]&lt;&gt;"",Tabla2[[#This Row],[RESULTADO TOTAL EN PPRO8]]-Tabla2[[#This Row],[RESULTADO (TOTAL)]],"")</f>
        <v/>
      </c>
      <c r="AA804" s="6" t="str">
        <f>IF(Tabla2[[#This Row],[RESULTADO (TOTAL)]]&lt;0,1,"")</f>
        <v/>
      </c>
      <c r="AB804" s="6" t="str">
        <f>IF(Tabla2[[#This Row],[TARGET REAL (RESULTADO EN TICKS)]]&lt;&gt;"",IF(Tabla2[[#This Row],[OPERACIONES PERDEDORAS]]=1,AB803+Tabla2[[#This Row],[OPERACIONES PERDEDORAS]],0),"")</f>
        <v/>
      </c>
      <c r="AC804" s="23"/>
      <c r="AD804" s="23"/>
      <c r="AE804" s="6" t="str">
        <f>IF(D804&lt;&gt;"",COUNTIF($D$3:D804,D804),"")</f>
        <v/>
      </c>
      <c r="AF804" s="6" t="str">
        <f>IF(Tabla2[[#This Row],[RESULTADO TOTAL EN PPRO8]]&lt;0,ABS(Tabla2[[#This Row],[RESULTADO TOTAL EN PPRO8]]),"")</f>
        <v/>
      </c>
    </row>
    <row r="805" spans="1:32" x14ac:dyDescent="0.25">
      <c r="A805" s="22"/>
      <c r="B805" s="34">
        <f t="shared" si="37"/>
        <v>803</v>
      </c>
      <c r="C805" s="22"/>
      <c r="D805" s="37"/>
      <c r="E805" s="37"/>
      <c r="F805" s="37"/>
      <c r="G805" s="39"/>
      <c r="H805" s="22"/>
      <c r="I805" s="22"/>
      <c r="J805" s="22"/>
      <c r="K805" s="22"/>
      <c r="L805" s="22"/>
      <c r="M805" s="22"/>
      <c r="N805" s="22"/>
      <c r="O805" s="22"/>
      <c r="P805" s="22"/>
      <c r="Q805" s="22"/>
      <c r="R805" s="22"/>
      <c r="S805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805" s="22"/>
      <c r="U805" s="6" t="str">
        <f>IF(V805&lt;&gt;"",Tabla2[[#This Row],[VALOR DEL PUNTO (EJEMPLO EN ACCIONES UN PUNTO 1€) ]]/Tabla2[[#This Row],[TAMAÑO DEL TICK (ACCIONES = 0,01)]],"")</f>
        <v/>
      </c>
      <c r="V805" s="22"/>
      <c r="W805" s="22"/>
      <c r="X805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805" s="13" t="str">
        <f>IF(Tabla2[[#This Row],[RESULTADO TOTAL EN PPRO8]]&lt;&gt;"",Tabla2[[#This Row],[RESULTADO TOTAL EN PPRO8]]-Tabla2[[#This Row],[RESULTADO (TOTAL)]],"")</f>
        <v/>
      </c>
      <c r="AA805" s="6" t="str">
        <f>IF(Tabla2[[#This Row],[RESULTADO (TOTAL)]]&lt;0,1,"")</f>
        <v/>
      </c>
      <c r="AB805" s="6" t="str">
        <f>IF(Tabla2[[#This Row],[TARGET REAL (RESULTADO EN TICKS)]]&lt;&gt;"",IF(Tabla2[[#This Row],[OPERACIONES PERDEDORAS]]=1,AB804+Tabla2[[#This Row],[OPERACIONES PERDEDORAS]],0),"")</f>
        <v/>
      </c>
      <c r="AC805" s="23"/>
      <c r="AD805" s="23"/>
      <c r="AE805" s="6" t="str">
        <f>IF(D805&lt;&gt;"",COUNTIF($D$3:D805,D805),"")</f>
        <v/>
      </c>
      <c r="AF805" s="6" t="str">
        <f>IF(Tabla2[[#This Row],[RESULTADO TOTAL EN PPRO8]]&lt;0,ABS(Tabla2[[#This Row],[RESULTADO TOTAL EN PPRO8]]),"")</f>
        <v/>
      </c>
    </row>
    <row r="806" spans="1:32" x14ac:dyDescent="0.25">
      <c r="A806" s="22"/>
      <c r="B806" s="34">
        <f t="shared" si="37"/>
        <v>804</v>
      </c>
      <c r="C806" s="22"/>
      <c r="D806" s="37"/>
      <c r="E806" s="37"/>
      <c r="F806" s="37"/>
      <c r="G806" s="39"/>
      <c r="H806" s="22"/>
      <c r="I806" s="22"/>
      <c r="J806" s="22"/>
      <c r="K806" s="22"/>
      <c r="L806" s="22"/>
      <c r="M806" s="22"/>
      <c r="N806" s="22"/>
      <c r="O806" s="22"/>
      <c r="P806" s="22"/>
      <c r="Q806" s="22"/>
      <c r="R806" s="22"/>
      <c r="S806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806" s="22"/>
      <c r="U806" s="6" t="str">
        <f>IF(V806&lt;&gt;"",Tabla2[[#This Row],[VALOR DEL PUNTO (EJEMPLO EN ACCIONES UN PUNTO 1€) ]]/Tabla2[[#This Row],[TAMAÑO DEL TICK (ACCIONES = 0,01)]],"")</f>
        <v/>
      </c>
      <c r="V806" s="22"/>
      <c r="W806" s="22"/>
      <c r="X806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806" s="13" t="str">
        <f>IF(Tabla2[[#This Row],[RESULTADO TOTAL EN PPRO8]]&lt;&gt;"",Tabla2[[#This Row],[RESULTADO TOTAL EN PPRO8]]-Tabla2[[#This Row],[RESULTADO (TOTAL)]],"")</f>
        <v/>
      </c>
      <c r="AA806" s="6" t="str">
        <f>IF(Tabla2[[#This Row],[RESULTADO (TOTAL)]]&lt;0,1,"")</f>
        <v/>
      </c>
      <c r="AB806" s="6" t="str">
        <f>IF(Tabla2[[#This Row],[TARGET REAL (RESULTADO EN TICKS)]]&lt;&gt;"",IF(Tabla2[[#This Row],[OPERACIONES PERDEDORAS]]=1,AB805+Tabla2[[#This Row],[OPERACIONES PERDEDORAS]],0),"")</f>
        <v/>
      </c>
      <c r="AC806" s="23"/>
      <c r="AD806" s="23"/>
      <c r="AE806" s="6" t="str">
        <f>IF(D806&lt;&gt;"",COUNTIF($D$3:D806,D806),"")</f>
        <v/>
      </c>
      <c r="AF806" s="6" t="str">
        <f>IF(Tabla2[[#This Row],[RESULTADO TOTAL EN PPRO8]]&lt;0,ABS(Tabla2[[#This Row],[RESULTADO TOTAL EN PPRO8]]),"")</f>
        <v/>
      </c>
    </row>
    <row r="807" spans="1:32" x14ac:dyDescent="0.25">
      <c r="A807" s="22"/>
      <c r="B807" s="34">
        <f t="shared" ref="B807:B870" si="38">B806+1</f>
        <v>805</v>
      </c>
      <c r="C807" s="22"/>
      <c r="D807" s="37"/>
      <c r="E807" s="37"/>
      <c r="F807" s="37"/>
      <c r="G807" s="39"/>
      <c r="H807" s="22"/>
      <c r="I807" s="22"/>
      <c r="J807" s="22"/>
      <c r="K807" s="22"/>
      <c r="L807" s="22"/>
      <c r="M807" s="22"/>
      <c r="N807" s="22"/>
      <c r="O807" s="22"/>
      <c r="P807" s="22"/>
      <c r="Q807" s="22"/>
      <c r="R807" s="22"/>
      <c r="S807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807" s="22"/>
      <c r="U807" s="6" t="str">
        <f>IF(V807&lt;&gt;"",Tabla2[[#This Row],[VALOR DEL PUNTO (EJEMPLO EN ACCIONES UN PUNTO 1€) ]]/Tabla2[[#This Row],[TAMAÑO DEL TICK (ACCIONES = 0,01)]],"")</f>
        <v/>
      </c>
      <c r="V807" s="22"/>
      <c r="W807" s="22"/>
      <c r="X807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807" s="13" t="str">
        <f>IF(Tabla2[[#This Row],[RESULTADO TOTAL EN PPRO8]]&lt;&gt;"",Tabla2[[#This Row],[RESULTADO TOTAL EN PPRO8]]-Tabla2[[#This Row],[RESULTADO (TOTAL)]],"")</f>
        <v/>
      </c>
      <c r="AA807" s="6" t="str">
        <f>IF(Tabla2[[#This Row],[RESULTADO (TOTAL)]]&lt;0,1,"")</f>
        <v/>
      </c>
      <c r="AB807" s="6" t="str">
        <f>IF(Tabla2[[#This Row],[TARGET REAL (RESULTADO EN TICKS)]]&lt;&gt;"",IF(Tabla2[[#This Row],[OPERACIONES PERDEDORAS]]=1,AB806+Tabla2[[#This Row],[OPERACIONES PERDEDORAS]],0),"")</f>
        <v/>
      </c>
      <c r="AC807" s="23"/>
      <c r="AD807" s="23"/>
      <c r="AE807" s="6" t="str">
        <f>IF(D807&lt;&gt;"",COUNTIF($D$3:D807,D807),"")</f>
        <v/>
      </c>
      <c r="AF807" s="6" t="str">
        <f>IF(Tabla2[[#This Row],[RESULTADO TOTAL EN PPRO8]]&lt;0,ABS(Tabla2[[#This Row],[RESULTADO TOTAL EN PPRO8]]),"")</f>
        <v/>
      </c>
    </row>
    <row r="808" spans="1:32" x14ac:dyDescent="0.25">
      <c r="A808" s="22"/>
      <c r="B808" s="34">
        <f t="shared" si="38"/>
        <v>806</v>
      </c>
      <c r="C808" s="22"/>
      <c r="D808" s="37"/>
      <c r="E808" s="37"/>
      <c r="F808" s="37"/>
      <c r="G808" s="39"/>
      <c r="H808" s="22"/>
      <c r="I808" s="22"/>
      <c r="J808" s="22"/>
      <c r="K808" s="22"/>
      <c r="L808" s="22"/>
      <c r="M808" s="22"/>
      <c r="N808" s="22"/>
      <c r="O808" s="22"/>
      <c r="P808" s="22"/>
      <c r="Q808" s="22"/>
      <c r="R808" s="22"/>
      <c r="S808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808" s="22"/>
      <c r="U808" s="6" t="str">
        <f>IF(V808&lt;&gt;"",Tabla2[[#This Row],[VALOR DEL PUNTO (EJEMPLO EN ACCIONES UN PUNTO 1€) ]]/Tabla2[[#This Row],[TAMAÑO DEL TICK (ACCIONES = 0,01)]],"")</f>
        <v/>
      </c>
      <c r="V808" s="22"/>
      <c r="W808" s="22"/>
      <c r="X808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808" s="13" t="str">
        <f>IF(Tabla2[[#This Row],[RESULTADO TOTAL EN PPRO8]]&lt;&gt;"",Tabla2[[#This Row],[RESULTADO TOTAL EN PPRO8]]-Tabla2[[#This Row],[RESULTADO (TOTAL)]],"")</f>
        <v/>
      </c>
      <c r="AA808" s="6" t="str">
        <f>IF(Tabla2[[#This Row],[RESULTADO (TOTAL)]]&lt;0,1,"")</f>
        <v/>
      </c>
      <c r="AB808" s="6" t="str">
        <f>IF(Tabla2[[#This Row],[TARGET REAL (RESULTADO EN TICKS)]]&lt;&gt;"",IF(Tabla2[[#This Row],[OPERACIONES PERDEDORAS]]=1,AB807+Tabla2[[#This Row],[OPERACIONES PERDEDORAS]],0),"")</f>
        <v/>
      </c>
      <c r="AC808" s="23"/>
      <c r="AD808" s="23"/>
      <c r="AE808" s="6" t="str">
        <f>IF(D808&lt;&gt;"",COUNTIF($D$3:D808,D808),"")</f>
        <v/>
      </c>
      <c r="AF808" s="6" t="str">
        <f>IF(Tabla2[[#This Row],[RESULTADO TOTAL EN PPRO8]]&lt;0,ABS(Tabla2[[#This Row],[RESULTADO TOTAL EN PPRO8]]),"")</f>
        <v/>
      </c>
    </row>
    <row r="809" spans="1:32" x14ac:dyDescent="0.25">
      <c r="A809" s="22"/>
      <c r="B809" s="34">
        <f t="shared" si="38"/>
        <v>807</v>
      </c>
      <c r="C809" s="22"/>
      <c r="D809" s="37"/>
      <c r="E809" s="37"/>
      <c r="F809" s="37"/>
      <c r="G809" s="39"/>
      <c r="H809" s="22"/>
      <c r="I809" s="22"/>
      <c r="J809" s="22"/>
      <c r="K809" s="22"/>
      <c r="L809" s="22"/>
      <c r="M809" s="22"/>
      <c r="N809" s="22"/>
      <c r="O809" s="22"/>
      <c r="P809" s="22"/>
      <c r="Q809" s="22"/>
      <c r="R809" s="22"/>
      <c r="S809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809" s="22"/>
      <c r="U809" s="6" t="str">
        <f>IF(V809&lt;&gt;"",Tabla2[[#This Row],[VALOR DEL PUNTO (EJEMPLO EN ACCIONES UN PUNTO 1€) ]]/Tabla2[[#This Row],[TAMAÑO DEL TICK (ACCIONES = 0,01)]],"")</f>
        <v/>
      </c>
      <c r="V809" s="22"/>
      <c r="W809" s="22"/>
      <c r="X809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809" s="13" t="str">
        <f>IF(Tabla2[[#This Row],[RESULTADO TOTAL EN PPRO8]]&lt;&gt;"",Tabla2[[#This Row],[RESULTADO TOTAL EN PPRO8]]-Tabla2[[#This Row],[RESULTADO (TOTAL)]],"")</f>
        <v/>
      </c>
      <c r="AA809" s="6" t="str">
        <f>IF(Tabla2[[#This Row],[RESULTADO (TOTAL)]]&lt;0,1,"")</f>
        <v/>
      </c>
      <c r="AB809" s="6" t="str">
        <f>IF(Tabla2[[#This Row],[TARGET REAL (RESULTADO EN TICKS)]]&lt;&gt;"",IF(Tabla2[[#This Row],[OPERACIONES PERDEDORAS]]=1,AB808+Tabla2[[#This Row],[OPERACIONES PERDEDORAS]],0),"")</f>
        <v/>
      </c>
      <c r="AC809" s="23"/>
      <c r="AD809" s="23"/>
      <c r="AE809" s="6" t="str">
        <f>IF(D809&lt;&gt;"",COUNTIF($D$3:D809,D809),"")</f>
        <v/>
      </c>
      <c r="AF809" s="6" t="str">
        <f>IF(Tabla2[[#This Row],[RESULTADO TOTAL EN PPRO8]]&lt;0,ABS(Tabla2[[#This Row],[RESULTADO TOTAL EN PPRO8]]),"")</f>
        <v/>
      </c>
    </row>
    <row r="810" spans="1:32" x14ac:dyDescent="0.25">
      <c r="A810" s="22"/>
      <c r="B810" s="34">
        <f t="shared" si="38"/>
        <v>808</v>
      </c>
      <c r="C810" s="22"/>
      <c r="D810" s="37"/>
      <c r="E810" s="37"/>
      <c r="F810" s="37"/>
      <c r="G810" s="39"/>
      <c r="H810" s="22"/>
      <c r="I810" s="22"/>
      <c r="J810" s="22"/>
      <c r="K810" s="22"/>
      <c r="L810" s="22"/>
      <c r="M810" s="22"/>
      <c r="N810" s="22"/>
      <c r="O810" s="22"/>
      <c r="P810" s="22"/>
      <c r="Q810" s="22"/>
      <c r="R810" s="22"/>
      <c r="S810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810" s="22"/>
      <c r="U810" s="6" t="str">
        <f>IF(V810&lt;&gt;"",Tabla2[[#This Row],[VALOR DEL PUNTO (EJEMPLO EN ACCIONES UN PUNTO 1€) ]]/Tabla2[[#This Row],[TAMAÑO DEL TICK (ACCIONES = 0,01)]],"")</f>
        <v/>
      </c>
      <c r="V810" s="22"/>
      <c r="W810" s="22"/>
      <c r="X810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810" s="13" t="str">
        <f>IF(Tabla2[[#This Row],[RESULTADO TOTAL EN PPRO8]]&lt;&gt;"",Tabla2[[#This Row],[RESULTADO TOTAL EN PPRO8]]-Tabla2[[#This Row],[RESULTADO (TOTAL)]],"")</f>
        <v/>
      </c>
      <c r="AA810" s="6" t="str">
        <f>IF(Tabla2[[#This Row],[RESULTADO (TOTAL)]]&lt;0,1,"")</f>
        <v/>
      </c>
      <c r="AB810" s="6" t="str">
        <f>IF(Tabla2[[#This Row],[TARGET REAL (RESULTADO EN TICKS)]]&lt;&gt;"",IF(Tabla2[[#This Row],[OPERACIONES PERDEDORAS]]=1,AB809+Tabla2[[#This Row],[OPERACIONES PERDEDORAS]],0),"")</f>
        <v/>
      </c>
      <c r="AC810" s="23"/>
      <c r="AD810" s="23"/>
      <c r="AE810" s="6" t="str">
        <f>IF(D810&lt;&gt;"",COUNTIF($D$3:D810,D810),"")</f>
        <v/>
      </c>
      <c r="AF810" s="6" t="str">
        <f>IF(Tabla2[[#This Row],[RESULTADO TOTAL EN PPRO8]]&lt;0,ABS(Tabla2[[#This Row],[RESULTADO TOTAL EN PPRO8]]),"")</f>
        <v/>
      </c>
    </row>
    <row r="811" spans="1:32" x14ac:dyDescent="0.25">
      <c r="A811" s="22"/>
      <c r="B811" s="34">
        <f t="shared" si="38"/>
        <v>809</v>
      </c>
      <c r="C811" s="22"/>
      <c r="D811" s="37"/>
      <c r="E811" s="37"/>
      <c r="F811" s="37"/>
      <c r="G811" s="39"/>
      <c r="H811" s="22"/>
      <c r="I811" s="22"/>
      <c r="J811" s="22"/>
      <c r="K811" s="22"/>
      <c r="L811" s="22"/>
      <c r="M811" s="22"/>
      <c r="N811" s="22"/>
      <c r="O811" s="22"/>
      <c r="P811" s="22"/>
      <c r="Q811" s="22"/>
      <c r="R811" s="22"/>
      <c r="S811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811" s="22"/>
      <c r="U811" s="6" t="str">
        <f>IF(V811&lt;&gt;"",Tabla2[[#This Row],[VALOR DEL PUNTO (EJEMPLO EN ACCIONES UN PUNTO 1€) ]]/Tabla2[[#This Row],[TAMAÑO DEL TICK (ACCIONES = 0,01)]],"")</f>
        <v/>
      </c>
      <c r="V811" s="22"/>
      <c r="W811" s="22"/>
      <c r="X811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811" s="13" t="str">
        <f>IF(Tabla2[[#This Row],[RESULTADO TOTAL EN PPRO8]]&lt;&gt;"",Tabla2[[#This Row],[RESULTADO TOTAL EN PPRO8]]-Tabla2[[#This Row],[RESULTADO (TOTAL)]],"")</f>
        <v/>
      </c>
      <c r="AA811" s="6" t="str">
        <f>IF(Tabla2[[#This Row],[RESULTADO (TOTAL)]]&lt;0,1,"")</f>
        <v/>
      </c>
      <c r="AB811" s="6" t="str">
        <f>IF(Tabla2[[#This Row],[TARGET REAL (RESULTADO EN TICKS)]]&lt;&gt;"",IF(Tabla2[[#This Row],[OPERACIONES PERDEDORAS]]=1,AB810+Tabla2[[#This Row],[OPERACIONES PERDEDORAS]],0),"")</f>
        <v/>
      </c>
      <c r="AC811" s="23"/>
      <c r="AD811" s="23"/>
      <c r="AE811" s="6" t="str">
        <f>IF(D811&lt;&gt;"",COUNTIF($D$3:D811,D811),"")</f>
        <v/>
      </c>
      <c r="AF811" s="6" t="str">
        <f>IF(Tabla2[[#This Row],[RESULTADO TOTAL EN PPRO8]]&lt;0,ABS(Tabla2[[#This Row],[RESULTADO TOTAL EN PPRO8]]),"")</f>
        <v/>
      </c>
    </row>
    <row r="812" spans="1:32" x14ac:dyDescent="0.25">
      <c r="A812" s="22"/>
      <c r="B812" s="34">
        <f t="shared" si="38"/>
        <v>810</v>
      </c>
      <c r="C812" s="22"/>
      <c r="D812" s="37"/>
      <c r="E812" s="37"/>
      <c r="F812" s="37"/>
      <c r="G812" s="39"/>
      <c r="H812" s="22"/>
      <c r="I812" s="22"/>
      <c r="J812" s="22"/>
      <c r="K812" s="22"/>
      <c r="L812" s="22"/>
      <c r="M812" s="22"/>
      <c r="N812" s="22"/>
      <c r="O812" s="22"/>
      <c r="P812" s="22"/>
      <c r="Q812" s="22"/>
      <c r="R812" s="22"/>
      <c r="S812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812" s="22"/>
      <c r="U812" s="6" t="str">
        <f>IF(V812&lt;&gt;"",Tabla2[[#This Row],[VALOR DEL PUNTO (EJEMPLO EN ACCIONES UN PUNTO 1€) ]]/Tabla2[[#This Row],[TAMAÑO DEL TICK (ACCIONES = 0,01)]],"")</f>
        <v/>
      </c>
      <c r="V812" s="22"/>
      <c r="W812" s="22"/>
      <c r="X812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812" s="13" t="str">
        <f>IF(Tabla2[[#This Row],[RESULTADO TOTAL EN PPRO8]]&lt;&gt;"",Tabla2[[#This Row],[RESULTADO TOTAL EN PPRO8]]-Tabla2[[#This Row],[RESULTADO (TOTAL)]],"")</f>
        <v/>
      </c>
      <c r="AA812" s="6" t="str">
        <f>IF(Tabla2[[#This Row],[RESULTADO (TOTAL)]]&lt;0,1,"")</f>
        <v/>
      </c>
      <c r="AB812" s="6" t="str">
        <f>IF(Tabla2[[#This Row],[TARGET REAL (RESULTADO EN TICKS)]]&lt;&gt;"",IF(Tabla2[[#This Row],[OPERACIONES PERDEDORAS]]=1,AB811+Tabla2[[#This Row],[OPERACIONES PERDEDORAS]],0),"")</f>
        <v/>
      </c>
      <c r="AC812" s="23"/>
      <c r="AD812" s="23"/>
      <c r="AE812" s="6" t="str">
        <f>IF(D812&lt;&gt;"",COUNTIF($D$3:D812,D812),"")</f>
        <v/>
      </c>
      <c r="AF812" s="6" t="str">
        <f>IF(Tabla2[[#This Row],[RESULTADO TOTAL EN PPRO8]]&lt;0,ABS(Tabla2[[#This Row],[RESULTADO TOTAL EN PPRO8]]),"")</f>
        <v/>
      </c>
    </row>
    <row r="813" spans="1:32" x14ac:dyDescent="0.25">
      <c r="A813" s="22"/>
      <c r="B813" s="34">
        <f t="shared" si="38"/>
        <v>811</v>
      </c>
      <c r="C813" s="22"/>
      <c r="D813" s="37"/>
      <c r="E813" s="37"/>
      <c r="F813" s="37"/>
      <c r="G813" s="39"/>
      <c r="H813" s="22"/>
      <c r="I813" s="22"/>
      <c r="J813" s="22"/>
      <c r="K813" s="22"/>
      <c r="L813" s="22"/>
      <c r="M813" s="22"/>
      <c r="N813" s="22"/>
      <c r="O813" s="22"/>
      <c r="P813" s="22"/>
      <c r="Q813" s="22"/>
      <c r="R813" s="22"/>
      <c r="S813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813" s="22"/>
      <c r="U813" s="6" t="str">
        <f>IF(V813&lt;&gt;"",Tabla2[[#This Row],[VALOR DEL PUNTO (EJEMPLO EN ACCIONES UN PUNTO 1€) ]]/Tabla2[[#This Row],[TAMAÑO DEL TICK (ACCIONES = 0,01)]],"")</f>
        <v/>
      </c>
      <c r="V813" s="22"/>
      <c r="W813" s="22"/>
      <c r="X813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813" s="13" t="str">
        <f>IF(Tabla2[[#This Row],[RESULTADO TOTAL EN PPRO8]]&lt;&gt;"",Tabla2[[#This Row],[RESULTADO TOTAL EN PPRO8]]-Tabla2[[#This Row],[RESULTADO (TOTAL)]],"")</f>
        <v/>
      </c>
      <c r="AA813" s="6" t="str">
        <f>IF(Tabla2[[#This Row],[RESULTADO (TOTAL)]]&lt;0,1,"")</f>
        <v/>
      </c>
      <c r="AB813" s="6" t="str">
        <f>IF(Tabla2[[#This Row],[TARGET REAL (RESULTADO EN TICKS)]]&lt;&gt;"",IF(Tabla2[[#This Row],[OPERACIONES PERDEDORAS]]=1,AB812+Tabla2[[#This Row],[OPERACIONES PERDEDORAS]],0),"")</f>
        <v/>
      </c>
      <c r="AC813" s="23"/>
      <c r="AD813" s="23"/>
      <c r="AE813" s="6" t="str">
        <f>IF(D813&lt;&gt;"",COUNTIF($D$3:D813,D813),"")</f>
        <v/>
      </c>
      <c r="AF813" s="6" t="str">
        <f>IF(Tabla2[[#This Row],[RESULTADO TOTAL EN PPRO8]]&lt;0,ABS(Tabla2[[#This Row],[RESULTADO TOTAL EN PPRO8]]),"")</f>
        <v/>
      </c>
    </row>
    <row r="814" spans="1:32" x14ac:dyDescent="0.25">
      <c r="A814" s="22"/>
      <c r="B814" s="34">
        <f t="shared" si="38"/>
        <v>812</v>
      </c>
      <c r="C814" s="22"/>
      <c r="D814" s="37"/>
      <c r="E814" s="37"/>
      <c r="F814" s="37"/>
      <c r="G814" s="39"/>
      <c r="H814" s="22"/>
      <c r="I814" s="22"/>
      <c r="J814" s="22"/>
      <c r="K814" s="22"/>
      <c r="L814" s="22"/>
      <c r="M814" s="22"/>
      <c r="N814" s="22"/>
      <c r="O814" s="22"/>
      <c r="P814" s="22"/>
      <c r="Q814" s="22"/>
      <c r="R814" s="22"/>
      <c r="S814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814" s="22"/>
      <c r="U814" s="6" t="str">
        <f>IF(V814&lt;&gt;"",Tabla2[[#This Row],[VALOR DEL PUNTO (EJEMPLO EN ACCIONES UN PUNTO 1€) ]]/Tabla2[[#This Row],[TAMAÑO DEL TICK (ACCIONES = 0,01)]],"")</f>
        <v/>
      </c>
      <c r="V814" s="22"/>
      <c r="W814" s="22"/>
      <c r="X814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814" s="13" t="str">
        <f>IF(Tabla2[[#This Row],[RESULTADO TOTAL EN PPRO8]]&lt;&gt;"",Tabla2[[#This Row],[RESULTADO TOTAL EN PPRO8]]-Tabla2[[#This Row],[RESULTADO (TOTAL)]],"")</f>
        <v/>
      </c>
      <c r="AA814" s="6" t="str">
        <f>IF(Tabla2[[#This Row],[RESULTADO (TOTAL)]]&lt;0,1,"")</f>
        <v/>
      </c>
      <c r="AB814" s="6" t="str">
        <f>IF(Tabla2[[#This Row],[TARGET REAL (RESULTADO EN TICKS)]]&lt;&gt;"",IF(Tabla2[[#This Row],[OPERACIONES PERDEDORAS]]=1,AB813+Tabla2[[#This Row],[OPERACIONES PERDEDORAS]],0),"")</f>
        <v/>
      </c>
      <c r="AC814" s="23"/>
      <c r="AD814" s="23"/>
      <c r="AE814" s="6" t="str">
        <f>IF(D814&lt;&gt;"",COUNTIF($D$3:D814,D814),"")</f>
        <v/>
      </c>
      <c r="AF814" s="6" t="str">
        <f>IF(Tabla2[[#This Row],[RESULTADO TOTAL EN PPRO8]]&lt;0,ABS(Tabla2[[#This Row],[RESULTADO TOTAL EN PPRO8]]),"")</f>
        <v/>
      </c>
    </row>
    <row r="815" spans="1:32" x14ac:dyDescent="0.25">
      <c r="A815" s="22"/>
      <c r="B815" s="34">
        <f t="shared" si="38"/>
        <v>813</v>
      </c>
      <c r="C815" s="22"/>
      <c r="D815" s="37"/>
      <c r="E815" s="37"/>
      <c r="F815" s="37"/>
      <c r="G815" s="39"/>
      <c r="H815" s="22"/>
      <c r="I815" s="22"/>
      <c r="J815" s="22"/>
      <c r="K815" s="22"/>
      <c r="L815" s="22"/>
      <c r="M815" s="22"/>
      <c r="N815" s="22"/>
      <c r="O815" s="22"/>
      <c r="P815" s="22"/>
      <c r="Q815" s="22"/>
      <c r="R815" s="22"/>
      <c r="S815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815" s="22"/>
      <c r="U815" s="6" t="str">
        <f>IF(V815&lt;&gt;"",Tabla2[[#This Row],[VALOR DEL PUNTO (EJEMPLO EN ACCIONES UN PUNTO 1€) ]]/Tabla2[[#This Row],[TAMAÑO DEL TICK (ACCIONES = 0,01)]],"")</f>
        <v/>
      </c>
      <c r="V815" s="22"/>
      <c r="W815" s="22"/>
      <c r="X815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815" s="13" t="str">
        <f>IF(Tabla2[[#This Row],[RESULTADO TOTAL EN PPRO8]]&lt;&gt;"",Tabla2[[#This Row],[RESULTADO TOTAL EN PPRO8]]-Tabla2[[#This Row],[RESULTADO (TOTAL)]],"")</f>
        <v/>
      </c>
      <c r="AA815" s="6" t="str">
        <f>IF(Tabla2[[#This Row],[RESULTADO (TOTAL)]]&lt;0,1,"")</f>
        <v/>
      </c>
      <c r="AB815" s="6" t="str">
        <f>IF(Tabla2[[#This Row],[TARGET REAL (RESULTADO EN TICKS)]]&lt;&gt;"",IF(Tabla2[[#This Row],[OPERACIONES PERDEDORAS]]=1,AB814+Tabla2[[#This Row],[OPERACIONES PERDEDORAS]],0),"")</f>
        <v/>
      </c>
      <c r="AC815" s="23"/>
      <c r="AD815" s="23"/>
      <c r="AE815" s="6" t="str">
        <f>IF(D815&lt;&gt;"",COUNTIF($D$3:D815,D815),"")</f>
        <v/>
      </c>
      <c r="AF815" s="6" t="str">
        <f>IF(Tabla2[[#This Row],[RESULTADO TOTAL EN PPRO8]]&lt;0,ABS(Tabla2[[#This Row],[RESULTADO TOTAL EN PPRO8]]),"")</f>
        <v/>
      </c>
    </row>
    <row r="816" spans="1:32" x14ac:dyDescent="0.25">
      <c r="A816" s="22"/>
      <c r="B816" s="34">
        <f t="shared" si="38"/>
        <v>814</v>
      </c>
      <c r="C816" s="22"/>
      <c r="D816" s="37"/>
      <c r="E816" s="37"/>
      <c r="F816" s="37"/>
      <c r="G816" s="39"/>
      <c r="H816" s="22"/>
      <c r="I816" s="22"/>
      <c r="J816" s="22"/>
      <c r="K816" s="22"/>
      <c r="L816" s="22"/>
      <c r="M816" s="22"/>
      <c r="N816" s="22"/>
      <c r="O816" s="22"/>
      <c r="P816" s="22"/>
      <c r="Q816" s="22"/>
      <c r="R816" s="22"/>
      <c r="S816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816" s="22"/>
      <c r="U816" s="6" t="str">
        <f>IF(V816&lt;&gt;"",Tabla2[[#This Row],[VALOR DEL PUNTO (EJEMPLO EN ACCIONES UN PUNTO 1€) ]]/Tabla2[[#This Row],[TAMAÑO DEL TICK (ACCIONES = 0,01)]],"")</f>
        <v/>
      </c>
      <c r="V816" s="22"/>
      <c r="W816" s="22"/>
      <c r="X816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816" s="13" t="str">
        <f>IF(Tabla2[[#This Row],[RESULTADO TOTAL EN PPRO8]]&lt;&gt;"",Tabla2[[#This Row],[RESULTADO TOTAL EN PPRO8]]-Tabla2[[#This Row],[RESULTADO (TOTAL)]],"")</f>
        <v/>
      </c>
      <c r="AA816" s="6" t="str">
        <f>IF(Tabla2[[#This Row],[RESULTADO (TOTAL)]]&lt;0,1,"")</f>
        <v/>
      </c>
      <c r="AB816" s="6" t="str">
        <f>IF(Tabla2[[#This Row],[TARGET REAL (RESULTADO EN TICKS)]]&lt;&gt;"",IF(Tabla2[[#This Row],[OPERACIONES PERDEDORAS]]=1,AB815+Tabla2[[#This Row],[OPERACIONES PERDEDORAS]],0),"")</f>
        <v/>
      </c>
      <c r="AC816" s="23"/>
      <c r="AD816" s="23"/>
      <c r="AE816" s="6" t="str">
        <f>IF(D816&lt;&gt;"",COUNTIF($D$3:D816,D816),"")</f>
        <v/>
      </c>
      <c r="AF816" s="6" t="str">
        <f>IF(Tabla2[[#This Row],[RESULTADO TOTAL EN PPRO8]]&lt;0,ABS(Tabla2[[#This Row],[RESULTADO TOTAL EN PPRO8]]),"")</f>
        <v/>
      </c>
    </row>
    <row r="817" spans="1:32" x14ac:dyDescent="0.25">
      <c r="A817" s="22"/>
      <c r="B817" s="34">
        <f t="shared" si="38"/>
        <v>815</v>
      </c>
      <c r="C817" s="22"/>
      <c r="D817" s="37"/>
      <c r="E817" s="37"/>
      <c r="F817" s="37"/>
      <c r="G817" s="39"/>
      <c r="H817" s="22"/>
      <c r="I817" s="22"/>
      <c r="J817" s="22"/>
      <c r="K817" s="22"/>
      <c r="L817" s="22"/>
      <c r="M817" s="22"/>
      <c r="N817" s="22"/>
      <c r="O817" s="22"/>
      <c r="P817" s="22"/>
      <c r="Q817" s="22"/>
      <c r="R817" s="22"/>
      <c r="S817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817" s="22"/>
      <c r="U817" s="6" t="str">
        <f>IF(V817&lt;&gt;"",Tabla2[[#This Row],[VALOR DEL PUNTO (EJEMPLO EN ACCIONES UN PUNTO 1€) ]]/Tabla2[[#This Row],[TAMAÑO DEL TICK (ACCIONES = 0,01)]],"")</f>
        <v/>
      </c>
      <c r="V817" s="22"/>
      <c r="W817" s="22"/>
      <c r="X817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817" s="13" t="str">
        <f>IF(Tabla2[[#This Row],[RESULTADO TOTAL EN PPRO8]]&lt;&gt;"",Tabla2[[#This Row],[RESULTADO TOTAL EN PPRO8]]-Tabla2[[#This Row],[RESULTADO (TOTAL)]],"")</f>
        <v/>
      </c>
      <c r="AA817" s="6" t="str">
        <f>IF(Tabla2[[#This Row],[RESULTADO (TOTAL)]]&lt;0,1,"")</f>
        <v/>
      </c>
      <c r="AB817" s="6" t="str">
        <f>IF(Tabla2[[#This Row],[TARGET REAL (RESULTADO EN TICKS)]]&lt;&gt;"",IF(Tabla2[[#This Row],[OPERACIONES PERDEDORAS]]=1,AB816+Tabla2[[#This Row],[OPERACIONES PERDEDORAS]],0),"")</f>
        <v/>
      </c>
      <c r="AC817" s="23"/>
      <c r="AD817" s="23"/>
      <c r="AE817" s="6" t="str">
        <f>IF(D817&lt;&gt;"",COUNTIF($D$3:D817,D817),"")</f>
        <v/>
      </c>
      <c r="AF817" s="6" t="str">
        <f>IF(Tabla2[[#This Row],[RESULTADO TOTAL EN PPRO8]]&lt;0,ABS(Tabla2[[#This Row],[RESULTADO TOTAL EN PPRO8]]),"")</f>
        <v/>
      </c>
    </row>
    <row r="818" spans="1:32" x14ac:dyDescent="0.25">
      <c r="A818" s="22"/>
      <c r="B818" s="34">
        <f t="shared" si="38"/>
        <v>816</v>
      </c>
      <c r="C818" s="22"/>
      <c r="D818" s="37"/>
      <c r="E818" s="37"/>
      <c r="F818" s="37"/>
      <c r="G818" s="39"/>
      <c r="H818" s="22"/>
      <c r="I818" s="22"/>
      <c r="J818" s="22"/>
      <c r="K818" s="22"/>
      <c r="L818" s="22"/>
      <c r="M818" s="22"/>
      <c r="N818" s="22"/>
      <c r="O818" s="22"/>
      <c r="P818" s="22"/>
      <c r="Q818" s="22"/>
      <c r="R818" s="22"/>
      <c r="S818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818" s="22"/>
      <c r="U818" s="6" t="str">
        <f>IF(V818&lt;&gt;"",Tabla2[[#This Row],[VALOR DEL PUNTO (EJEMPLO EN ACCIONES UN PUNTO 1€) ]]/Tabla2[[#This Row],[TAMAÑO DEL TICK (ACCIONES = 0,01)]],"")</f>
        <v/>
      </c>
      <c r="V818" s="22"/>
      <c r="W818" s="22"/>
      <c r="X818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818" s="13" t="str">
        <f>IF(Tabla2[[#This Row],[RESULTADO TOTAL EN PPRO8]]&lt;&gt;"",Tabla2[[#This Row],[RESULTADO TOTAL EN PPRO8]]-Tabla2[[#This Row],[RESULTADO (TOTAL)]],"")</f>
        <v/>
      </c>
      <c r="AA818" s="6" t="str">
        <f>IF(Tabla2[[#This Row],[RESULTADO (TOTAL)]]&lt;0,1,"")</f>
        <v/>
      </c>
      <c r="AB818" s="6" t="str">
        <f>IF(Tabla2[[#This Row],[TARGET REAL (RESULTADO EN TICKS)]]&lt;&gt;"",IF(Tabla2[[#This Row],[OPERACIONES PERDEDORAS]]=1,AB817+Tabla2[[#This Row],[OPERACIONES PERDEDORAS]],0),"")</f>
        <v/>
      </c>
      <c r="AC818" s="23"/>
      <c r="AD818" s="23"/>
      <c r="AE818" s="6" t="str">
        <f>IF(D818&lt;&gt;"",COUNTIF($D$3:D818,D818),"")</f>
        <v/>
      </c>
      <c r="AF818" s="6" t="str">
        <f>IF(Tabla2[[#This Row],[RESULTADO TOTAL EN PPRO8]]&lt;0,ABS(Tabla2[[#This Row],[RESULTADO TOTAL EN PPRO8]]),"")</f>
        <v/>
      </c>
    </row>
    <row r="819" spans="1:32" x14ac:dyDescent="0.25">
      <c r="A819" s="22"/>
      <c r="B819" s="34">
        <f t="shared" si="38"/>
        <v>817</v>
      </c>
      <c r="C819" s="22"/>
      <c r="D819" s="37"/>
      <c r="E819" s="37"/>
      <c r="F819" s="37"/>
      <c r="G819" s="39"/>
      <c r="H819" s="22"/>
      <c r="I819" s="22"/>
      <c r="J819" s="22"/>
      <c r="K819" s="22"/>
      <c r="L819" s="22"/>
      <c r="M819" s="22"/>
      <c r="N819" s="22"/>
      <c r="O819" s="22"/>
      <c r="P819" s="22"/>
      <c r="Q819" s="22"/>
      <c r="R819" s="22"/>
      <c r="S819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819" s="22"/>
      <c r="U819" s="6" t="str">
        <f>IF(V819&lt;&gt;"",Tabla2[[#This Row],[VALOR DEL PUNTO (EJEMPLO EN ACCIONES UN PUNTO 1€) ]]/Tabla2[[#This Row],[TAMAÑO DEL TICK (ACCIONES = 0,01)]],"")</f>
        <v/>
      </c>
      <c r="V819" s="22"/>
      <c r="W819" s="22"/>
      <c r="X819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819" s="13" t="str">
        <f>IF(Tabla2[[#This Row],[RESULTADO TOTAL EN PPRO8]]&lt;&gt;"",Tabla2[[#This Row],[RESULTADO TOTAL EN PPRO8]]-Tabla2[[#This Row],[RESULTADO (TOTAL)]],"")</f>
        <v/>
      </c>
      <c r="AA819" s="6" t="str">
        <f>IF(Tabla2[[#This Row],[RESULTADO (TOTAL)]]&lt;0,1,"")</f>
        <v/>
      </c>
      <c r="AB819" s="6" t="str">
        <f>IF(Tabla2[[#This Row],[TARGET REAL (RESULTADO EN TICKS)]]&lt;&gt;"",IF(Tabla2[[#This Row],[OPERACIONES PERDEDORAS]]=1,AB818+Tabla2[[#This Row],[OPERACIONES PERDEDORAS]],0),"")</f>
        <v/>
      </c>
      <c r="AC819" s="23"/>
      <c r="AD819" s="23"/>
      <c r="AE819" s="6" t="str">
        <f>IF(D819&lt;&gt;"",COUNTIF($D$3:D819,D819),"")</f>
        <v/>
      </c>
      <c r="AF819" s="6" t="str">
        <f>IF(Tabla2[[#This Row],[RESULTADO TOTAL EN PPRO8]]&lt;0,ABS(Tabla2[[#This Row],[RESULTADO TOTAL EN PPRO8]]),"")</f>
        <v/>
      </c>
    </row>
    <row r="820" spans="1:32" x14ac:dyDescent="0.25">
      <c r="A820" s="22"/>
      <c r="B820" s="34">
        <f t="shared" si="38"/>
        <v>818</v>
      </c>
      <c r="C820" s="22"/>
      <c r="D820" s="37"/>
      <c r="E820" s="37"/>
      <c r="F820" s="37"/>
      <c r="G820" s="39"/>
      <c r="H820" s="22"/>
      <c r="I820" s="22"/>
      <c r="J820" s="22"/>
      <c r="K820" s="22"/>
      <c r="L820" s="22"/>
      <c r="M820" s="22"/>
      <c r="N820" s="22"/>
      <c r="O820" s="22"/>
      <c r="P820" s="22"/>
      <c r="Q820" s="22"/>
      <c r="R820" s="22"/>
      <c r="S820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820" s="22"/>
      <c r="U820" s="6" t="str">
        <f>IF(V820&lt;&gt;"",Tabla2[[#This Row],[VALOR DEL PUNTO (EJEMPLO EN ACCIONES UN PUNTO 1€) ]]/Tabla2[[#This Row],[TAMAÑO DEL TICK (ACCIONES = 0,01)]],"")</f>
        <v/>
      </c>
      <c r="V820" s="22"/>
      <c r="W820" s="22"/>
      <c r="X820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820" s="13" t="str">
        <f>IF(Tabla2[[#This Row],[RESULTADO TOTAL EN PPRO8]]&lt;&gt;"",Tabla2[[#This Row],[RESULTADO TOTAL EN PPRO8]]-Tabla2[[#This Row],[RESULTADO (TOTAL)]],"")</f>
        <v/>
      </c>
      <c r="AA820" s="6" t="str">
        <f>IF(Tabla2[[#This Row],[RESULTADO (TOTAL)]]&lt;0,1,"")</f>
        <v/>
      </c>
      <c r="AB820" s="6" t="str">
        <f>IF(Tabla2[[#This Row],[TARGET REAL (RESULTADO EN TICKS)]]&lt;&gt;"",IF(Tabla2[[#This Row],[OPERACIONES PERDEDORAS]]=1,AB819+Tabla2[[#This Row],[OPERACIONES PERDEDORAS]],0),"")</f>
        <v/>
      </c>
      <c r="AC820" s="23"/>
      <c r="AD820" s="23"/>
      <c r="AE820" s="6" t="str">
        <f>IF(D820&lt;&gt;"",COUNTIF($D$3:D820,D820),"")</f>
        <v/>
      </c>
      <c r="AF820" s="6" t="str">
        <f>IF(Tabla2[[#This Row],[RESULTADO TOTAL EN PPRO8]]&lt;0,ABS(Tabla2[[#This Row],[RESULTADO TOTAL EN PPRO8]]),"")</f>
        <v/>
      </c>
    </row>
    <row r="821" spans="1:32" x14ac:dyDescent="0.25">
      <c r="A821" s="22"/>
      <c r="B821" s="34">
        <f t="shared" si="38"/>
        <v>819</v>
      </c>
      <c r="C821" s="22"/>
      <c r="D821" s="37"/>
      <c r="E821" s="37"/>
      <c r="F821" s="37"/>
      <c r="G821" s="39"/>
      <c r="H821" s="22"/>
      <c r="I821" s="22"/>
      <c r="J821" s="22"/>
      <c r="K821" s="22"/>
      <c r="L821" s="22"/>
      <c r="M821" s="22"/>
      <c r="N821" s="22"/>
      <c r="O821" s="22"/>
      <c r="P821" s="22"/>
      <c r="Q821" s="22"/>
      <c r="R821" s="22"/>
      <c r="S821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821" s="22"/>
      <c r="U821" s="6" t="str">
        <f>IF(V821&lt;&gt;"",Tabla2[[#This Row],[VALOR DEL PUNTO (EJEMPLO EN ACCIONES UN PUNTO 1€) ]]/Tabla2[[#This Row],[TAMAÑO DEL TICK (ACCIONES = 0,01)]],"")</f>
        <v/>
      </c>
      <c r="V821" s="22"/>
      <c r="W821" s="22"/>
      <c r="X821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821" s="13" t="str">
        <f>IF(Tabla2[[#This Row],[RESULTADO TOTAL EN PPRO8]]&lt;&gt;"",Tabla2[[#This Row],[RESULTADO TOTAL EN PPRO8]]-Tabla2[[#This Row],[RESULTADO (TOTAL)]],"")</f>
        <v/>
      </c>
      <c r="AA821" s="6" t="str">
        <f>IF(Tabla2[[#This Row],[RESULTADO (TOTAL)]]&lt;0,1,"")</f>
        <v/>
      </c>
      <c r="AB821" s="6" t="str">
        <f>IF(Tabla2[[#This Row],[TARGET REAL (RESULTADO EN TICKS)]]&lt;&gt;"",IF(Tabla2[[#This Row],[OPERACIONES PERDEDORAS]]=1,AB820+Tabla2[[#This Row],[OPERACIONES PERDEDORAS]],0),"")</f>
        <v/>
      </c>
      <c r="AC821" s="23"/>
      <c r="AD821" s="23"/>
      <c r="AE821" s="6" t="str">
        <f>IF(D821&lt;&gt;"",COUNTIF($D$3:D821,D821),"")</f>
        <v/>
      </c>
      <c r="AF821" s="6" t="str">
        <f>IF(Tabla2[[#This Row],[RESULTADO TOTAL EN PPRO8]]&lt;0,ABS(Tabla2[[#This Row],[RESULTADO TOTAL EN PPRO8]]),"")</f>
        <v/>
      </c>
    </row>
    <row r="822" spans="1:32" x14ac:dyDescent="0.25">
      <c r="A822" s="22"/>
      <c r="B822" s="34">
        <f t="shared" si="38"/>
        <v>820</v>
      </c>
      <c r="C822" s="22"/>
      <c r="D822" s="37"/>
      <c r="E822" s="37"/>
      <c r="F822" s="37"/>
      <c r="G822" s="39"/>
      <c r="H822" s="22"/>
      <c r="I822" s="22"/>
      <c r="J822" s="22"/>
      <c r="K822" s="22"/>
      <c r="L822" s="22"/>
      <c r="M822" s="22"/>
      <c r="N822" s="22"/>
      <c r="O822" s="22"/>
      <c r="P822" s="22"/>
      <c r="Q822" s="22"/>
      <c r="R822" s="22"/>
      <c r="S822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822" s="22"/>
      <c r="U822" s="6" t="str">
        <f>IF(V822&lt;&gt;"",Tabla2[[#This Row],[VALOR DEL PUNTO (EJEMPLO EN ACCIONES UN PUNTO 1€) ]]/Tabla2[[#This Row],[TAMAÑO DEL TICK (ACCIONES = 0,01)]],"")</f>
        <v/>
      </c>
      <c r="V822" s="22"/>
      <c r="W822" s="22"/>
      <c r="X822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822" s="13" t="str">
        <f>IF(Tabla2[[#This Row],[RESULTADO TOTAL EN PPRO8]]&lt;&gt;"",Tabla2[[#This Row],[RESULTADO TOTAL EN PPRO8]]-Tabla2[[#This Row],[RESULTADO (TOTAL)]],"")</f>
        <v/>
      </c>
      <c r="AA822" s="6" t="str">
        <f>IF(Tabla2[[#This Row],[RESULTADO (TOTAL)]]&lt;0,1,"")</f>
        <v/>
      </c>
      <c r="AB822" s="6" t="str">
        <f>IF(Tabla2[[#This Row],[TARGET REAL (RESULTADO EN TICKS)]]&lt;&gt;"",IF(Tabla2[[#This Row],[OPERACIONES PERDEDORAS]]=1,AB821+Tabla2[[#This Row],[OPERACIONES PERDEDORAS]],0),"")</f>
        <v/>
      </c>
      <c r="AC822" s="23"/>
      <c r="AD822" s="23"/>
      <c r="AE822" s="6" t="str">
        <f>IF(D822&lt;&gt;"",COUNTIF($D$3:D822,D822),"")</f>
        <v/>
      </c>
      <c r="AF822" s="6" t="str">
        <f>IF(Tabla2[[#This Row],[RESULTADO TOTAL EN PPRO8]]&lt;0,ABS(Tabla2[[#This Row],[RESULTADO TOTAL EN PPRO8]]),"")</f>
        <v/>
      </c>
    </row>
    <row r="823" spans="1:32" x14ac:dyDescent="0.25">
      <c r="A823" s="22"/>
      <c r="B823" s="34">
        <f t="shared" si="38"/>
        <v>821</v>
      </c>
      <c r="C823" s="22"/>
      <c r="D823" s="37"/>
      <c r="E823" s="37"/>
      <c r="F823" s="37"/>
      <c r="G823" s="39"/>
      <c r="H823" s="22"/>
      <c r="I823" s="22"/>
      <c r="J823" s="22"/>
      <c r="K823" s="22"/>
      <c r="L823" s="22"/>
      <c r="M823" s="22"/>
      <c r="N823" s="22"/>
      <c r="O823" s="22"/>
      <c r="P823" s="22"/>
      <c r="Q823" s="22"/>
      <c r="R823" s="22"/>
      <c r="S823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823" s="22"/>
      <c r="U823" s="6" t="str">
        <f>IF(V823&lt;&gt;"",Tabla2[[#This Row],[VALOR DEL PUNTO (EJEMPLO EN ACCIONES UN PUNTO 1€) ]]/Tabla2[[#This Row],[TAMAÑO DEL TICK (ACCIONES = 0,01)]],"")</f>
        <v/>
      </c>
      <c r="V823" s="22"/>
      <c r="W823" s="22"/>
      <c r="X823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823" s="13" t="str">
        <f>IF(Tabla2[[#This Row],[RESULTADO TOTAL EN PPRO8]]&lt;&gt;"",Tabla2[[#This Row],[RESULTADO TOTAL EN PPRO8]]-Tabla2[[#This Row],[RESULTADO (TOTAL)]],"")</f>
        <v/>
      </c>
      <c r="AA823" s="6" t="str">
        <f>IF(Tabla2[[#This Row],[RESULTADO (TOTAL)]]&lt;0,1,"")</f>
        <v/>
      </c>
      <c r="AB823" s="6" t="str">
        <f>IF(Tabla2[[#This Row],[TARGET REAL (RESULTADO EN TICKS)]]&lt;&gt;"",IF(Tabla2[[#This Row],[OPERACIONES PERDEDORAS]]=1,AB822+Tabla2[[#This Row],[OPERACIONES PERDEDORAS]],0),"")</f>
        <v/>
      </c>
      <c r="AC823" s="23"/>
      <c r="AD823" s="23"/>
      <c r="AE823" s="6" t="str">
        <f>IF(D823&lt;&gt;"",COUNTIF($D$3:D823,D823),"")</f>
        <v/>
      </c>
      <c r="AF823" s="6" t="str">
        <f>IF(Tabla2[[#This Row],[RESULTADO TOTAL EN PPRO8]]&lt;0,ABS(Tabla2[[#This Row],[RESULTADO TOTAL EN PPRO8]]),"")</f>
        <v/>
      </c>
    </row>
    <row r="824" spans="1:32" x14ac:dyDescent="0.25">
      <c r="A824" s="22"/>
      <c r="B824" s="34">
        <f t="shared" si="38"/>
        <v>822</v>
      </c>
      <c r="C824" s="22"/>
      <c r="D824" s="37"/>
      <c r="E824" s="37"/>
      <c r="F824" s="37"/>
      <c r="G824" s="39"/>
      <c r="H824" s="22"/>
      <c r="I824" s="22"/>
      <c r="J824" s="22"/>
      <c r="K824" s="22"/>
      <c r="L824" s="22"/>
      <c r="M824" s="22"/>
      <c r="N824" s="22"/>
      <c r="O824" s="22"/>
      <c r="P824" s="22"/>
      <c r="Q824" s="22"/>
      <c r="R824" s="22"/>
      <c r="S824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824" s="22"/>
      <c r="U824" s="6" t="str">
        <f>IF(V824&lt;&gt;"",Tabla2[[#This Row],[VALOR DEL PUNTO (EJEMPLO EN ACCIONES UN PUNTO 1€) ]]/Tabla2[[#This Row],[TAMAÑO DEL TICK (ACCIONES = 0,01)]],"")</f>
        <v/>
      </c>
      <c r="V824" s="22"/>
      <c r="W824" s="22"/>
      <c r="X824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824" s="13" t="str">
        <f>IF(Tabla2[[#This Row],[RESULTADO TOTAL EN PPRO8]]&lt;&gt;"",Tabla2[[#This Row],[RESULTADO TOTAL EN PPRO8]]-Tabla2[[#This Row],[RESULTADO (TOTAL)]],"")</f>
        <v/>
      </c>
      <c r="AA824" s="6" t="str">
        <f>IF(Tabla2[[#This Row],[RESULTADO (TOTAL)]]&lt;0,1,"")</f>
        <v/>
      </c>
      <c r="AB824" s="6" t="str">
        <f>IF(Tabla2[[#This Row],[TARGET REAL (RESULTADO EN TICKS)]]&lt;&gt;"",IF(Tabla2[[#This Row],[OPERACIONES PERDEDORAS]]=1,AB823+Tabla2[[#This Row],[OPERACIONES PERDEDORAS]],0),"")</f>
        <v/>
      </c>
      <c r="AC824" s="23"/>
      <c r="AD824" s="23"/>
      <c r="AE824" s="6" t="str">
        <f>IF(D824&lt;&gt;"",COUNTIF($D$3:D824,D824),"")</f>
        <v/>
      </c>
      <c r="AF824" s="6" t="str">
        <f>IF(Tabla2[[#This Row],[RESULTADO TOTAL EN PPRO8]]&lt;0,ABS(Tabla2[[#This Row],[RESULTADO TOTAL EN PPRO8]]),"")</f>
        <v/>
      </c>
    </row>
    <row r="825" spans="1:32" x14ac:dyDescent="0.25">
      <c r="A825" s="22"/>
      <c r="B825" s="34">
        <f t="shared" si="38"/>
        <v>823</v>
      </c>
      <c r="C825" s="22"/>
      <c r="D825" s="37"/>
      <c r="E825" s="37"/>
      <c r="F825" s="37"/>
      <c r="G825" s="39"/>
      <c r="H825" s="22"/>
      <c r="I825" s="22"/>
      <c r="J825" s="22"/>
      <c r="K825" s="22"/>
      <c r="L825" s="22"/>
      <c r="M825" s="22"/>
      <c r="N825" s="22"/>
      <c r="O825" s="22"/>
      <c r="P825" s="22"/>
      <c r="Q825" s="22"/>
      <c r="R825" s="22"/>
      <c r="S825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825" s="22"/>
      <c r="U825" s="6" t="str">
        <f>IF(V825&lt;&gt;"",Tabla2[[#This Row],[VALOR DEL PUNTO (EJEMPLO EN ACCIONES UN PUNTO 1€) ]]/Tabla2[[#This Row],[TAMAÑO DEL TICK (ACCIONES = 0,01)]],"")</f>
        <v/>
      </c>
      <c r="V825" s="22"/>
      <c r="W825" s="22"/>
      <c r="X825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825" s="13" t="str">
        <f>IF(Tabla2[[#This Row],[RESULTADO TOTAL EN PPRO8]]&lt;&gt;"",Tabla2[[#This Row],[RESULTADO TOTAL EN PPRO8]]-Tabla2[[#This Row],[RESULTADO (TOTAL)]],"")</f>
        <v/>
      </c>
      <c r="AA825" s="6" t="str">
        <f>IF(Tabla2[[#This Row],[RESULTADO (TOTAL)]]&lt;0,1,"")</f>
        <v/>
      </c>
      <c r="AB825" s="6" t="str">
        <f>IF(Tabla2[[#This Row],[TARGET REAL (RESULTADO EN TICKS)]]&lt;&gt;"",IF(Tabla2[[#This Row],[OPERACIONES PERDEDORAS]]=1,AB824+Tabla2[[#This Row],[OPERACIONES PERDEDORAS]],0),"")</f>
        <v/>
      </c>
      <c r="AC825" s="23"/>
      <c r="AD825" s="23"/>
      <c r="AE825" s="6" t="str">
        <f>IF(D825&lt;&gt;"",COUNTIF($D$3:D825,D825),"")</f>
        <v/>
      </c>
      <c r="AF825" s="6" t="str">
        <f>IF(Tabla2[[#This Row],[RESULTADO TOTAL EN PPRO8]]&lt;0,ABS(Tabla2[[#This Row],[RESULTADO TOTAL EN PPRO8]]),"")</f>
        <v/>
      </c>
    </row>
    <row r="826" spans="1:32" x14ac:dyDescent="0.25">
      <c r="A826" s="22"/>
      <c r="B826" s="34">
        <f t="shared" si="38"/>
        <v>824</v>
      </c>
      <c r="C826" s="22"/>
      <c r="D826" s="37"/>
      <c r="E826" s="37"/>
      <c r="F826" s="37"/>
      <c r="G826" s="39"/>
      <c r="H826" s="22"/>
      <c r="I826" s="22"/>
      <c r="J826" s="22"/>
      <c r="K826" s="22"/>
      <c r="L826" s="22"/>
      <c r="M826" s="22"/>
      <c r="N826" s="22"/>
      <c r="O826" s="22"/>
      <c r="P826" s="22"/>
      <c r="Q826" s="22"/>
      <c r="R826" s="22"/>
      <c r="S826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826" s="22"/>
      <c r="U826" s="6" t="str">
        <f>IF(V826&lt;&gt;"",Tabla2[[#This Row],[VALOR DEL PUNTO (EJEMPLO EN ACCIONES UN PUNTO 1€) ]]/Tabla2[[#This Row],[TAMAÑO DEL TICK (ACCIONES = 0,01)]],"")</f>
        <v/>
      </c>
      <c r="V826" s="22"/>
      <c r="W826" s="22"/>
      <c r="X826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826" s="13" t="str">
        <f>IF(Tabla2[[#This Row],[RESULTADO TOTAL EN PPRO8]]&lt;&gt;"",Tabla2[[#This Row],[RESULTADO TOTAL EN PPRO8]]-Tabla2[[#This Row],[RESULTADO (TOTAL)]],"")</f>
        <v/>
      </c>
      <c r="AA826" s="6" t="str">
        <f>IF(Tabla2[[#This Row],[RESULTADO (TOTAL)]]&lt;0,1,"")</f>
        <v/>
      </c>
      <c r="AB826" s="6" t="str">
        <f>IF(Tabla2[[#This Row],[TARGET REAL (RESULTADO EN TICKS)]]&lt;&gt;"",IF(Tabla2[[#This Row],[OPERACIONES PERDEDORAS]]=1,AB825+Tabla2[[#This Row],[OPERACIONES PERDEDORAS]],0),"")</f>
        <v/>
      </c>
      <c r="AC826" s="23"/>
      <c r="AD826" s="23"/>
      <c r="AE826" s="6" t="str">
        <f>IF(D826&lt;&gt;"",COUNTIF($D$3:D826,D826),"")</f>
        <v/>
      </c>
      <c r="AF826" s="6" t="str">
        <f>IF(Tabla2[[#This Row],[RESULTADO TOTAL EN PPRO8]]&lt;0,ABS(Tabla2[[#This Row],[RESULTADO TOTAL EN PPRO8]]),"")</f>
        <v/>
      </c>
    </row>
    <row r="827" spans="1:32" x14ac:dyDescent="0.25">
      <c r="A827" s="22"/>
      <c r="B827" s="34">
        <f t="shared" si="38"/>
        <v>825</v>
      </c>
      <c r="C827" s="22"/>
      <c r="D827" s="37"/>
      <c r="E827" s="37"/>
      <c r="F827" s="37"/>
      <c r="G827" s="39"/>
      <c r="H827" s="22"/>
      <c r="I827" s="22"/>
      <c r="J827" s="22"/>
      <c r="K827" s="22"/>
      <c r="L827" s="22"/>
      <c r="M827" s="22"/>
      <c r="N827" s="22"/>
      <c r="O827" s="22"/>
      <c r="P827" s="22"/>
      <c r="Q827" s="22"/>
      <c r="R827" s="22"/>
      <c r="S827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827" s="22"/>
      <c r="U827" s="6" t="str">
        <f>IF(V827&lt;&gt;"",Tabla2[[#This Row],[VALOR DEL PUNTO (EJEMPLO EN ACCIONES UN PUNTO 1€) ]]/Tabla2[[#This Row],[TAMAÑO DEL TICK (ACCIONES = 0,01)]],"")</f>
        <v/>
      </c>
      <c r="V827" s="22"/>
      <c r="W827" s="22"/>
      <c r="X827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827" s="13" t="str">
        <f>IF(Tabla2[[#This Row],[RESULTADO TOTAL EN PPRO8]]&lt;&gt;"",Tabla2[[#This Row],[RESULTADO TOTAL EN PPRO8]]-Tabla2[[#This Row],[RESULTADO (TOTAL)]],"")</f>
        <v/>
      </c>
      <c r="AA827" s="6" t="str">
        <f>IF(Tabla2[[#This Row],[RESULTADO (TOTAL)]]&lt;0,1,"")</f>
        <v/>
      </c>
      <c r="AB827" s="6" t="str">
        <f>IF(Tabla2[[#This Row],[TARGET REAL (RESULTADO EN TICKS)]]&lt;&gt;"",IF(Tabla2[[#This Row],[OPERACIONES PERDEDORAS]]=1,AB826+Tabla2[[#This Row],[OPERACIONES PERDEDORAS]],0),"")</f>
        <v/>
      </c>
      <c r="AC827" s="23"/>
      <c r="AD827" s="23"/>
      <c r="AE827" s="6" t="str">
        <f>IF(D827&lt;&gt;"",COUNTIF($D$3:D827,D827),"")</f>
        <v/>
      </c>
      <c r="AF827" s="6" t="str">
        <f>IF(Tabla2[[#This Row],[RESULTADO TOTAL EN PPRO8]]&lt;0,ABS(Tabla2[[#This Row],[RESULTADO TOTAL EN PPRO8]]),"")</f>
        <v/>
      </c>
    </row>
    <row r="828" spans="1:32" x14ac:dyDescent="0.25">
      <c r="A828" s="22"/>
      <c r="B828" s="34">
        <f t="shared" si="38"/>
        <v>826</v>
      </c>
      <c r="C828" s="22"/>
      <c r="D828" s="37"/>
      <c r="E828" s="37"/>
      <c r="F828" s="37"/>
      <c r="G828" s="39"/>
      <c r="H828" s="22"/>
      <c r="I828" s="22"/>
      <c r="J828" s="22"/>
      <c r="K828" s="22"/>
      <c r="L828" s="22"/>
      <c r="M828" s="22"/>
      <c r="N828" s="22"/>
      <c r="O828" s="22"/>
      <c r="P828" s="22"/>
      <c r="Q828" s="22"/>
      <c r="R828" s="22"/>
      <c r="S828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828" s="22"/>
      <c r="U828" s="6" t="str">
        <f>IF(V828&lt;&gt;"",Tabla2[[#This Row],[VALOR DEL PUNTO (EJEMPLO EN ACCIONES UN PUNTO 1€) ]]/Tabla2[[#This Row],[TAMAÑO DEL TICK (ACCIONES = 0,01)]],"")</f>
        <v/>
      </c>
      <c r="V828" s="22"/>
      <c r="W828" s="22"/>
      <c r="X828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828" s="13" t="str">
        <f>IF(Tabla2[[#This Row],[RESULTADO TOTAL EN PPRO8]]&lt;&gt;"",Tabla2[[#This Row],[RESULTADO TOTAL EN PPRO8]]-Tabla2[[#This Row],[RESULTADO (TOTAL)]],"")</f>
        <v/>
      </c>
      <c r="AA828" s="6" t="str">
        <f>IF(Tabla2[[#This Row],[RESULTADO (TOTAL)]]&lt;0,1,"")</f>
        <v/>
      </c>
      <c r="AB828" s="6" t="str">
        <f>IF(Tabla2[[#This Row],[TARGET REAL (RESULTADO EN TICKS)]]&lt;&gt;"",IF(Tabla2[[#This Row],[OPERACIONES PERDEDORAS]]=1,AB827+Tabla2[[#This Row],[OPERACIONES PERDEDORAS]],0),"")</f>
        <v/>
      </c>
      <c r="AC828" s="23"/>
      <c r="AD828" s="23"/>
      <c r="AE828" s="6" t="str">
        <f>IF(D828&lt;&gt;"",COUNTIF($D$3:D828,D828),"")</f>
        <v/>
      </c>
      <c r="AF828" s="6" t="str">
        <f>IF(Tabla2[[#This Row],[RESULTADO TOTAL EN PPRO8]]&lt;0,ABS(Tabla2[[#This Row],[RESULTADO TOTAL EN PPRO8]]),"")</f>
        <v/>
      </c>
    </row>
    <row r="829" spans="1:32" x14ac:dyDescent="0.25">
      <c r="A829" s="22"/>
      <c r="B829" s="34">
        <f t="shared" si="38"/>
        <v>827</v>
      </c>
      <c r="C829" s="22"/>
      <c r="D829" s="37"/>
      <c r="E829" s="37"/>
      <c r="F829" s="37"/>
      <c r="G829" s="39"/>
      <c r="H829" s="22"/>
      <c r="I829" s="22"/>
      <c r="J829" s="22"/>
      <c r="K829" s="22"/>
      <c r="L829" s="22"/>
      <c r="M829" s="22"/>
      <c r="N829" s="22"/>
      <c r="O829" s="22"/>
      <c r="P829" s="22"/>
      <c r="Q829" s="22"/>
      <c r="R829" s="22"/>
      <c r="S829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829" s="22"/>
      <c r="U829" s="6" t="str">
        <f>IF(V829&lt;&gt;"",Tabla2[[#This Row],[VALOR DEL PUNTO (EJEMPLO EN ACCIONES UN PUNTO 1€) ]]/Tabla2[[#This Row],[TAMAÑO DEL TICK (ACCIONES = 0,01)]],"")</f>
        <v/>
      </c>
      <c r="V829" s="22"/>
      <c r="W829" s="22"/>
      <c r="X829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829" s="13" t="str">
        <f>IF(Tabla2[[#This Row],[RESULTADO TOTAL EN PPRO8]]&lt;&gt;"",Tabla2[[#This Row],[RESULTADO TOTAL EN PPRO8]]-Tabla2[[#This Row],[RESULTADO (TOTAL)]],"")</f>
        <v/>
      </c>
      <c r="AA829" s="6" t="str">
        <f>IF(Tabla2[[#This Row],[RESULTADO (TOTAL)]]&lt;0,1,"")</f>
        <v/>
      </c>
      <c r="AB829" s="6" t="str">
        <f>IF(Tabla2[[#This Row],[TARGET REAL (RESULTADO EN TICKS)]]&lt;&gt;"",IF(Tabla2[[#This Row],[OPERACIONES PERDEDORAS]]=1,AB828+Tabla2[[#This Row],[OPERACIONES PERDEDORAS]],0),"")</f>
        <v/>
      </c>
      <c r="AC829" s="23"/>
      <c r="AD829" s="23"/>
      <c r="AE829" s="6" t="str">
        <f>IF(D829&lt;&gt;"",COUNTIF($D$3:D829,D829),"")</f>
        <v/>
      </c>
      <c r="AF829" s="6" t="str">
        <f>IF(Tabla2[[#This Row],[RESULTADO TOTAL EN PPRO8]]&lt;0,ABS(Tabla2[[#This Row],[RESULTADO TOTAL EN PPRO8]]),"")</f>
        <v/>
      </c>
    </row>
    <row r="830" spans="1:32" x14ac:dyDescent="0.25">
      <c r="A830" s="22"/>
      <c r="B830" s="34">
        <f t="shared" si="38"/>
        <v>828</v>
      </c>
      <c r="C830" s="22"/>
      <c r="D830" s="37"/>
      <c r="E830" s="37"/>
      <c r="F830" s="37"/>
      <c r="G830" s="39"/>
      <c r="H830" s="22"/>
      <c r="I830" s="22"/>
      <c r="J830" s="22"/>
      <c r="K830" s="22"/>
      <c r="L830" s="22"/>
      <c r="M830" s="22"/>
      <c r="N830" s="22"/>
      <c r="O830" s="22"/>
      <c r="P830" s="22"/>
      <c r="Q830" s="22"/>
      <c r="R830" s="22"/>
      <c r="S830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830" s="22"/>
      <c r="U830" s="6" t="str">
        <f>IF(V830&lt;&gt;"",Tabla2[[#This Row],[VALOR DEL PUNTO (EJEMPLO EN ACCIONES UN PUNTO 1€) ]]/Tabla2[[#This Row],[TAMAÑO DEL TICK (ACCIONES = 0,01)]],"")</f>
        <v/>
      </c>
      <c r="V830" s="22"/>
      <c r="W830" s="22"/>
      <c r="X830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830" s="13" t="str">
        <f>IF(Tabla2[[#This Row],[RESULTADO TOTAL EN PPRO8]]&lt;&gt;"",Tabla2[[#This Row],[RESULTADO TOTAL EN PPRO8]]-Tabla2[[#This Row],[RESULTADO (TOTAL)]],"")</f>
        <v/>
      </c>
      <c r="AA830" s="6" t="str">
        <f>IF(Tabla2[[#This Row],[RESULTADO (TOTAL)]]&lt;0,1,"")</f>
        <v/>
      </c>
      <c r="AB830" s="6" t="str">
        <f>IF(Tabla2[[#This Row],[TARGET REAL (RESULTADO EN TICKS)]]&lt;&gt;"",IF(Tabla2[[#This Row],[OPERACIONES PERDEDORAS]]=1,AB829+Tabla2[[#This Row],[OPERACIONES PERDEDORAS]],0),"")</f>
        <v/>
      </c>
      <c r="AC830" s="23"/>
      <c r="AD830" s="23"/>
      <c r="AE830" s="6" t="str">
        <f>IF(D830&lt;&gt;"",COUNTIF($D$3:D830,D830),"")</f>
        <v/>
      </c>
      <c r="AF830" s="6" t="str">
        <f>IF(Tabla2[[#This Row],[RESULTADO TOTAL EN PPRO8]]&lt;0,ABS(Tabla2[[#This Row],[RESULTADO TOTAL EN PPRO8]]),"")</f>
        <v/>
      </c>
    </row>
    <row r="831" spans="1:32" x14ac:dyDescent="0.25">
      <c r="A831" s="22"/>
      <c r="B831" s="34">
        <f t="shared" si="38"/>
        <v>829</v>
      </c>
      <c r="C831" s="22"/>
      <c r="D831" s="37"/>
      <c r="E831" s="37"/>
      <c r="F831" s="37"/>
      <c r="G831" s="39"/>
      <c r="H831" s="22"/>
      <c r="I831" s="22"/>
      <c r="J831" s="22"/>
      <c r="K831" s="22"/>
      <c r="L831" s="22"/>
      <c r="M831" s="22"/>
      <c r="N831" s="22"/>
      <c r="O831" s="22"/>
      <c r="P831" s="22"/>
      <c r="Q831" s="22"/>
      <c r="R831" s="22"/>
      <c r="S831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831" s="22"/>
      <c r="U831" s="6" t="str">
        <f>IF(V831&lt;&gt;"",Tabla2[[#This Row],[VALOR DEL PUNTO (EJEMPLO EN ACCIONES UN PUNTO 1€) ]]/Tabla2[[#This Row],[TAMAÑO DEL TICK (ACCIONES = 0,01)]],"")</f>
        <v/>
      </c>
      <c r="V831" s="22"/>
      <c r="W831" s="22"/>
      <c r="X831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831" s="13" t="str">
        <f>IF(Tabla2[[#This Row],[RESULTADO TOTAL EN PPRO8]]&lt;&gt;"",Tabla2[[#This Row],[RESULTADO TOTAL EN PPRO8]]-Tabla2[[#This Row],[RESULTADO (TOTAL)]],"")</f>
        <v/>
      </c>
      <c r="AA831" s="6" t="str">
        <f>IF(Tabla2[[#This Row],[RESULTADO (TOTAL)]]&lt;0,1,"")</f>
        <v/>
      </c>
      <c r="AB831" s="6" t="str">
        <f>IF(Tabla2[[#This Row],[TARGET REAL (RESULTADO EN TICKS)]]&lt;&gt;"",IF(Tabla2[[#This Row],[OPERACIONES PERDEDORAS]]=1,AB830+Tabla2[[#This Row],[OPERACIONES PERDEDORAS]],0),"")</f>
        <v/>
      </c>
      <c r="AC831" s="23"/>
      <c r="AD831" s="23"/>
      <c r="AE831" s="6" t="str">
        <f>IF(D831&lt;&gt;"",COUNTIF($D$3:D831,D831),"")</f>
        <v/>
      </c>
      <c r="AF831" s="6" t="str">
        <f>IF(Tabla2[[#This Row],[RESULTADO TOTAL EN PPRO8]]&lt;0,ABS(Tabla2[[#This Row],[RESULTADO TOTAL EN PPRO8]]),"")</f>
        <v/>
      </c>
    </row>
    <row r="832" spans="1:32" x14ac:dyDescent="0.25">
      <c r="A832" s="22"/>
      <c r="B832" s="34">
        <f t="shared" si="38"/>
        <v>830</v>
      </c>
      <c r="C832" s="22"/>
      <c r="D832" s="37"/>
      <c r="E832" s="37"/>
      <c r="F832" s="37"/>
      <c r="G832" s="39"/>
      <c r="H832" s="22"/>
      <c r="I832" s="22"/>
      <c r="J832" s="22"/>
      <c r="K832" s="22"/>
      <c r="L832" s="22"/>
      <c r="M832" s="22"/>
      <c r="N832" s="22"/>
      <c r="O832" s="22"/>
      <c r="P832" s="22"/>
      <c r="Q832" s="22"/>
      <c r="R832" s="22"/>
      <c r="S832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832" s="22"/>
      <c r="U832" s="6" t="str">
        <f>IF(V832&lt;&gt;"",Tabla2[[#This Row],[VALOR DEL PUNTO (EJEMPLO EN ACCIONES UN PUNTO 1€) ]]/Tabla2[[#This Row],[TAMAÑO DEL TICK (ACCIONES = 0,01)]],"")</f>
        <v/>
      </c>
      <c r="V832" s="22"/>
      <c r="W832" s="22"/>
      <c r="X832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832" s="13" t="str">
        <f>IF(Tabla2[[#This Row],[RESULTADO TOTAL EN PPRO8]]&lt;&gt;"",Tabla2[[#This Row],[RESULTADO TOTAL EN PPRO8]]-Tabla2[[#This Row],[RESULTADO (TOTAL)]],"")</f>
        <v/>
      </c>
      <c r="AA832" s="6" t="str">
        <f>IF(Tabla2[[#This Row],[RESULTADO (TOTAL)]]&lt;0,1,"")</f>
        <v/>
      </c>
      <c r="AB832" s="6" t="str">
        <f>IF(Tabla2[[#This Row],[TARGET REAL (RESULTADO EN TICKS)]]&lt;&gt;"",IF(Tabla2[[#This Row],[OPERACIONES PERDEDORAS]]=1,AB831+Tabla2[[#This Row],[OPERACIONES PERDEDORAS]],0),"")</f>
        <v/>
      </c>
      <c r="AC832" s="23"/>
      <c r="AD832" s="23"/>
      <c r="AE832" s="6" t="str">
        <f>IF(D832&lt;&gt;"",COUNTIF($D$3:D832,D832),"")</f>
        <v/>
      </c>
      <c r="AF832" s="6" t="str">
        <f>IF(Tabla2[[#This Row],[RESULTADO TOTAL EN PPRO8]]&lt;0,ABS(Tabla2[[#This Row],[RESULTADO TOTAL EN PPRO8]]),"")</f>
        <v/>
      </c>
    </row>
    <row r="833" spans="1:32" x14ac:dyDescent="0.25">
      <c r="A833" s="22"/>
      <c r="B833" s="34">
        <f t="shared" si="38"/>
        <v>831</v>
      </c>
      <c r="C833" s="22"/>
      <c r="D833" s="37"/>
      <c r="E833" s="37"/>
      <c r="F833" s="37"/>
      <c r="G833" s="39"/>
      <c r="H833" s="22"/>
      <c r="I833" s="22"/>
      <c r="J833" s="22"/>
      <c r="K833" s="22"/>
      <c r="L833" s="22"/>
      <c r="M833" s="22"/>
      <c r="N833" s="22"/>
      <c r="O833" s="22"/>
      <c r="P833" s="22"/>
      <c r="Q833" s="22"/>
      <c r="R833" s="22"/>
      <c r="S833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833" s="22"/>
      <c r="U833" s="6" t="str">
        <f>IF(V833&lt;&gt;"",Tabla2[[#This Row],[VALOR DEL PUNTO (EJEMPLO EN ACCIONES UN PUNTO 1€) ]]/Tabla2[[#This Row],[TAMAÑO DEL TICK (ACCIONES = 0,01)]],"")</f>
        <v/>
      </c>
      <c r="V833" s="22"/>
      <c r="W833" s="22"/>
      <c r="X833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833" s="13" t="str">
        <f>IF(Tabla2[[#This Row],[RESULTADO TOTAL EN PPRO8]]&lt;&gt;"",Tabla2[[#This Row],[RESULTADO TOTAL EN PPRO8]]-Tabla2[[#This Row],[RESULTADO (TOTAL)]],"")</f>
        <v/>
      </c>
      <c r="AA833" s="6" t="str">
        <f>IF(Tabla2[[#This Row],[RESULTADO (TOTAL)]]&lt;0,1,"")</f>
        <v/>
      </c>
      <c r="AB833" s="6" t="str">
        <f>IF(Tabla2[[#This Row],[TARGET REAL (RESULTADO EN TICKS)]]&lt;&gt;"",IF(Tabla2[[#This Row],[OPERACIONES PERDEDORAS]]=1,AB832+Tabla2[[#This Row],[OPERACIONES PERDEDORAS]],0),"")</f>
        <v/>
      </c>
      <c r="AC833" s="23"/>
      <c r="AD833" s="23"/>
      <c r="AE833" s="6" t="str">
        <f>IF(D833&lt;&gt;"",COUNTIF($D$3:D833,D833),"")</f>
        <v/>
      </c>
      <c r="AF833" s="6" t="str">
        <f>IF(Tabla2[[#This Row],[RESULTADO TOTAL EN PPRO8]]&lt;0,ABS(Tabla2[[#This Row],[RESULTADO TOTAL EN PPRO8]]),"")</f>
        <v/>
      </c>
    </row>
    <row r="834" spans="1:32" x14ac:dyDescent="0.25">
      <c r="A834" s="22"/>
      <c r="B834" s="34">
        <f t="shared" si="38"/>
        <v>832</v>
      </c>
      <c r="C834" s="22"/>
      <c r="D834" s="37"/>
      <c r="E834" s="37"/>
      <c r="F834" s="37"/>
      <c r="G834" s="39"/>
      <c r="H834" s="22"/>
      <c r="I834" s="22"/>
      <c r="J834" s="22"/>
      <c r="K834" s="22"/>
      <c r="L834" s="22"/>
      <c r="M834" s="22"/>
      <c r="N834" s="22"/>
      <c r="O834" s="22"/>
      <c r="P834" s="22"/>
      <c r="Q834" s="22"/>
      <c r="R834" s="22"/>
      <c r="S834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834" s="22"/>
      <c r="U834" s="6" t="str">
        <f>IF(V834&lt;&gt;"",Tabla2[[#This Row],[VALOR DEL PUNTO (EJEMPLO EN ACCIONES UN PUNTO 1€) ]]/Tabla2[[#This Row],[TAMAÑO DEL TICK (ACCIONES = 0,01)]],"")</f>
        <v/>
      </c>
      <c r="V834" s="22"/>
      <c r="W834" s="22"/>
      <c r="X834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834" s="13" t="str">
        <f>IF(Tabla2[[#This Row],[RESULTADO TOTAL EN PPRO8]]&lt;&gt;"",Tabla2[[#This Row],[RESULTADO TOTAL EN PPRO8]]-Tabla2[[#This Row],[RESULTADO (TOTAL)]],"")</f>
        <v/>
      </c>
      <c r="AA834" s="6" t="str">
        <f>IF(Tabla2[[#This Row],[RESULTADO (TOTAL)]]&lt;0,1,"")</f>
        <v/>
      </c>
      <c r="AB834" s="6" t="str">
        <f>IF(Tabla2[[#This Row],[TARGET REAL (RESULTADO EN TICKS)]]&lt;&gt;"",IF(Tabla2[[#This Row],[OPERACIONES PERDEDORAS]]=1,AB833+Tabla2[[#This Row],[OPERACIONES PERDEDORAS]],0),"")</f>
        <v/>
      </c>
      <c r="AC834" s="23"/>
      <c r="AD834" s="23"/>
      <c r="AE834" s="6" t="str">
        <f>IF(D834&lt;&gt;"",COUNTIF($D$3:D834,D834),"")</f>
        <v/>
      </c>
      <c r="AF834" s="6" t="str">
        <f>IF(Tabla2[[#This Row],[RESULTADO TOTAL EN PPRO8]]&lt;0,ABS(Tabla2[[#This Row],[RESULTADO TOTAL EN PPRO8]]),"")</f>
        <v/>
      </c>
    </row>
    <row r="835" spans="1:32" x14ac:dyDescent="0.25">
      <c r="A835" s="22"/>
      <c r="B835" s="34">
        <f t="shared" si="38"/>
        <v>833</v>
      </c>
      <c r="C835" s="22"/>
      <c r="D835" s="37"/>
      <c r="E835" s="37"/>
      <c r="F835" s="37"/>
      <c r="G835" s="39"/>
      <c r="H835" s="22"/>
      <c r="I835" s="22"/>
      <c r="J835" s="22"/>
      <c r="K835" s="22"/>
      <c r="L835" s="22"/>
      <c r="M835" s="22"/>
      <c r="N835" s="22"/>
      <c r="O835" s="22"/>
      <c r="P835" s="22"/>
      <c r="Q835" s="22"/>
      <c r="R835" s="22"/>
      <c r="S835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835" s="22"/>
      <c r="U835" s="6" t="str">
        <f>IF(V835&lt;&gt;"",Tabla2[[#This Row],[VALOR DEL PUNTO (EJEMPLO EN ACCIONES UN PUNTO 1€) ]]/Tabla2[[#This Row],[TAMAÑO DEL TICK (ACCIONES = 0,01)]],"")</f>
        <v/>
      </c>
      <c r="V835" s="22"/>
      <c r="W835" s="22"/>
      <c r="X835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835" s="13" t="str">
        <f>IF(Tabla2[[#This Row],[RESULTADO TOTAL EN PPRO8]]&lt;&gt;"",Tabla2[[#This Row],[RESULTADO TOTAL EN PPRO8]]-Tabla2[[#This Row],[RESULTADO (TOTAL)]],"")</f>
        <v/>
      </c>
      <c r="AA835" s="6" t="str">
        <f>IF(Tabla2[[#This Row],[RESULTADO (TOTAL)]]&lt;0,1,"")</f>
        <v/>
      </c>
      <c r="AB835" s="6" t="str">
        <f>IF(Tabla2[[#This Row],[TARGET REAL (RESULTADO EN TICKS)]]&lt;&gt;"",IF(Tabla2[[#This Row],[OPERACIONES PERDEDORAS]]=1,AB834+Tabla2[[#This Row],[OPERACIONES PERDEDORAS]],0),"")</f>
        <v/>
      </c>
      <c r="AC835" s="23"/>
      <c r="AD835" s="23"/>
      <c r="AE835" s="6" t="str">
        <f>IF(D835&lt;&gt;"",COUNTIF($D$3:D835,D835),"")</f>
        <v/>
      </c>
      <c r="AF835" s="6" t="str">
        <f>IF(Tabla2[[#This Row],[RESULTADO TOTAL EN PPRO8]]&lt;0,ABS(Tabla2[[#This Row],[RESULTADO TOTAL EN PPRO8]]),"")</f>
        <v/>
      </c>
    </row>
    <row r="836" spans="1:32" x14ac:dyDescent="0.25">
      <c r="A836" s="22"/>
      <c r="B836" s="34">
        <f t="shared" si="38"/>
        <v>834</v>
      </c>
      <c r="C836" s="22"/>
      <c r="D836" s="37"/>
      <c r="E836" s="37"/>
      <c r="F836" s="37"/>
      <c r="G836" s="39"/>
      <c r="H836" s="22"/>
      <c r="I836" s="22"/>
      <c r="J836" s="22"/>
      <c r="K836" s="22"/>
      <c r="L836" s="22"/>
      <c r="M836" s="22"/>
      <c r="N836" s="22"/>
      <c r="O836" s="22"/>
      <c r="P836" s="22"/>
      <c r="Q836" s="22"/>
      <c r="R836" s="22"/>
      <c r="S836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836" s="22"/>
      <c r="U836" s="6" t="str">
        <f>IF(V836&lt;&gt;"",Tabla2[[#This Row],[VALOR DEL PUNTO (EJEMPLO EN ACCIONES UN PUNTO 1€) ]]/Tabla2[[#This Row],[TAMAÑO DEL TICK (ACCIONES = 0,01)]],"")</f>
        <v/>
      </c>
      <c r="V836" s="22"/>
      <c r="W836" s="22"/>
      <c r="X836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836" s="13" t="str">
        <f>IF(Tabla2[[#This Row],[RESULTADO TOTAL EN PPRO8]]&lt;&gt;"",Tabla2[[#This Row],[RESULTADO TOTAL EN PPRO8]]-Tabla2[[#This Row],[RESULTADO (TOTAL)]],"")</f>
        <v/>
      </c>
      <c r="AA836" s="6" t="str">
        <f>IF(Tabla2[[#This Row],[RESULTADO (TOTAL)]]&lt;0,1,"")</f>
        <v/>
      </c>
      <c r="AB836" s="6" t="str">
        <f>IF(Tabla2[[#This Row],[TARGET REAL (RESULTADO EN TICKS)]]&lt;&gt;"",IF(Tabla2[[#This Row],[OPERACIONES PERDEDORAS]]=1,AB835+Tabla2[[#This Row],[OPERACIONES PERDEDORAS]],0),"")</f>
        <v/>
      </c>
      <c r="AC836" s="23"/>
      <c r="AD836" s="23"/>
      <c r="AE836" s="6" t="str">
        <f>IF(D836&lt;&gt;"",COUNTIF($D$3:D836,D836),"")</f>
        <v/>
      </c>
      <c r="AF836" s="6" t="str">
        <f>IF(Tabla2[[#This Row],[RESULTADO TOTAL EN PPRO8]]&lt;0,ABS(Tabla2[[#This Row],[RESULTADO TOTAL EN PPRO8]]),"")</f>
        <v/>
      </c>
    </row>
    <row r="837" spans="1:32" x14ac:dyDescent="0.25">
      <c r="A837" s="22"/>
      <c r="B837" s="34">
        <f t="shared" si="38"/>
        <v>835</v>
      </c>
      <c r="C837" s="22"/>
      <c r="D837" s="37"/>
      <c r="E837" s="37"/>
      <c r="F837" s="37"/>
      <c r="G837" s="39"/>
      <c r="H837" s="22"/>
      <c r="I837" s="22"/>
      <c r="J837" s="22"/>
      <c r="K837" s="22"/>
      <c r="L837" s="22"/>
      <c r="M837" s="22"/>
      <c r="N837" s="22"/>
      <c r="O837" s="22"/>
      <c r="P837" s="22"/>
      <c r="Q837" s="22"/>
      <c r="R837" s="22"/>
      <c r="S837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837" s="22"/>
      <c r="U837" s="6" t="str">
        <f>IF(V837&lt;&gt;"",Tabla2[[#This Row],[VALOR DEL PUNTO (EJEMPLO EN ACCIONES UN PUNTO 1€) ]]/Tabla2[[#This Row],[TAMAÑO DEL TICK (ACCIONES = 0,01)]],"")</f>
        <v/>
      </c>
      <c r="V837" s="22"/>
      <c r="W837" s="22"/>
      <c r="X837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837" s="13" t="str">
        <f>IF(Tabla2[[#This Row],[RESULTADO TOTAL EN PPRO8]]&lt;&gt;"",Tabla2[[#This Row],[RESULTADO TOTAL EN PPRO8]]-Tabla2[[#This Row],[RESULTADO (TOTAL)]],"")</f>
        <v/>
      </c>
      <c r="AA837" s="6" t="str">
        <f>IF(Tabla2[[#This Row],[RESULTADO (TOTAL)]]&lt;0,1,"")</f>
        <v/>
      </c>
      <c r="AB837" s="6" t="str">
        <f>IF(Tabla2[[#This Row],[TARGET REAL (RESULTADO EN TICKS)]]&lt;&gt;"",IF(Tabla2[[#This Row],[OPERACIONES PERDEDORAS]]=1,AB836+Tabla2[[#This Row],[OPERACIONES PERDEDORAS]],0),"")</f>
        <v/>
      </c>
      <c r="AC837" s="23"/>
      <c r="AD837" s="23"/>
      <c r="AE837" s="6" t="str">
        <f>IF(D837&lt;&gt;"",COUNTIF($D$3:D837,D837),"")</f>
        <v/>
      </c>
      <c r="AF837" s="6" t="str">
        <f>IF(Tabla2[[#This Row],[RESULTADO TOTAL EN PPRO8]]&lt;0,ABS(Tabla2[[#This Row],[RESULTADO TOTAL EN PPRO8]]),"")</f>
        <v/>
      </c>
    </row>
    <row r="838" spans="1:32" x14ac:dyDescent="0.25">
      <c r="A838" s="22"/>
      <c r="B838" s="34">
        <f t="shared" si="38"/>
        <v>836</v>
      </c>
      <c r="C838" s="22"/>
      <c r="D838" s="37"/>
      <c r="E838" s="37"/>
      <c r="F838" s="37"/>
      <c r="G838" s="39"/>
      <c r="H838" s="22"/>
      <c r="I838" s="22"/>
      <c r="J838" s="22"/>
      <c r="K838" s="22"/>
      <c r="L838" s="22"/>
      <c r="M838" s="22"/>
      <c r="N838" s="22"/>
      <c r="O838" s="22"/>
      <c r="P838" s="22"/>
      <c r="Q838" s="22"/>
      <c r="R838" s="22"/>
      <c r="S838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838" s="22"/>
      <c r="U838" s="6" t="str">
        <f>IF(V838&lt;&gt;"",Tabla2[[#This Row],[VALOR DEL PUNTO (EJEMPLO EN ACCIONES UN PUNTO 1€) ]]/Tabla2[[#This Row],[TAMAÑO DEL TICK (ACCIONES = 0,01)]],"")</f>
        <v/>
      </c>
      <c r="V838" s="22"/>
      <c r="W838" s="22"/>
      <c r="X838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838" s="13" t="str">
        <f>IF(Tabla2[[#This Row],[RESULTADO TOTAL EN PPRO8]]&lt;&gt;"",Tabla2[[#This Row],[RESULTADO TOTAL EN PPRO8]]-Tabla2[[#This Row],[RESULTADO (TOTAL)]],"")</f>
        <v/>
      </c>
      <c r="AA838" s="6" t="str">
        <f>IF(Tabla2[[#This Row],[RESULTADO (TOTAL)]]&lt;0,1,"")</f>
        <v/>
      </c>
      <c r="AB838" s="6" t="str">
        <f>IF(Tabla2[[#This Row],[TARGET REAL (RESULTADO EN TICKS)]]&lt;&gt;"",IF(Tabla2[[#This Row],[OPERACIONES PERDEDORAS]]=1,AB837+Tabla2[[#This Row],[OPERACIONES PERDEDORAS]],0),"")</f>
        <v/>
      </c>
      <c r="AC838" s="23"/>
      <c r="AD838" s="23"/>
      <c r="AE838" s="6" t="str">
        <f>IF(D838&lt;&gt;"",COUNTIF($D$3:D838,D838),"")</f>
        <v/>
      </c>
      <c r="AF838" s="6" t="str">
        <f>IF(Tabla2[[#This Row],[RESULTADO TOTAL EN PPRO8]]&lt;0,ABS(Tabla2[[#This Row],[RESULTADO TOTAL EN PPRO8]]),"")</f>
        <v/>
      </c>
    </row>
    <row r="839" spans="1:32" x14ac:dyDescent="0.25">
      <c r="A839" s="22"/>
      <c r="B839" s="34">
        <f t="shared" si="38"/>
        <v>837</v>
      </c>
      <c r="C839" s="22"/>
      <c r="D839" s="37"/>
      <c r="E839" s="37"/>
      <c r="F839" s="37"/>
      <c r="G839" s="39"/>
      <c r="H839" s="22"/>
      <c r="I839" s="22"/>
      <c r="J839" s="22"/>
      <c r="K839" s="22"/>
      <c r="L839" s="22"/>
      <c r="M839" s="22"/>
      <c r="N839" s="22"/>
      <c r="O839" s="22"/>
      <c r="P839" s="22"/>
      <c r="Q839" s="22"/>
      <c r="R839" s="22"/>
      <c r="S839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839" s="22"/>
      <c r="U839" s="6" t="str">
        <f>IF(V839&lt;&gt;"",Tabla2[[#This Row],[VALOR DEL PUNTO (EJEMPLO EN ACCIONES UN PUNTO 1€) ]]/Tabla2[[#This Row],[TAMAÑO DEL TICK (ACCIONES = 0,01)]],"")</f>
        <v/>
      </c>
      <c r="V839" s="22"/>
      <c r="W839" s="22"/>
      <c r="X839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839" s="13" t="str">
        <f>IF(Tabla2[[#This Row],[RESULTADO TOTAL EN PPRO8]]&lt;&gt;"",Tabla2[[#This Row],[RESULTADO TOTAL EN PPRO8]]-Tabla2[[#This Row],[RESULTADO (TOTAL)]],"")</f>
        <v/>
      </c>
      <c r="AA839" s="6" t="str">
        <f>IF(Tabla2[[#This Row],[RESULTADO (TOTAL)]]&lt;0,1,"")</f>
        <v/>
      </c>
      <c r="AB839" s="6" t="str">
        <f>IF(Tabla2[[#This Row],[TARGET REAL (RESULTADO EN TICKS)]]&lt;&gt;"",IF(Tabla2[[#This Row],[OPERACIONES PERDEDORAS]]=1,AB838+Tabla2[[#This Row],[OPERACIONES PERDEDORAS]],0),"")</f>
        <v/>
      </c>
      <c r="AC839" s="23"/>
      <c r="AD839" s="23"/>
      <c r="AE839" s="6" t="str">
        <f>IF(D839&lt;&gt;"",COUNTIF($D$3:D839,D839),"")</f>
        <v/>
      </c>
      <c r="AF839" s="6" t="str">
        <f>IF(Tabla2[[#This Row],[RESULTADO TOTAL EN PPRO8]]&lt;0,ABS(Tabla2[[#This Row],[RESULTADO TOTAL EN PPRO8]]),"")</f>
        <v/>
      </c>
    </row>
    <row r="840" spans="1:32" x14ac:dyDescent="0.25">
      <c r="A840" s="22"/>
      <c r="B840" s="34">
        <f t="shared" si="38"/>
        <v>838</v>
      </c>
      <c r="C840" s="22"/>
      <c r="D840" s="37"/>
      <c r="E840" s="37"/>
      <c r="F840" s="37"/>
      <c r="G840" s="39"/>
      <c r="H840" s="22"/>
      <c r="I840" s="22"/>
      <c r="J840" s="22"/>
      <c r="K840" s="22"/>
      <c r="L840" s="22"/>
      <c r="M840" s="22"/>
      <c r="N840" s="22"/>
      <c r="O840" s="22"/>
      <c r="P840" s="22"/>
      <c r="Q840" s="22"/>
      <c r="R840" s="22"/>
      <c r="S840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840" s="22"/>
      <c r="U840" s="6" t="str">
        <f>IF(V840&lt;&gt;"",Tabla2[[#This Row],[VALOR DEL PUNTO (EJEMPLO EN ACCIONES UN PUNTO 1€) ]]/Tabla2[[#This Row],[TAMAÑO DEL TICK (ACCIONES = 0,01)]],"")</f>
        <v/>
      </c>
      <c r="V840" s="22"/>
      <c r="W840" s="22"/>
      <c r="X840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840" s="13" t="str">
        <f>IF(Tabla2[[#This Row],[RESULTADO TOTAL EN PPRO8]]&lt;&gt;"",Tabla2[[#This Row],[RESULTADO TOTAL EN PPRO8]]-Tabla2[[#This Row],[RESULTADO (TOTAL)]],"")</f>
        <v/>
      </c>
      <c r="AA840" s="6" t="str">
        <f>IF(Tabla2[[#This Row],[RESULTADO (TOTAL)]]&lt;0,1,"")</f>
        <v/>
      </c>
      <c r="AB840" s="6" t="str">
        <f>IF(Tabla2[[#This Row],[TARGET REAL (RESULTADO EN TICKS)]]&lt;&gt;"",IF(Tabla2[[#This Row],[OPERACIONES PERDEDORAS]]=1,AB839+Tabla2[[#This Row],[OPERACIONES PERDEDORAS]],0),"")</f>
        <v/>
      </c>
      <c r="AC840" s="23"/>
      <c r="AD840" s="23"/>
      <c r="AE840" s="6" t="str">
        <f>IF(D840&lt;&gt;"",COUNTIF($D$3:D840,D840),"")</f>
        <v/>
      </c>
      <c r="AF840" s="6" t="str">
        <f>IF(Tabla2[[#This Row],[RESULTADO TOTAL EN PPRO8]]&lt;0,ABS(Tabla2[[#This Row],[RESULTADO TOTAL EN PPRO8]]),"")</f>
        <v/>
      </c>
    </row>
    <row r="841" spans="1:32" x14ac:dyDescent="0.25">
      <c r="A841" s="22"/>
      <c r="B841" s="34">
        <f t="shared" si="38"/>
        <v>839</v>
      </c>
      <c r="C841" s="22"/>
      <c r="D841" s="37"/>
      <c r="E841" s="37"/>
      <c r="F841" s="37"/>
      <c r="G841" s="39"/>
      <c r="H841" s="22"/>
      <c r="I841" s="22"/>
      <c r="J841" s="22"/>
      <c r="K841" s="22"/>
      <c r="L841" s="22"/>
      <c r="M841" s="22"/>
      <c r="N841" s="22"/>
      <c r="O841" s="22"/>
      <c r="P841" s="22"/>
      <c r="Q841" s="22"/>
      <c r="R841" s="22"/>
      <c r="S841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841" s="22"/>
      <c r="U841" s="6" t="str">
        <f>IF(V841&lt;&gt;"",Tabla2[[#This Row],[VALOR DEL PUNTO (EJEMPLO EN ACCIONES UN PUNTO 1€) ]]/Tabla2[[#This Row],[TAMAÑO DEL TICK (ACCIONES = 0,01)]],"")</f>
        <v/>
      </c>
      <c r="V841" s="22"/>
      <c r="W841" s="22"/>
      <c r="X841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841" s="13" t="str">
        <f>IF(Tabla2[[#This Row],[RESULTADO TOTAL EN PPRO8]]&lt;&gt;"",Tabla2[[#This Row],[RESULTADO TOTAL EN PPRO8]]-Tabla2[[#This Row],[RESULTADO (TOTAL)]],"")</f>
        <v/>
      </c>
      <c r="AA841" s="6" t="str">
        <f>IF(Tabla2[[#This Row],[RESULTADO (TOTAL)]]&lt;0,1,"")</f>
        <v/>
      </c>
      <c r="AB841" s="6" t="str">
        <f>IF(Tabla2[[#This Row],[TARGET REAL (RESULTADO EN TICKS)]]&lt;&gt;"",IF(Tabla2[[#This Row],[OPERACIONES PERDEDORAS]]=1,AB840+Tabla2[[#This Row],[OPERACIONES PERDEDORAS]],0),"")</f>
        <v/>
      </c>
      <c r="AC841" s="23"/>
      <c r="AD841" s="23"/>
      <c r="AE841" s="6" t="str">
        <f>IF(D841&lt;&gt;"",COUNTIF($D$3:D841,D841),"")</f>
        <v/>
      </c>
      <c r="AF841" s="6" t="str">
        <f>IF(Tabla2[[#This Row],[RESULTADO TOTAL EN PPRO8]]&lt;0,ABS(Tabla2[[#This Row],[RESULTADO TOTAL EN PPRO8]]),"")</f>
        <v/>
      </c>
    </row>
    <row r="842" spans="1:32" x14ac:dyDescent="0.25">
      <c r="A842" s="22"/>
      <c r="B842" s="34">
        <f t="shared" si="38"/>
        <v>840</v>
      </c>
      <c r="C842" s="22"/>
      <c r="D842" s="37"/>
      <c r="E842" s="37"/>
      <c r="F842" s="37"/>
      <c r="G842" s="39"/>
      <c r="H842" s="22"/>
      <c r="I842" s="22"/>
      <c r="J842" s="22"/>
      <c r="K842" s="22"/>
      <c r="L842" s="22"/>
      <c r="M842" s="22"/>
      <c r="N842" s="22"/>
      <c r="O842" s="22"/>
      <c r="P842" s="22"/>
      <c r="Q842" s="22"/>
      <c r="R842" s="22"/>
      <c r="S842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842" s="22"/>
      <c r="U842" s="6" t="str">
        <f>IF(V842&lt;&gt;"",Tabla2[[#This Row],[VALOR DEL PUNTO (EJEMPLO EN ACCIONES UN PUNTO 1€) ]]/Tabla2[[#This Row],[TAMAÑO DEL TICK (ACCIONES = 0,01)]],"")</f>
        <v/>
      </c>
      <c r="V842" s="22"/>
      <c r="W842" s="22"/>
      <c r="X842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842" s="13" t="str">
        <f>IF(Tabla2[[#This Row],[RESULTADO TOTAL EN PPRO8]]&lt;&gt;"",Tabla2[[#This Row],[RESULTADO TOTAL EN PPRO8]]-Tabla2[[#This Row],[RESULTADO (TOTAL)]],"")</f>
        <v/>
      </c>
      <c r="AA842" s="6" t="str">
        <f>IF(Tabla2[[#This Row],[RESULTADO (TOTAL)]]&lt;0,1,"")</f>
        <v/>
      </c>
      <c r="AB842" s="6" t="str">
        <f>IF(Tabla2[[#This Row],[TARGET REAL (RESULTADO EN TICKS)]]&lt;&gt;"",IF(Tabla2[[#This Row],[OPERACIONES PERDEDORAS]]=1,AB841+Tabla2[[#This Row],[OPERACIONES PERDEDORAS]],0),"")</f>
        <v/>
      </c>
      <c r="AC842" s="23"/>
      <c r="AD842" s="23"/>
      <c r="AE842" s="6" t="str">
        <f>IF(D842&lt;&gt;"",COUNTIF($D$3:D842,D842),"")</f>
        <v/>
      </c>
      <c r="AF842" s="6" t="str">
        <f>IF(Tabla2[[#This Row],[RESULTADO TOTAL EN PPRO8]]&lt;0,ABS(Tabla2[[#This Row],[RESULTADO TOTAL EN PPRO8]]),"")</f>
        <v/>
      </c>
    </row>
    <row r="843" spans="1:32" x14ac:dyDescent="0.25">
      <c r="A843" s="22"/>
      <c r="B843" s="34">
        <f t="shared" si="38"/>
        <v>841</v>
      </c>
      <c r="C843" s="22"/>
      <c r="D843" s="37"/>
      <c r="E843" s="37"/>
      <c r="F843" s="37"/>
      <c r="G843" s="39"/>
      <c r="H843" s="22"/>
      <c r="I843" s="22"/>
      <c r="J843" s="22"/>
      <c r="K843" s="22"/>
      <c r="L843" s="22"/>
      <c r="M843" s="22"/>
      <c r="N843" s="22"/>
      <c r="O843" s="22"/>
      <c r="P843" s="22"/>
      <c r="Q843" s="22"/>
      <c r="R843" s="22"/>
      <c r="S843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843" s="22"/>
      <c r="U843" s="6" t="str">
        <f>IF(V843&lt;&gt;"",Tabla2[[#This Row],[VALOR DEL PUNTO (EJEMPLO EN ACCIONES UN PUNTO 1€) ]]/Tabla2[[#This Row],[TAMAÑO DEL TICK (ACCIONES = 0,01)]],"")</f>
        <v/>
      </c>
      <c r="V843" s="22"/>
      <c r="W843" s="22"/>
      <c r="X843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843" s="13" t="str">
        <f>IF(Tabla2[[#This Row],[RESULTADO TOTAL EN PPRO8]]&lt;&gt;"",Tabla2[[#This Row],[RESULTADO TOTAL EN PPRO8]]-Tabla2[[#This Row],[RESULTADO (TOTAL)]],"")</f>
        <v/>
      </c>
      <c r="AA843" s="6" t="str">
        <f>IF(Tabla2[[#This Row],[RESULTADO (TOTAL)]]&lt;0,1,"")</f>
        <v/>
      </c>
      <c r="AB843" s="6" t="str">
        <f>IF(Tabla2[[#This Row],[TARGET REAL (RESULTADO EN TICKS)]]&lt;&gt;"",IF(Tabla2[[#This Row],[OPERACIONES PERDEDORAS]]=1,AB842+Tabla2[[#This Row],[OPERACIONES PERDEDORAS]],0),"")</f>
        <v/>
      </c>
      <c r="AC843" s="23"/>
      <c r="AD843" s="23"/>
      <c r="AE843" s="6" t="str">
        <f>IF(D843&lt;&gt;"",COUNTIF($D$3:D843,D843),"")</f>
        <v/>
      </c>
      <c r="AF843" s="6" t="str">
        <f>IF(Tabla2[[#This Row],[RESULTADO TOTAL EN PPRO8]]&lt;0,ABS(Tabla2[[#This Row],[RESULTADO TOTAL EN PPRO8]]),"")</f>
        <v/>
      </c>
    </row>
    <row r="844" spans="1:32" x14ac:dyDescent="0.25">
      <c r="A844" s="22"/>
      <c r="B844" s="34">
        <f t="shared" si="38"/>
        <v>842</v>
      </c>
      <c r="C844" s="22"/>
      <c r="D844" s="37"/>
      <c r="E844" s="37"/>
      <c r="F844" s="37"/>
      <c r="G844" s="39"/>
      <c r="H844" s="22"/>
      <c r="I844" s="22"/>
      <c r="J844" s="22"/>
      <c r="K844" s="22"/>
      <c r="L844" s="22"/>
      <c r="M844" s="22"/>
      <c r="N844" s="22"/>
      <c r="O844" s="22"/>
      <c r="P844" s="22"/>
      <c r="Q844" s="22"/>
      <c r="R844" s="22"/>
      <c r="S844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844" s="22"/>
      <c r="U844" s="6" t="str">
        <f>IF(V844&lt;&gt;"",Tabla2[[#This Row],[VALOR DEL PUNTO (EJEMPLO EN ACCIONES UN PUNTO 1€) ]]/Tabla2[[#This Row],[TAMAÑO DEL TICK (ACCIONES = 0,01)]],"")</f>
        <v/>
      </c>
      <c r="V844" s="22"/>
      <c r="W844" s="22"/>
      <c r="X844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844" s="13" t="str">
        <f>IF(Tabla2[[#This Row],[RESULTADO TOTAL EN PPRO8]]&lt;&gt;"",Tabla2[[#This Row],[RESULTADO TOTAL EN PPRO8]]-Tabla2[[#This Row],[RESULTADO (TOTAL)]],"")</f>
        <v/>
      </c>
      <c r="AA844" s="6" t="str">
        <f>IF(Tabla2[[#This Row],[RESULTADO (TOTAL)]]&lt;0,1,"")</f>
        <v/>
      </c>
      <c r="AB844" s="6" t="str">
        <f>IF(Tabla2[[#This Row],[TARGET REAL (RESULTADO EN TICKS)]]&lt;&gt;"",IF(Tabla2[[#This Row],[OPERACIONES PERDEDORAS]]=1,AB843+Tabla2[[#This Row],[OPERACIONES PERDEDORAS]],0),"")</f>
        <v/>
      </c>
      <c r="AC844" s="23"/>
      <c r="AD844" s="23"/>
      <c r="AE844" s="6" t="str">
        <f>IF(D844&lt;&gt;"",COUNTIF($D$3:D844,D844),"")</f>
        <v/>
      </c>
      <c r="AF844" s="6" t="str">
        <f>IF(Tabla2[[#This Row],[RESULTADO TOTAL EN PPRO8]]&lt;0,ABS(Tabla2[[#This Row],[RESULTADO TOTAL EN PPRO8]]),"")</f>
        <v/>
      </c>
    </row>
    <row r="845" spans="1:32" x14ac:dyDescent="0.25">
      <c r="A845" s="22"/>
      <c r="B845" s="34">
        <f t="shared" si="38"/>
        <v>843</v>
      </c>
      <c r="C845" s="22"/>
      <c r="D845" s="37"/>
      <c r="E845" s="37"/>
      <c r="F845" s="37"/>
      <c r="G845" s="39"/>
      <c r="H845" s="22"/>
      <c r="I845" s="22"/>
      <c r="J845" s="22"/>
      <c r="K845" s="22"/>
      <c r="L845" s="22"/>
      <c r="M845" s="22"/>
      <c r="N845" s="22"/>
      <c r="O845" s="22"/>
      <c r="P845" s="22"/>
      <c r="Q845" s="22"/>
      <c r="R845" s="22"/>
      <c r="S845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845" s="22"/>
      <c r="U845" s="6" t="str">
        <f>IF(V845&lt;&gt;"",Tabla2[[#This Row],[VALOR DEL PUNTO (EJEMPLO EN ACCIONES UN PUNTO 1€) ]]/Tabla2[[#This Row],[TAMAÑO DEL TICK (ACCIONES = 0,01)]],"")</f>
        <v/>
      </c>
      <c r="V845" s="22"/>
      <c r="W845" s="22"/>
      <c r="X845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845" s="13" t="str">
        <f>IF(Tabla2[[#This Row],[RESULTADO TOTAL EN PPRO8]]&lt;&gt;"",Tabla2[[#This Row],[RESULTADO TOTAL EN PPRO8]]-Tabla2[[#This Row],[RESULTADO (TOTAL)]],"")</f>
        <v/>
      </c>
      <c r="AA845" s="6" t="str">
        <f>IF(Tabla2[[#This Row],[RESULTADO (TOTAL)]]&lt;0,1,"")</f>
        <v/>
      </c>
      <c r="AB845" s="6" t="str">
        <f>IF(Tabla2[[#This Row],[TARGET REAL (RESULTADO EN TICKS)]]&lt;&gt;"",IF(Tabla2[[#This Row],[OPERACIONES PERDEDORAS]]=1,AB844+Tabla2[[#This Row],[OPERACIONES PERDEDORAS]],0),"")</f>
        <v/>
      </c>
      <c r="AC845" s="23"/>
      <c r="AD845" s="23"/>
      <c r="AE845" s="6" t="str">
        <f>IF(D845&lt;&gt;"",COUNTIF($D$3:D845,D845),"")</f>
        <v/>
      </c>
      <c r="AF845" s="6" t="str">
        <f>IF(Tabla2[[#This Row],[RESULTADO TOTAL EN PPRO8]]&lt;0,ABS(Tabla2[[#This Row],[RESULTADO TOTAL EN PPRO8]]),"")</f>
        <v/>
      </c>
    </row>
    <row r="846" spans="1:32" x14ac:dyDescent="0.25">
      <c r="A846" s="22"/>
      <c r="B846" s="34">
        <f t="shared" si="38"/>
        <v>844</v>
      </c>
      <c r="C846" s="22"/>
      <c r="D846" s="37"/>
      <c r="E846" s="37"/>
      <c r="F846" s="37"/>
      <c r="G846" s="39"/>
      <c r="H846" s="22"/>
      <c r="I846" s="22"/>
      <c r="J846" s="22"/>
      <c r="K846" s="22"/>
      <c r="L846" s="22"/>
      <c r="M846" s="22"/>
      <c r="N846" s="22"/>
      <c r="O846" s="22"/>
      <c r="P846" s="22"/>
      <c r="Q846" s="22"/>
      <c r="R846" s="22"/>
      <c r="S846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846" s="22"/>
      <c r="U846" s="6" t="str">
        <f>IF(V846&lt;&gt;"",Tabla2[[#This Row],[VALOR DEL PUNTO (EJEMPLO EN ACCIONES UN PUNTO 1€) ]]/Tabla2[[#This Row],[TAMAÑO DEL TICK (ACCIONES = 0,01)]],"")</f>
        <v/>
      </c>
      <c r="V846" s="22"/>
      <c r="W846" s="22"/>
      <c r="X846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846" s="13" t="str">
        <f>IF(Tabla2[[#This Row],[RESULTADO TOTAL EN PPRO8]]&lt;&gt;"",Tabla2[[#This Row],[RESULTADO TOTAL EN PPRO8]]-Tabla2[[#This Row],[RESULTADO (TOTAL)]],"")</f>
        <v/>
      </c>
      <c r="AA846" s="6" t="str">
        <f>IF(Tabla2[[#This Row],[RESULTADO (TOTAL)]]&lt;0,1,"")</f>
        <v/>
      </c>
      <c r="AB846" s="6" t="str">
        <f>IF(Tabla2[[#This Row],[TARGET REAL (RESULTADO EN TICKS)]]&lt;&gt;"",IF(Tabla2[[#This Row],[OPERACIONES PERDEDORAS]]=1,AB845+Tabla2[[#This Row],[OPERACIONES PERDEDORAS]],0),"")</f>
        <v/>
      </c>
      <c r="AC846" s="23"/>
      <c r="AD846" s="23"/>
      <c r="AE846" s="6" t="str">
        <f>IF(D846&lt;&gt;"",COUNTIF($D$3:D846,D846),"")</f>
        <v/>
      </c>
      <c r="AF846" s="6" t="str">
        <f>IF(Tabla2[[#This Row],[RESULTADO TOTAL EN PPRO8]]&lt;0,ABS(Tabla2[[#This Row],[RESULTADO TOTAL EN PPRO8]]),"")</f>
        <v/>
      </c>
    </row>
    <row r="847" spans="1:32" x14ac:dyDescent="0.25">
      <c r="A847" s="22"/>
      <c r="B847" s="34">
        <f t="shared" si="38"/>
        <v>845</v>
      </c>
      <c r="C847" s="22"/>
      <c r="D847" s="37"/>
      <c r="E847" s="37"/>
      <c r="F847" s="37"/>
      <c r="G847" s="39"/>
      <c r="H847" s="22"/>
      <c r="I847" s="22"/>
      <c r="J847" s="22"/>
      <c r="K847" s="22"/>
      <c r="L847" s="22"/>
      <c r="M847" s="22"/>
      <c r="N847" s="22"/>
      <c r="O847" s="22"/>
      <c r="P847" s="22"/>
      <c r="Q847" s="22"/>
      <c r="R847" s="22"/>
      <c r="S847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847" s="22"/>
      <c r="U847" s="6" t="str">
        <f>IF(V847&lt;&gt;"",Tabla2[[#This Row],[VALOR DEL PUNTO (EJEMPLO EN ACCIONES UN PUNTO 1€) ]]/Tabla2[[#This Row],[TAMAÑO DEL TICK (ACCIONES = 0,01)]],"")</f>
        <v/>
      </c>
      <c r="V847" s="22"/>
      <c r="W847" s="22"/>
      <c r="X847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847" s="13" t="str">
        <f>IF(Tabla2[[#This Row],[RESULTADO TOTAL EN PPRO8]]&lt;&gt;"",Tabla2[[#This Row],[RESULTADO TOTAL EN PPRO8]]-Tabla2[[#This Row],[RESULTADO (TOTAL)]],"")</f>
        <v/>
      </c>
      <c r="AA847" s="6" t="str">
        <f>IF(Tabla2[[#This Row],[RESULTADO (TOTAL)]]&lt;0,1,"")</f>
        <v/>
      </c>
      <c r="AB847" s="6" t="str">
        <f>IF(Tabla2[[#This Row],[TARGET REAL (RESULTADO EN TICKS)]]&lt;&gt;"",IF(Tabla2[[#This Row],[OPERACIONES PERDEDORAS]]=1,AB846+Tabla2[[#This Row],[OPERACIONES PERDEDORAS]],0),"")</f>
        <v/>
      </c>
      <c r="AC847" s="23"/>
      <c r="AD847" s="23"/>
      <c r="AE847" s="6" t="str">
        <f>IF(D847&lt;&gt;"",COUNTIF($D$3:D847,D847),"")</f>
        <v/>
      </c>
      <c r="AF847" s="6" t="str">
        <f>IF(Tabla2[[#This Row],[RESULTADO TOTAL EN PPRO8]]&lt;0,ABS(Tabla2[[#This Row],[RESULTADO TOTAL EN PPRO8]]),"")</f>
        <v/>
      </c>
    </row>
    <row r="848" spans="1:32" x14ac:dyDescent="0.25">
      <c r="A848" s="22"/>
      <c r="B848" s="34">
        <f t="shared" si="38"/>
        <v>846</v>
      </c>
      <c r="C848" s="22"/>
      <c r="D848" s="37"/>
      <c r="E848" s="37"/>
      <c r="F848" s="37"/>
      <c r="G848" s="39"/>
      <c r="H848" s="22"/>
      <c r="I848" s="22"/>
      <c r="J848" s="22"/>
      <c r="K848" s="22"/>
      <c r="L848" s="22"/>
      <c r="M848" s="22"/>
      <c r="N848" s="22"/>
      <c r="O848" s="22"/>
      <c r="P848" s="22"/>
      <c r="Q848" s="22"/>
      <c r="R848" s="22"/>
      <c r="S848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848" s="22"/>
      <c r="U848" s="6" t="str">
        <f>IF(V848&lt;&gt;"",Tabla2[[#This Row],[VALOR DEL PUNTO (EJEMPLO EN ACCIONES UN PUNTO 1€) ]]/Tabla2[[#This Row],[TAMAÑO DEL TICK (ACCIONES = 0,01)]],"")</f>
        <v/>
      </c>
      <c r="V848" s="22"/>
      <c r="W848" s="22"/>
      <c r="X848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848" s="13" t="str">
        <f>IF(Tabla2[[#This Row],[RESULTADO TOTAL EN PPRO8]]&lt;&gt;"",Tabla2[[#This Row],[RESULTADO TOTAL EN PPRO8]]-Tabla2[[#This Row],[RESULTADO (TOTAL)]],"")</f>
        <v/>
      </c>
      <c r="AA848" s="6" t="str">
        <f>IF(Tabla2[[#This Row],[RESULTADO (TOTAL)]]&lt;0,1,"")</f>
        <v/>
      </c>
      <c r="AB848" s="6" t="str">
        <f>IF(Tabla2[[#This Row],[TARGET REAL (RESULTADO EN TICKS)]]&lt;&gt;"",IF(Tabla2[[#This Row],[OPERACIONES PERDEDORAS]]=1,AB847+Tabla2[[#This Row],[OPERACIONES PERDEDORAS]],0),"")</f>
        <v/>
      </c>
      <c r="AC848" s="23"/>
      <c r="AD848" s="23"/>
      <c r="AE848" s="6" t="str">
        <f>IF(D848&lt;&gt;"",COUNTIF($D$3:D848,D848),"")</f>
        <v/>
      </c>
      <c r="AF848" s="6" t="str">
        <f>IF(Tabla2[[#This Row],[RESULTADO TOTAL EN PPRO8]]&lt;0,ABS(Tabla2[[#This Row],[RESULTADO TOTAL EN PPRO8]]),"")</f>
        <v/>
      </c>
    </row>
    <row r="849" spans="1:32" x14ac:dyDescent="0.25">
      <c r="A849" s="22"/>
      <c r="B849" s="34">
        <f t="shared" si="38"/>
        <v>847</v>
      </c>
      <c r="C849" s="22"/>
      <c r="D849" s="37"/>
      <c r="E849" s="37"/>
      <c r="F849" s="37"/>
      <c r="G849" s="39"/>
      <c r="H849" s="22"/>
      <c r="I849" s="22"/>
      <c r="J849" s="22"/>
      <c r="K849" s="22"/>
      <c r="L849" s="22"/>
      <c r="M849" s="22"/>
      <c r="N849" s="22"/>
      <c r="O849" s="22"/>
      <c r="P849" s="22"/>
      <c r="Q849" s="22"/>
      <c r="R849" s="22"/>
      <c r="S849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849" s="22"/>
      <c r="U849" s="6" t="str">
        <f>IF(V849&lt;&gt;"",Tabla2[[#This Row],[VALOR DEL PUNTO (EJEMPLO EN ACCIONES UN PUNTO 1€) ]]/Tabla2[[#This Row],[TAMAÑO DEL TICK (ACCIONES = 0,01)]],"")</f>
        <v/>
      </c>
      <c r="V849" s="22"/>
      <c r="W849" s="22"/>
      <c r="X849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849" s="13" t="str">
        <f>IF(Tabla2[[#This Row],[RESULTADO TOTAL EN PPRO8]]&lt;&gt;"",Tabla2[[#This Row],[RESULTADO TOTAL EN PPRO8]]-Tabla2[[#This Row],[RESULTADO (TOTAL)]],"")</f>
        <v/>
      </c>
      <c r="AA849" s="6" t="str">
        <f>IF(Tabla2[[#This Row],[RESULTADO (TOTAL)]]&lt;0,1,"")</f>
        <v/>
      </c>
      <c r="AB849" s="6" t="str">
        <f>IF(Tabla2[[#This Row],[TARGET REAL (RESULTADO EN TICKS)]]&lt;&gt;"",IF(Tabla2[[#This Row],[OPERACIONES PERDEDORAS]]=1,AB848+Tabla2[[#This Row],[OPERACIONES PERDEDORAS]],0),"")</f>
        <v/>
      </c>
      <c r="AC849" s="23"/>
      <c r="AD849" s="23"/>
      <c r="AE849" s="6" t="str">
        <f>IF(D849&lt;&gt;"",COUNTIF($D$3:D849,D849),"")</f>
        <v/>
      </c>
      <c r="AF849" s="6" t="str">
        <f>IF(Tabla2[[#This Row],[RESULTADO TOTAL EN PPRO8]]&lt;0,ABS(Tabla2[[#This Row],[RESULTADO TOTAL EN PPRO8]]),"")</f>
        <v/>
      </c>
    </row>
    <row r="850" spans="1:32" x14ac:dyDescent="0.25">
      <c r="A850" s="22"/>
      <c r="B850" s="34">
        <f t="shared" si="38"/>
        <v>848</v>
      </c>
      <c r="C850" s="22"/>
      <c r="D850" s="37"/>
      <c r="E850" s="37"/>
      <c r="F850" s="37"/>
      <c r="G850" s="39"/>
      <c r="H850" s="22"/>
      <c r="I850" s="22"/>
      <c r="J850" s="22"/>
      <c r="K850" s="22"/>
      <c r="L850" s="22"/>
      <c r="M850" s="22"/>
      <c r="N850" s="22"/>
      <c r="O850" s="22"/>
      <c r="P850" s="22"/>
      <c r="Q850" s="22"/>
      <c r="R850" s="22"/>
      <c r="S850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850" s="22"/>
      <c r="U850" s="6" t="str">
        <f>IF(V850&lt;&gt;"",Tabla2[[#This Row],[VALOR DEL PUNTO (EJEMPLO EN ACCIONES UN PUNTO 1€) ]]/Tabla2[[#This Row],[TAMAÑO DEL TICK (ACCIONES = 0,01)]],"")</f>
        <v/>
      </c>
      <c r="V850" s="22"/>
      <c r="W850" s="22"/>
      <c r="X850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850" s="13" t="str">
        <f>IF(Tabla2[[#This Row],[RESULTADO TOTAL EN PPRO8]]&lt;&gt;"",Tabla2[[#This Row],[RESULTADO TOTAL EN PPRO8]]-Tabla2[[#This Row],[RESULTADO (TOTAL)]],"")</f>
        <v/>
      </c>
      <c r="AA850" s="6" t="str">
        <f>IF(Tabla2[[#This Row],[RESULTADO (TOTAL)]]&lt;0,1,"")</f>
        <v/>
      </c>
      <c r="AB850" s="6" t="str">
        <f>IF(Tabla2[[#This Row],[TARGET REAL (RESULTADO EN TICKS)]]&lt;&gt;"",IF(Tabla2[[#This Row],[OPERACIONES PERDEDORAS]]=1,AB849+Tabla2[[#This Row],[OPERACIONES PERDEDORAS]],0),"")</f>
        <v/>
      </c>
      <c r="AC850" s="23"/>
      <c r="AD850" s="23"/>
      <c r="AE850" s="6" t="str">
        <f>IF(D850&lt;&gt;"",COUNTIF($D$3:D850,D850),"")</f>
        <v/>
      </c>
      <c r="AF850" s="6" t="str">
        <f>IF(Tabla2[[#This Row],[RESULTADO TOTAL EN PPRO8]]&lt;0,ABS(Tabla2[[#This Row],[RESULTADO TOTAL EN PPRO8]]),"")</f>
        <v/>
      </c>
    </row>
    <row r="851" spans="1:32" x14ac:dyDescent="0.25">
      <c r="A851" s="22"/>
      <c r="B851" s="34">
        <f t="shared" si="38"/>
        <v>849</v>
      </c>
      <c r="C851" s="22"/>
      <c r="D851" s="37"/>
      <c r="E851" s="37"/>
      <c r="F851" s="37"/>
      <c r="G851" s="39"/>
      <c r="H851" s="22"/>
      <c r="I851" s="22"/>
      <c r="J851" s="22"/>
      <c r="K851" s="22"/>
      <c r="L851" s="22"/>
      <c r="M851" s="22"/>
      <c r="N851" s="22"/>
      <c r="O851" s="22"/>
      <c r="P851" s="22"/>
      <c r="Q851" s="22"/>
      <c r="R851" s="22"/>
      <c r="S851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851" s="22"/>
      <c r="U851" s="6" t="str">
        <f>IF(V851&lt;&gt;"",Tabla2[[#This Row],[VALOR DEL PUNTO (EJEMPLO EN ACCIONES UN PUNTO 1€) ]]/Tabla2[[#This Row],[TAMAÑO DEL TICK (ACCIONES = 0,01)]],"")</f>
        <v/>
      </c>
      <c r="V851" s="22"/>
      <c r="W851" s="22"/>
      <c r="X851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851" s="13" t="str">
        <f>IF(Tabla2[[#This Row],[RESULTADO TOTAL EN PPRO8]]&lt;&gt;"",Tabla2[[#This Row],[RESULTADO TOTAL EN PPRO8]]-Tabla2[[#This Row],[RESULTADO (TOTAL)]],"")</f>
        <v/>
      </c>
      <c r="AA851" s="6" t="str">
        <f>IF(Tabla2[[#This Row],[RESULTADO (TOTAL)]]&lt;0,1,"")</f>
        <v/>
      </c>
      <c r="AB851" s="6" t="str">
        <f>IF(Tabla2[[#This Row],[TARGET REAL (RESULTADO EN TICKS)]]&lt;&gt;"",IF(Tabla2[[#This Row],[OPERACIONES PERDEDORAS]]=1,AB850+Tabla2[[#This Row],[OPERACIONES PERDEDORAS]],0),"")</f>
        <v/>
      </c>
      <c r="AC851" s="23"/>
      <c r="AD851" s="23"/>
      <c r="AE851" s="6" t="str">
        <f>IF(D851&lt;&gt;"",COUNTIF($D$3:D851,D851),"")</f>
        <v/>
      </c>
      <c r="AF851" s="6" t="str">
        <f>IF(Tabla2[[#This Row],[RESULTADO TOTAL EN PPRO8]]&lt;0,ABS(Tabla2[[#This Row],[RESULTADO TOTAL EN PPRO8]]),"")</f>
        <v/>
      </c>
    </row>
    <row r="852" spans="1:32" x14ac:dyDescent="0.25">
      <c r="A852" s="22"/>
      <c r="B852" s="34">
        <f t="shared" si="38"/>
        <v>850</v>
      </c>
      <c r="C852" s="22"/>
      <c r="D852" s="37"/>
      <c r="E852" s="37"/>
      <c r="F852" s="37"/>
      <c r="G852" s="39"/>
      <c r="H852" s="22"/>
      <c r="I852" s="22"/>
      <c r="J852" s="22"/>
      <c r="K852" s="22"/>
      <c r="L852" s="22"/>
      <c r="M852" s="22"/>
      <c r="N852" s="22"/>
      <c r="O852" s="22"/>
      <c r="P852" s="22"/>
      <c r="Q852" s="22"/>
      <c r="R852" s="22"/>
      <c r="S852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852" s="22"/>
      <c r="U852" s="6" t="str">
        <f>IF(V852&lt;&gt;"",Tabla2[[#This Row],[VALOR DEL PUNTO (EJEMPLO EN ACCIONES UN PUNTO 1€) ]]/Tabla2[[#This Row],[TAMAÑO DEL TICK (ACCIONES = 0,01)]],"")</f>
        <v/>
      </c>
      <c r="V852" s="22"/>
      <c r="W852" s="22"/>
      <c r="X852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852" s="13" t="str">
        <f>IF(Tabla2[[#This Row],[RESULTADO TOTAL EN PPRO8]]&lt;&gt;"",Tabla2[[#This Row],[RESULTADO TOTAL EN PPRO8]]-Tabla2[[#This Row],[RESULTADO (TOTAL)]],"")</f>
        <v/>
      </c>
      <c r="AA852" s="6" t="str">
        <f>IF(Tabla2[[#This Row],[RESULTADO (TOTAL)]]&lt;0,1,"")</f>
        <v/>
      </c>
      <c r="AB852" s="6" t="str">
        <f>IF(Tabla2[[#This Row],[TARGET REAL (RESULTADO EN TICKS)]]&lt;&gt;"",IF(Tabla2[[#This Row],[OPERACIONES PERDEDORAS]]=1,AB851+Tabla2[[#This Row],[OPERACIONES PERDEDORAS]],0),"")</f>
        <v/>
      </c>
      <c r="AC852" s="23"/>
      <c r="AD852" s="23"/>
      <c r="AE852" s="6" t="str">
        <f>IF(D852&lt;&gt;"",COUNTIF($D$3:D852,D852),"")</f>
        <v/>
      </c>
      <c r="AF852" s="6" t="str">
        <f>IF(Tabla2[[#This Row],[RESULTADO TOTAL EN PPRO8]]&lt;0,ABS(Tabla2[[#This Row],[RESULTADO TOTAL EN PPRO8]]),"")</f>
        <v/>
      </c>
    </row>
    <row r="853" spans="1:32" x14ac:dyDescent="0.25">
      <c r="A853" s="22"/>
      <c r="B853" s="34">
        <f t="shared" si="38"/>
        <v>851</v>
      </c>
      <c r="C853" s="22"/>
      <c r="D853" s="37"/>
      <c r="E853" s="37"/>
      <c r="F853" s="37"/>
      <c r="G853" s="39"/>
      <c r="H853" s="22"/>
      <c r="I853" s="22"/>
      <c r="J853" s="22"/>
      <c r="K853" s="22"/>
      <c r="L853" s="22"/>
      <c r="M853" s="22"/>
      <c r="N853" s="22"/>
      <c r="O853" s="22"/>
      <c r="P853" s="22"/>
      <c r="Q853" s="22"/>
      <c r="R853" s="22"/>
      <c r="S853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853" s="22"/>
      <c r="U853" s="6" t="str">
        <f>IF(V853&lt;&gt;"",Tabla2[[#This Row],[VALOR DEL PUNTO (EJEMPLO EN ACCIONES UN PUNTO 1€) ]]/Tabla2[[#This Row],[TAMAÑO DEL TICK (ACCIONES = 0,01)]],"")</f>
        <v/>
      </c>
      <c r="V853" s="22"/>
      <c r="W853" s="22"/>
      <c r="X853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853" s="13" t="str">
        <f>IF(Tabla2[[#This Row],[RESULTADO TOTAL EN PPRO8]]&lt;&gt;"",Tabla2[[#This Row],[RESULTADO TOTAL EN PPRO8]]-Tabla2[[#This Row],[RESULTADO (TOTAL)]],"")</f>
        <v/>
      </c>
      <c r="AA853" s="6" t="str">
        <f>IF(Tabla2[[#This Row],[RESULTADO (TOTAL)]]&lt;0,1,"")</f>
        <v/>
      </c>
      <c r="AB853" s="6" t="str">
        <f>IF(Tabla2[[#This Row],[TARGET REAL (RESULTADO EN TICKS)]]&lt;&gt;"",IF(Tabla2[[#This Row],[OPERACIONES PERDEDORAS]]=1,AB852+Tabla2[[#This Row],[OPERACIONES PERDEDORAS]],0),"")</f>
        <v/>
      </c>
      <c r="AC853" s="23"/>
      <c r="AD853" s="23"/>
      <c r="AE853" s="6" t="str">
        <f>IF(D853&lt;&gt;"",COUNTIF($D$3:D853,D853),"")</f>
        <v/>
      </c>
      <c r="AF853" s="6" t="str">
        <f>IF(Tabla2[[#This Row],[RESULTADO TOTAL EN PPRO8]]&lt;0,ABS(Tabla2[[#This Row],[RESULTADO TOTAL EN PPRO8]]),"")</f>
        <v/>
      </c>
    </row>
    <row r="854" spans="1:32" x14ac:dyDescent="0.25">
      <c r="A854" s="22"/>
      <c r="B854" s="34">
        <f t="shared" si="38"/>
        <v>852</v>
      </c>
      <c r="C854" s="22"/>
      <c r="D854" s="37"/>
      <c r="E854" s="37"/>
      <c r="F854" s="37"/>
      <c r="G854" s="39"/>
      <c r="H854" s="22"/>
      <c r="I854" s="22"/>
      <c r="J854" s="22"/>
      <c r="K854" s="22"/>
      <c r="L854" s="22"/>
      <c r="M854" s="22"/>
      <c r="N854" s="22"/>
      <c r="O854" s="22"/>
      <c r="P854" s="22"/>
      <c r="Q854" s="22"/>
      <c r="R854" s="22"/>
      <c r="S854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854" s="22"/>
      <c r="U854" s="6" t="str">
        <f>IF(V854&lt;&gt;"",Tabla2[[#This Row],[VALOR DEL PUNTO (EJEMPLO EN ACCIONES UN PUNTO 1€) ]]/Tabla2[[#This Row],[TAMAÑO DEL TICK (ACCIONES = 0,01)]],"")</f>
        <v/>
      </c>
      <c r="V854" s="22"/>
      <c r="W854" s="22"/>
      <c r="X854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854" s="13" t="str">
        <f>IF(Tabla2[[#This Row],[RESULTADO TOTAL EN PPRO8]]&lt;&gt;"",Tabla2[[#This Row],[RESULTADO TOTAL EN PPRO8]]-Tabla2[[#This Row],[RESULTADO (TOTAL)]],"")</f>
        <v/>
      </c>
      <c r="AA854" s="6" t="str">
        <f>IF(Tabla2[[#This Row],[RESULTADO (TOTAL)]]&lt;0,1,"")</f>
        <v/>
      </c>
      <c r="AB854" s="6" t="str">
        <f>IF(Tabla2[[#This Row],[TARGET REAL (RESULTADO EN TICKS)]]&lt;&gt;"",IF(Tabla2[[#This Row],[OPERACIONES PERDEDORAS]]=1,AB853+Tabla2[[#This Row],[OPERACIONES PERDEDORAS]],0),"")</f>
        <v/>
      </c>
      <c r="AC854" s="23"/>
      <c r="AD854" s="23"/>
      <c r="AE854" s="6" t="str">
        <f>IF(D854&lt;&gt;"",COUNTIF($D$3:D854,D854),"")</f>
        <v/>
      </c>
      <c r="AF854" s="6" t="str">
        <f>IF(Tabla2[[#This Row],[RESULTADO TOTAL EN PPRO8]]&lt;0,ABS(Tabla2[[#This Row],[RESULTADO TOTAL EN PPRO8]]),"")</f>
        <v/>
      </c>
    </row>
    <row r="855" spans="1:32" x14ac:dyDescent="0.25">
      <c r="A855" s="22"/>
      <c r="B855" s="34">
        <f t="shared" si="38"/>
        <v>853</v>
      </c>
      <c r="C855" s="22"/>
      <c r="D855" s="37"/>
      <c r="E855" s="37"/>
      <c r="F855" s="37"/>
      <c r="G855" s="39"/>
      <c r="H855" s="22"/>
      <c r="I855" s="22"/>
      <c r="J855" s="22"/>
      <c r="K855" s="22"/>
      <c r="L855" s="22"/>
      <c r="M855" s="22"/>
      <c r="N855" s="22"/>
      <c r="O855" s="22"/>
      <c r="P855" s="22"/>
      <c r="Q855" s="22"/>
      <c r="R855" s="22"/>
      <c r="S855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855" s="22"/>
      <c r="U855" s="6" t="str">
        <f>IF(V855&lt;&gt;"",Tabla2[[#This Row],[VALOR DEL PUNTO (EJEMPLO EN ACCIONES UN PUNTO 1€) ]]/Tabla2[[#This Row],[TAMAÑO DEL TICK (ACCIONES = 0,01)]],"")</f>
        <v/>
      </c>
      <c r="V855" s="22"/>
      <c r="W855" s="22"/>
      <c r="X855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855" s="13" t="str">
        <f>IF(Tabla2[[#This Row],[RESULTADO TOTAL EN PPRO8]]&lt;&gt;"",Tabla2[[#This Row],[RESULTADO TOTAL EN PPRO8]]-Tabla2[[#This Row],[RESULTADO (TOTAL)]],"")</f>
        <v/>
      </c>
      <c r="AA855" s="6" t="str">
        <f>IF(Tabla2[[#This Row],[RESULTADO (TOTAL)]]&lt;0,1,"")</f>
        <v/>
      </c>
      <c r="AB855" s="6" t="str">
        <f>IF(Tabla2[[#This Row],[TARGET REAL (RESULTADO EN TICKS)]]&lt;&gt;"",IF(Tabla2[[#This Row],[OPERACIONES PERDEDORAS]]=1,AB854+Tabla2[[#This Row],[OPERACIONES PERDEDORAS]],0),"")</f>
        <v/>
      </c>
      <c r="AC855" s="23"/>
      <c r="AD855" s="23"/>
      <c r="AE855" s="6" t="str">
        <f>IF(D855&lt;&gt;"",COUNTIF($D$3:D855,D855),"")</f>
        <v/>
      </c>
      <c r="AF855" s="6" t="str">
        <f>IF(Tabla2[[#This Row],[RESULTADO TOTAL EN PPRO8]]&lt;0,ABS(Tabla2[[#This Row],[RESULTADO TOTAL EN PPRO8]]),"")</f>
        <v/>
      </c>
    </row>
    <row r="856" spans="1:32" x14ac:dyDescent="0.25">
      <c r="A856" s="22"/>
      <c r="B856" s="34">
        <f t="shared" si="38"/>
        <v>854</v>
      </c>
      <c r="C856" s="22"/>
      <c r="D856" s="37"/>
      <c r="E856" s="37"/>
      <c r="F856" s="37"/>
      <c r="G856" s="39"/>
      <c r="H856" s="22"/>
      <c r="I856" s="22"/>
      <c r="J856" s="22"/>
      <c r="K856" s="22"/>
      <c r="L856" s="22"/>
      <c r="M856" s="22"/>
      <c r="N856" s="22"/>
      <c r="O856" s="22"/>
      <c r="P856" s="22"/>
      <c r="Q856" s="22"/>
      <c r="R856" s="22"/>
      <c r="S856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856" s="22"/>
      <c r="U856" s="6" t="str">
        <f>IF(V856&lt;&gt;"",Tabla2[[#This Row],[VALOR DEL PUNTO (EJEMPLO EN ACCIONES UN PUNTO 1€) ]]/Tabla2[[#This Row],[TAMAÑO DEL TICK (ACCIONES = 0,01)]],"")</f>
        <v/>
      </c>
      <c r="V856" s="22"/>
      <c r="W856" s="22"/>
      <c r="X856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856" s="13" t="str">
        <f>IF(Tabla2[[#This Row],[RESULTADO TOTAL EN PPRO8]]&lt;&gt;"",Tabla2[[#This Row],[RESULTADO TOTAL EN PPRO8]]-Tabla2[[#This Row],[RESULTADO (TOTAL)]],"")</f>
        <v/>
      </c>
      <c r="AA856" s="6" t="str">
        <f>IF(Tabla2[[#This Row],[RESULTADO (TOTAL)]]&lt;0,1,"")</f>
        <v/>
      </c>
      <c r="AB856" s="6" t="str">
        <f>IF(Tabla2[[#This Row],[TARGET REAL (RESULTADO EN TICKS)]]&lt;&gt;"",IF(Tabla2[[#This Row],[OPERACIONES PERDEDORAS]]=1,AB855+Tabla2[[#This Row],[OPERACIONES PERDEDORAS]],0),"")</f>
        <v/>
      </c>
      <c r="AC856" s="23"/>
      <c r="AD856" s="23"/>
      <c r="AE856" s="6" t="str">
        <f>IF(D856&lt;&gt;"",COUNTIF($D$3:D856,D856),"")</f>
        <v/>
      </c>
      <c r="AF856" s="6" t="str">
        <f>IF(Tabla2[[#This Row],[RESULTADO TOTAL EN PPRO8]]&lt;0,ABS(Tabla2[[#This Row],[RESULTADO TOTAL EN PPRO8]]),"")</f>
        <v/>
      </c>
    </row>
    <row r="857" spans="1:32" x14ac:dyDescent="0.25">
      <c r="A857" s="22"/>
      <c r="B857" s="34">
        <f t="shared" si="38"/>
        <v>855</v>
      </c>
      <c r="C857" s="22"/>
      <c r="D857" s="37"/>
      <c r="E857" s="37"/>
      <c r="F857" s="37"/>
      <c r="G857" s="39"/>
      <c r="H857" s="22"/>
      <c r="I857" s="22"/>
      <c r="J857" s="22"/>
      <c r="K857" s="22"/>
      <c r="L857" s="22"/>
      <c r="M857" s="22"/>
      <c r="N857" s="22"/>
      <c r="O857" s="22"/>
      <c r="P857" s="22"/>
      <c r="Q857" s="22"/>
      <c r="R857" s="22"/>
      <c r="S857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857" s="22"/>
      <c r="U857" s="6" t="str">
        <f>IF(V857&lt;&gt;"",Tabla2[[#This Row],[VALOR DEL PUNTO (EJEMPLO EN ACCIONES UN PUNTO 1€) ]]/Tabla2[[#This Row],[TAMAÑO DEL TICK (ACCIONES = 0,01)]],"")</f>
        <v/>
      </c>
      <c r="V857" s="22"/>
      <c r="W857" s="22"/>
      <c r="X857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857" s="13" t="str">
        <f>IF(Tabla2[[#This Row],[RESULTADO TOTAL EN PPRO8]]&lt;&gt;"",Tabla2[[#This Row],[RESULTADO TOTAL EN PPRO8]]-Tabla2[[#This Row],[RESULTADO (TOTAL)]],"")</f>
        <v/>
      </c>
      <c r="AA857" s="6" t="str">
        <f>IF(Tabla2[[#This Row],[RESULTADO (TOTAL)]]&lt;0,1,"")</f>
        <v/>
      </c>
      <c r="AB857" s="6" t="str">
        <f>IF(Tabla2[[#This Row],[TARGET REAL (RESULTADO EN TICKS)]]&lt;&gt;"",IF(Tabla2[[#This Row],[OPERACIONES PERDEDORAS]]=1,AB856+Tabla2[[#This Row],[OPERACIONES PERDEDORAS]],0),"")</f>
        <v/>
      </c>
      <c r="AC857" s="23"/>
      <c r="AD857" s="23"/>
      <c r="AE857" s="6" t="str">
        <f>IF(D857&lt;&gt;"",COUNTIF($D$3:D857,D857),"")</f>
        <v/>
      </c>
      <c r="AF857" s="6" t="str">
        <f>IF(Tabla2[[#This Row],[RESULTADO TOTAL EN PPRO8]]&lt;0,ABS(Tabla2[[#This Row],[RESULTADO TOTAL EN PPRO8]]),"")</f>
        <v/>
      </c>
    </row>
    <row r="858" spans="1:32" x14ac:dyDescent="0.25">
      <c r="A858" s="22"/>
      <c r="B858" s="34">
        <f t="shared" si="38"/>
        <v>856</v>
      </c>
      <c r="C858" s="22"/>
      <c r="D858" s="37"/>
      <c r="E858" s="37"/>
      <c r="F858" s="37"/>
      <c r="G858" s="39"/>
      <c r="H858" s="22"/>
      <c r="I858" s="22"/>
      <c r="J858" s="22"/>
      <c r="K858" s="22"/>
      <c r="L858" s="22"/>
      <c r="M858" s="22"/>
      <c r="N858" s="22"/>
      <c r="O858" s="22"/>
      <c r="P858" s="22"/>
      <c r="Q858" s="22"/>
      <c r="R858" s="22"/>
      <c r="S858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858" s="22"/>
      <c r="U858" s="6" t="str">
        <f>IF(V858&lt;&gt;"",Tabla2[[#This Row],[VALOR DEL PUNTO (EJEMPLO EN ACCIONES UN PUNTO 1€) ]]/Tabla2[[#This Row],[TAMAÑO DEL TICK (ACCIONES = 0,01)]],"")</f>
        <v/>
      </c>
      <c r="V858" s="22"/>
      <c r="W858" s="22"/>
      <c r="X858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858" s="13" t="str">
        <f>IF(Tabla2[[#This Row],[RESULTADO TOTAL EN PPRO8]]&lt;&gt;"",Tabla2[[#This Row],[RESULTADO TOTAL EN PPRO8]]-Tabla2[[#This Row],[RESULTADO (TOTAL)]],"")</f>
        <v/>
      </c>
      <c r="AA858" s="6" t="str">
        <f>IF(Tabla2[[#This Row],[RESULTADO (TOTAL)]]&lt;0,1,"")</f>
        <v/>
      </c>
      <c r="AB858" s="6" t="str">
        <f>IF(Tabla2[[#This Row],[TARGET REAL (RESULTADO EN TICKS)]]&lt;&gt;"",IF(Tabla2[[#This Row],[OPERACIONES PERDEDORAS]]=1,AB857+Tabla2[[#This Row],[OPERACIONES PERDEDORAS]],0),"")</f>
        <v/>
      </c>
      <c r="AC858" s="23"/>
      <c r="AD858" s="23"/>
      <c r="AE858" s="6" t="str">
        <f>IF(D858&lt;&gt;"",COUNTIF($D$3:D858,D858),"")</f>
        <v/>
      </c>
      <c r="AF858" s="6" t="str">
        <f>IF(Tabla2[[#This Row],[RESULTADO TOTAL EN PPRO8]]&lt;0,ABS(Tabla2[[#This Row],[RESULTADO TOTAL EN PPRO8]]),"")</f>
        <v/>
      </c>
    </row>
    <row r="859" spans="1:32" x14ac:dyDescent="0.25">
      <c r="A859" s="22"/>
      <c r="B859" s="34">
        <f t="shared" si="38"/>
        <v>857</v>
      </c>
      <c r="C859" s="22"/>
      <c r="D859" s="37"/>
      <c r="E859" s="37"/>
      <c r="F859" s="37"/>
      <c r="G859" s="39"/>
      <c r="H859" s="22"/>
      <c r="I859" s="22"/>
      <c r="J859" s="22"/>
      <c r="K859" s="22"/>
      <c r="L859" s="22"/>
      <c r="M859" s="22"/>
      <c r="N859" s="22"/>
      <c r="O859" s="22"/>
      <c r="P859" s="22"/>
      <c r="Q859" s="22"/>
      <c r="R859" s="22"/>
      <c r="S859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859" s="22"/>
      <c r="U859" s="6" t="str">
        <f>IF(V859&lt;&gt;"",Tabla2[[#This Row],[VALOR DEL PUNTO (EJEMPLO EN ACCIONES UN PUNTO 1€) ]]/Tabla2[[#This Row],[TAMAÑO DEL TICK (ACCIONES = 0,01)]],"")</f>
        <v/>
      </c>
      <c r="V859" s="22"/>
      <c r="W859" s="22"/>
      <c r="X859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859" s="13" t="str">
        <f>IF(Tabla2[[#This Row],[RESULTADO TOTAL EN PPRO8]]&lt;&gt;"",Tabla2[[#This Row],[RESULTADO TOTAL EN PPRO8]]-Tabla2[[#This Row],[RESULTADO (TOTAL)]],"")</f>
        <v/>
      </c>
      <c r="AA859" s="6" t="str">
        <f>IF(Tabla2[[#This Row],[RESULTADO (TOTAL)]]&lt;0,1,"")</f>
        <v/>
      </c>
      <c r="AB859" s="6" t="str">
        <f>IF(Tabla2[[#This Row],[TARGET REAL (RESULTADO EN TICKS)]]&lt;&gt;"",IF(Tabla2[[#This Row],[OPERACIONES PERDEDORAS]]=1,AB858+Tabla2[[#This Row],[OPERACIONES PERDEDORAS]],0),"")</f>
        <v/>
      </c>
      <c r="AC859" s="23"/>
      <c r="AD859" s="23"/>
      <c r="AE859" s="6" t="str">
        <f>IF(D859&lt;&gt;"",COUNTIF($D$3:D859,D859),"")</f>
        <v/>
      </c>
      <c r="AF859" s="6" t="str">
        <f>IF(Tabla2[[#This Row],[RESULTADO TOTAL EN PPRO8]]&lt;0,ABS(Tabla2[[#This Row],[RESULTADO TOTAL EN PPRO8]]),"")</f>
        <v/>
      </c>
    </row>
    <row r="860" spans="1:32" x14ac:dyDescent="0.25">
      <c r="A860" s="22"/>
      <c r="B860" s="34">
        <f t="shared" si="38"/>
        <v>858</v>
      </c>
      <c r="C860" s="22"/>
      <c r="D860" s="37"/>
      <c r="E860" s="37"/>
      <c r="F860" s="37"/>
      <c r="G860" s="39"/>
      <c r="H860" s="22"/>
      <c r="I860" s="22"/>
      <c r="J860" s="22"/>
      <c r="K860" s="22"/>
      <c r="L860" s="22"/>
      <c r="M860" s="22"/>
      <c r="N860" s="22"/>
      <c r="O860" s="22"/>
      <c r="P860" s="22"/>
      <c r="Q860" s="22"/>
      <c r="R860" s="22"/>
      <c r="S860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860" s="22"/>
      <c r="U860" s="6" t="str">
        <f>IF(V860&lt;&gt;"",Tabla2[[#This Row],[VALOR DEL PUNTO (EJEMPLO EN ACCIONES UN PUNTO 1€) ]]/Tabla2[[#This Row],[TAMAÑO DEL TICK (ACCIONES = 0,01)]],"")</f>
        <v/>
      </c>
      <c r="V860" s="22"/>
      <c r="W860" s="22"/>
      <c r="X860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860" s="13" t="str">
        <f>IF(Tabla2[[#This Row],[RESULTADO TOTAL EN PPRO8]]&lt;&gt;"",Tabla2[[#This Row],[RESULTADO TOTAL EN PPRO8]]-Tabla2[[#This Row],[RESULTADO (TOTAL)]],"")</f>
        <v/>
      </c>
      <c r="AA860" s="6" t="str">
        <f>IF(Tabla2[[#This Row],[RESULTADO (TOTAL)]]&lt;0,1,"")</f>
        <v/>
      </c>
      <c r="AB860" s="6" t="str">
        <f>IF(Tabla2[[#This Row],[TARGET REAL (RESULTADO EN TICKS)]]&lt;&gt;"",IF(Tabla2[[#This Row],[OPERACIONES PERDEDORAS]]=1,AB859+Tabla2[[#This Row],[OPERACIONES PERDEDORAS]],0),"")</f>
        <v/>
      </c>
      <c r="AC860" s="23"/>
      <c r="AD860" s="23"/>
      <c r="AE860" s="6" t="str">
        <f>IF(D860&lt;&gt;"",COUNTIF($D$3:D860,D860),"")</f>
        <v/>
      </c>
      <c r="AF860" s="6" t="str">
        <f>IF(Tabla2[[#This Row],[RESULTADO TOTAL EN PPRO8]]&lt;0,ABS(Tabla2[[#This Row],[RESULTADO TOTAL EN PPRO8]]),"")</f>
        <v/>
      </c>
    </row>
    <row r="861" spans="1:32" x14ac:dyDescent="0.25">
      <c r="A861" s="22"/>
      <c r="B861" s="34">
        <f t="shared" si="38"/>
        <v>859</v>
      </c>
      <c r="C861" s="22"/>
      <c r="D861" s="37"/>
      <c r="E861" s="37"/>
      <c r="F861" s="37"/>
      <c r="G861" s="39"/>
      <c r="H861" s="22"/>
      <c r="I861" s="22"/>
      <c r="J861" s="22"/>
      <c r="K861" s="22"/>
      <c r="L861" s="22"/>
      <c r="M861" s="22"/>
      <c r="N861" s="22"/>
      <c r="O861" s="22"/>
      <c r="P861" s="22"/>
      <c r="Q861" s="22"/>
      <c r="R861" s="22"/>
      <c r="S861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861" s="22"/>
      <c r="U861" s="6" t="str">
        <f>IF(V861&lt;&gt;"",Tabla2[[#This Row],[VALOR DEL PUNTO (EJEMPLO EN ACCIONES UN PUNTO 1€) ]]/Tabla2[[#This Row],[TAMAÑO DEL TICK (ACCIONES = 0,01)]],"")</f>
        <v/>
      </c>
      <c r="V861" s="22"/>
      <c r="W861" s="22"/>
      <c r="X861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861" s="13" t="str">
        <f>IF(Tabla2[[#This Row],[RESULTADO TOTAL EN PPRO8]]&lt;&gt;"",Tabla2[[#This Row],[RESULTADO TOTAL EN PPRO8]]-Tabla2[[#This Row],[RESULTADO (TOTAL)]],"")</f>
        <v/>
      </c>
      <c r="AA861" s="6" t="str">
        <f>IF(Tabla2[[#This Row],[RESULTADO (TOTAL)]]&lt;0,1,"")</f>
        <v/>
      </c>
      <c r="AB861" s="6" t="str">
        <f>IF(Tabla2[[#This Row],[TARGET REAL (RESULTADO EN TICKS)]]&lt;&gt;"",IF(Tabla2[[#This Row],[OPERACIONES PERDEDORAS]]=1,AB860+Tabla2[[#This Row],[OPERACIONES PERDEDORAS]],0),"")</f>
        <v/>
      </c>
      <c r="AC861" s="23"/>
      <c r="AD861" s="23"/>
      <c r="AE861" s="6" t="str">
        <f>IF(D861&lt;&gt;"",COUNTIF($D$3:D861,D861),"")</f>
        <v/>
      </c>
      <c r="AF861" s="6" t="str">
        <f>IF(Tabla2[[#This Row],[RESULTADO TOTAL EN PPRO8]]&lt;0,ABS(Tabla2[[#This Row],[RESULTADO TOTAL EN PPRO8]]),"")</f>
        <v/>
      </c>
    </row>
    <row r="862" spans="1:32" x14ac:dyDescent="0.25">
      <c r="A862" s="22"/>
      <c r="B862" s="34">
        <f t="shared" si="38"/>
        <v>860</v>
      </c>
      <c r="C862" s="22"/>
      <c r="D862" s="37"/>
      <c r="E862" s="37"/>
      <c r="F862" s="37"/>
      <c r="G862" s="39"/>
      <c r="H862" s="22"/>
      <c r="I862" s="22"/>
      <c r="J862" s="22"/>
      <c r="K862" s="22"/>
      <c r="L862" s="22"/>
      <c r="M862" s="22"/>
      <c r="N862" s="22"/>
      <c r="O862" s="22"/>
      <c r="P862" s="22"/>
      <c r="Q862" s="22"/>
      <c r="R862" s="22"/>
      <c r="S862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862" s="22"/>
      <c r="U862" s="6" t="str">
        <f>IF(V862&lt;&gt;"",Tabla2[[#This Row],[VALOR DEL PUNTO (EJEMPLO EN ACCIONES UN PUNTO 1€) ]]/Tabla2[[#This Row],[TAMAÑO DEL TICK (ACCIONES = 0,01)]],"")</f>
        <v/>
      </c>
      <c r="V862" s="22"/>
      <c r="W862" s="22"/>
      <c r="X862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862" s="13" t="str">
        <f>IF(Tabla2[[#This Row],[RESULTADO TOTAL EN PPRO8]]&lt;&gt;"",Tabla2[[#This Row],[RESULTADO TOTAL EN PPRO8]]-Tabla2[[#This Row],[RESULTADO (TOTAL)]],"")</f>
        <v/>
      </c>
      <c r="AA862" s="6" t="str">
        <f>IF(Tabla2[[#This Row],[RESULTADO (TOTAL)]]&lt;0,1,"")</f>
        <v/>
      </c>
      <c r="AB862" s="6" t="str">
        <f>IF(Tabla2[[#This Row],[TARGET REAL (RESULTADO EN TICKS)]]&lt;&gt;"",IF(Tabla2[[#This Row],[OPERACIONES PERDEDORAS]]=1,AB861+Tabla2[[#This Row],[OPERACIONES PERDEDORAS]],0),"")</f>
        <v/>
      </c>
      <c r="AC862" s="23"/>
      <c r="AD862" s="23"/>
      <c r="AE862" s="6" t="str">
        <f>IF(D862&lt;&gt;"",COUNTIF($D$3:D862,D862),"")</f>
        <v/>
      </c>
      <c r="AF862" s="6" t="str">
        <f>IF(Tabla2[[#This Row],[RESULTADO TOTAL EN PPRO8]]&lt;0,ABS(Tabla2[[#This Row],[RESULTADO TOTAL EN PPRO8]]),"")</f>
        <v/>
      </c>
    </row>
    <row r="863" spans="1:32" x14ac:dyDescent="0.25">
      <c r="A863" s="22"/>
      <c r="B863" s="34">
        <f t="shared" si="38"/>
        <v>861</v>
      </c>
      <c r="C863" s="22"/>
      <c r="D863" s="37"/>
      <c r="E863" s="37"/>
      <c r="F863" s="37"/>
      <c r="G863" s="39"/>
      <c r="H863" s="22"/>
      <c r="I863" s="22"/>
      <c r="J863" s="22"/>
      <c r="K863" s="22"/>
      <c r="L863" s="22"/>
      <c r="M863" s="22"/>
      <c r="N863" s="22"/>
      <c r="O863" s="22"/>
      <c r="P863" s="22"/>
      <c r="Q863" s="22"/>
      <c r="R863" s="22"/>
      <c r="S863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863" s="22"/>
      <c r="U863" s="6" t="str">
        <f>IF(V863&lt;&gt;"",Tabla2[[#This Row],[VALOR DEL PUNTO (EJEMPLO EN ACCIONES UN PUNTO 1€) ]]/Tabla2[[#This Row],[TAMAÑO DEL TICK (ACCIONES = 0,01)]],"")</f>
        <v/>
      </c>
      <c r="V863" s="22"/>
      <c r="W863" s="22"/>
      <c r="X863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863" s="13" t="str">
        <f>IF(Tabla2[[#This Row],[RESULTADO TOTAL EN PPRO8]]&lt;&gt;"",Tabla2[[#This Row],[RESULTADO TOTAL EN PPRO8]]-Tabla2[[#This Row],[RESULTADO (TOTAL)]],"")</f>
        <v/>
      </c>
      <c r="AA863" s="6" t="str">
        <f>IF(Tabla2[[#This Row],[RESULTADO (TOTAL)]]&lt;0,1,"")</f>
        <v/>
      </c>
      <c r="AB863" s="6" t="str">
        <f>IF(Tabla2[[#This Row],[TARGET REAL (RESULTADO EN TICKS)]]&lt;&gt;"",IF(Tabla2[[#This Row],[OPERACIONES PERDEDORAS]]=1,AB862+Tabla2[[#This Row],[OPERACIONES PERDEDORAS]],0),"")</f>
        <v/>
      </c>
      <c r="AC863" s="23"/>
      <c r="AD863" s="23"/>
      <c r="AE863" s="6" t="str">
        <f>IF(D863&lt;&gt;"",COUNTIF($D$3:D863,D863),"")</f>
        <v/>
      </c>
      <c r="AF863" s="6" t="str">
        <f>IF(Tabla2[[#This Row],[RESULTADO TOTAL EN PPRO8]]&lt;0,ABS(Tabla2[[#This Row],[RESULTADO TOTAL EN PPRO8]]),"")</f>
        <v/>
      </c>
    </row>
    <row r="864" spans="1:32" x14ac:dyDescent="0.25">
      <c r="A864" s="22"/>
      <c r="B864" s="34">
        <f t="shared" si="38"/>
        <v>862</v>
      </c>
      <c r="C864" s="22"/>
      <c r="D864" s="37"/>
      <c r="E864" s="37"/>
      <c r="F864" s="37"/>
      <c r="G864" s="39"/>
      <c r="H864" s="22"/>
      <c r="I864" s="22"/>
      <c r="J864" s="22"/>
      <c r="K864" s="22"/>
      <c r="L864" s="22"/>
      <c r="M864" s="22"/>
      <c r="N864" s="22"/>
      <c r="O864" s="22"/>
      <c r="P864" s="22"/>
      <c r="Q864" s="22"/>
      <c r="R864" s="22"/>
      <c r="S864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864" s="22"/>
      <c r="U864" s="6" t="str">
        <f>IF(V864&lt;&gt;"",Tabla2[[#This Row],[VALOR DEL PUNTO (EJEMPLO EN ACCIONES UN PUNTO 1€) ]]/Tabla2[[#This Row],[TAMAÑO DEL TICK (ACCIONES = 0,01)]],"")</f>
        <v/>
      </c>
      <c r="V864" s="22"/>
      <c r="W864" s="22"/>
      <c r="X864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864" s="13" t="str">
        <f>IF(Tabla2[[#This Row],[RESULTADO TOTAL EN PPRO8]]&lt;&gt;"",Tabla2[[#This Row],[RESULTADO TOTAL EN PPRO8]]-Tabla2[[#This Row],[RESULTADO (TOTAL)]],"")</f>
        <v/>
      </c>
      <c r="AA864" s="6" t="str">
        <f>IF(Tabla2[[#This Row],[RESULTADO (TOTAL)]]&lt;0,1,"")</f>
        <v/>
      </c>
      <c r="AB864" s="6" t="str">
        <f>IF(Tabla2[[#This Row],[TARGET REAL (RESULTADO EN TICKS)]]&lt;&gt;"",IF(Tabla2[[#This Row],[OPERACIONES PERDEDORAS]]=1,AB863+Tabla2[[#This Row],[OPERACIONES PERDEDORAS]],0),"")</f>
        <v/>
      </c>
      <c r="AC864" s="23"/>
      <c r="AD864" s="23"/>
      <c r="AE864" s="6" t="str">
        <f>IF(D864&lt;&gt;"",COUNTIF($D$3:D864,D864),"")</f>
        <v/>
      </c>
      <c r="AF864" s="6" t="str">
        <f>IF(Tabla2[[#This Row],[RESULTADO TOTAL EN PPRO8]]&lt;0,ABS(Tabla2[[#This Row],[RESULTADO TOTAL EN PPRO8]]),"")</f>
        <v/>
      </c>
    </row>
    <row r="865" spans="1:32" x14ac:dyDescent="0.25">
      <c r="A865" s="22"/>
      <c r="B865" s="34">
        <f t="shared" si="38"/>
        <v>863</v>
      </c>
      <c r="C865" s="22"/>
      <c r="D865" s="37"/>
      <c r="E865" s="37"/>
      <c r="F865" s="37"/>
      <c r="G865" s="39"/>
      <c r="H865" s="22"/>
      <c r="I865" s="22"/>
      <c r="J865" s="22"/>
      <c r="K865" s="22"/>
      <c r="L865" s="22"/>
      <c r="M865" s="22"/>
      <c r="N865" s="22"/>
      <c r="O865" s="22"/>
      <c r="P865" s="22"/>
      <c r="Q865" s="22"/>
      <c r="R865" s="22"/>
      <c r="S865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865" s="22"/>
      <c r="U865" s="6" t="str">
        <f>IF(V865&lt;&gt;"",Tabla2[[#This Row],[VALOR DEL PUNTO (EJEMPLO EN ACCIONES UN PUNTO 1€) ]]/Tabla2[[#This Row],[TAMAÑO DEL TICK (ACCIONES = 0,01)]],"")</f>
        <v/>
      </c>
      <c r="V865" s="22"/>
      <c r="W865" s="22"/>
      <c r="X865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865" s="13" t="str">
        <f>IF(Tabla2[[#This Row],[RESULTADO TOTAL EN PPRO8]]&lt;&gt;"",Tabla2[[#This Row],[RESULTADO TOTAL EN PPRO8]]-Tabla2[[#This Row],[RESULTADO (TOTAL)]],"")</f>
        <v/>
      </c>
      <c r="AA865" s="6" t="str">
        <f>IF(Tabla2[[#This Row],[RESULTADO (TOTAL)]]&lt;0,1,"")</f>
        <v/>
      </c>
      <c r="AB865" s="6" t="str">
        <f>IF(Tabla2[[#This Row],[TARGET REAL (RESULTADO EN TICKS)]]&lt;&gt;"",IF(Tabla2[[#This Row],[OPERACIONES PERDEDORAS]]=1,AB864+Tabla2[[#This Row],[OPERACIONES PERDEDORAS]],0),"")</f>
        <v/>
      </c>
      <c r="AC865" s="23"/>
      <c r="AD865" s="23"/>
      <c r="AE865" s="6" t="str">
        <f>IF(D865&lt;&gt;"",COUNTIF($D$3:D865,D865),"")</f>
        <v/>
      </c>
      <c r="AF865" s="6" t="str">
        <f>IF(Tabla2[[#This Row],[RESULTADO TOTAL EN PPRO8]]&lt;0,ABS(Tabla2[[#This Row],[RESULTADO TOTAL EN PPRO8]]),"")</f>
        <v/>
      </c>
    </row>
    <row r="866" spans="1:32" x14ac:dyDescent="0.25">
      <c r="A866" s="22"/>
      <c r="B866" s="34">
        <f t="shared" si="38"/>
        <v>864</v>
      </c>
      <c r="C866" s="22"/>
      <c r="D866" s="37"/>
      <c r="E866" s="37"/>
      <c r="F866" s="37"/>
      <c r="G866" s="39"/>
      <c r="H866" s="22"/>
      <c r="I866" s="22"/>
      <c r="J866" s="22"/>
      <c r="K866" s="22"/>
      <c r="L866" s="22"/>
      <c r="M866" s="22"/>
      <c r="N866" s="22"/>
      <c r="O866" s="22"/>
      <c r="P866" s="22"/>
      <c r="Q866" s="22"/>
      <c r="R866" s="22"/>
      <c r="S866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866" s="22"/>
      <c r="U866" s="6" t="str">
        <f>IF(V866&lt;&gt;"",Tabla2[[#This Row],[VALOR DEL PUNTO (EJEMPLO EN ACCIONES UN PUNTO 1€) ]]/Tabla2[[#This Row],[TAMAÑO DEL TICK (ACCIONES = 0,01)]],"")</f>
        <v/>
      </c>
      <c r="V866" s="22"/>
      <c r="W866" s="22"/>
      <c r="X866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866" s="13" t="str">
        <f>IF(Tabla2[[#This Row],[RESULTADO TOTAL EN PPRO8]]&lt;&gt;"",Tabla2[[#This Row],[RESULTADO TOTAL EN PPRO8]]-Tabla2[[#This Row],[RESULTADO (TOTAL)]],"")</f>
        <v/>
      </c>
      <c r="AA866" s="6" t="str">
        <f>IF(Tabla2[[#This Row],[RESULTADO (TOTAL)]]&lt;0,1,"")</f>
        <v/>
      </c>
      <c r="AB866" s="6" t="str">
        <f>IF(Tabla2[[#This Row],[TARGET REAL (RESULTADO EN TICKS)]]&lt;&gt;"",IF(Tabla2[[#This Row],[OPERACIONES PERDEDORAS]]=1,AB865+Tabla2[[#This Row],[OPERACIONES PERDEDORAS]],0),"")</f>
        <v/>
      </c>
      <c r="AC866" s="23"/>
      <c r="AD866" s="23"/>
      <c r="AE866" s="6" t="str">
        <f>IF(D866&lt;&gt;"",COUNTIF($D$3:D866,D866),"")</f>
        <v/>
      </c>
      <c r="AF866" s="6" t="str">
        <f>IF(Tabla2[[#This Row],[RESULTADO TOTAL EN PPRO8]]&lt;0,ABS(Tabla2[[#This Row],[RESULTADO TOTAL EN PPRO8]]),"")</f>
        <v/>
      </c>
    </row>
    <row r="867" spans="1:32" x14ac:dyDescent="0.25">
      <c r="A867" s="22"/>
      <c r="B867" s="34">
        <f t="shared" si="38"/>
        <v>865</v>
      </c>
      <c r="C867" s="22"/>
      <c r="D867" s="37"/>
      <c r="E867" s="37"/>
      <c r="F867" s="37"/>
      <c r="G867" s="39"/>
      <c r="H867" s="22"/>
      <c r="I867" s="22"/>
      <c r="J867" s="22"/>
      <c r="K867" s="22"/>
      <c r="L867" s="22"/>
      <c r="M867" s="22"/>
      <c r="N867" s="22"/>
      <c r="O867" s="22"/>
      <c r="P867" s="22"/>
      <c r="Q867" s="22"/>
      <c r="R867" s="22"/>
      <c r="S867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867" s="22"/>
      <c r="U867" s="6" t="str">
        <f>IF(V867&lt;&gt;"",Tabla2[[#This Row],[VALOR DEL PUNTO (EJEMPLO EN ACCIONES UN PUNTO 1€) ]]/Tabla2[[#This Row],[TAMAÑO DEL TICK (ACCIONES = 0,01)]],"")</f>
        <v/>
      </c>
      <c r="V867" s="22"/>
      <c r="W867" s="22"/>
      <c r="X867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867" s="13" t="str">
        <f>IF(Tabla2[[#This Row],[RESULTADO TOTAL EN PPRO8]]&lt;&gt;"",Tabla2[[#This Row],[RESULTADO TOTAL EN PPRO8]]-Tabla2[[#This Row],[RESULTADO (TOTAL)]],"")</f>
        <v/>
      </c>
      <c r="AA867" s="6" t="str">
        <f>IF(Tabla2[[#This Row],[RESULTADO (TOTAL)]]&lt;0,1,"")</f>
        <v/>
      </c>
      <c r="AB867" s="6" t="str">
        <f>IF(Tabla2[[#This Row],[TARGET REAL (RESULTADO EN TICKS)]]&lt;&gt;"",IF(Tabla2[[#This Row],[OPERACIONES PERDEDORAS]]=1,AB866+Tabla2[[#This Row],[OPERACIONES PERDEDORAS]],0),"")</f>
        <v/>
      </c>
      <c r="AC867" s="23"/>
      <c r="AD867" s="23"/>
      <c r="AE867" s="6" t="str">
        <f>IF(D867&lt;&gt;"",COUNTIF($D$3:D867,D867),"")</f>
        <v/>
      </c>
      <c r="AF867" s="6" t="str">
        <f>IF(Tabla2[[#This Row],[RESULTADO TOTAL EN PPRO8]]&lt;0,ABS(Tabla2[[#This Row],[RESULTADO TOTAL EN PPRO8]]),"")</f>
        <v/>
      </c>
    </row>
    <row r="868" spans="1:32" x14ac:dyDescent="0.25">
      <c r="A868" s="22"/>
      <c r="B868" s="34">
        <f t="shared" si="38"/>
        <v>866</v>
      </c>
      <c r="C868" s="22"/>
      <c r="D868" s="37"/>
      <c r="E868" s="37"/>
      <c r="F868" s="37"/>
      <c r="G868" s="39"/>
      <c r="H868" s="22"/>
      <c r="I868" s="22"/>
      <c r="J868" s="22"/>
      <c r="K868" s="22"/>
      <c r="L868" s="22"/>
      <c r="M868" s="22"/>
      <c r="N868" s="22"/>
      <c r="O868" s="22"/>
      <c r="P868" s="22"/>
      <c r="Q868" s="22"/>
      <c r="R868" s="22"/>
      <c r="S868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868" s="22"/>
      <c r="U868" s="6" t="str">
        <f>IF(V868&lt;&gt;"",Tabla2[[#This Row],[VALOR DEL PUNTO (EJEMPLO EN ACCIONES UN PUNTO 1€) ]]/Tabla2[[#This Row],[TAMAÑO DEL TICK (ACCIONES = 0,01)]],"")</f>
        <v/>
      </c>
      <c r="V868" s="22"/>
      <c r="W868" s="22"/>
      <c r="X868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868" s="13" t="str">
        <f>IF(Tabla2[[#This Row],[RESULTADO TOTAL EN PPRO8]]&lt;&gt;"",Tabla2[[#This Row],[RESULTADO TOTAL EN PPRO8]]-Tabla2[[#This Row],[RESULTADO (TOTAL)]],"")</f>
        <v/>
      </c>
      <c r="AA868" s="6" t="str">
        <f>IF(Tabla2[[#This Row],[RESULTADO (TOTAL)]]&lt;0,1,"")</f>
        <v/>
      </c>
      <c r="AB868" s="6" t="str">
        <f>IF(Tabla2[[#This Row],[TARGET REAL (RESULTADO EN TICKS)]]&lt;&gt;"",IF(Tabla2[[#This Row],[OPERACIONES PERDEDORAS]]=1,AB867+Tabla2[[#This Row],[OPERACIONES PERDEDORAS]],0),"")</f>
        <v/>
      </c>
      <c r="AC868" s="23"/>
      <c r="AD868" s="23"/>
      <c r="AE868" s="6" t="str">
        <f>IF(D868&lt;&gt;"",COUNTIF($D$3:D868,D868),"")</f>
        <v/>
      </c>
      <c r="AF868" s="6" t="str">
        <f>IF(Tabla2[[#This Row],[RESULTADO TOTAL EN PPRO8]]&lt;0,ABS(Tabla2[[#This Row],[RESULTADO TOTAL EN PPRO8]]),"")</f>
        <v/>
      </c>
    </row>
    <row r="869" spans="1:32" x14ac:dyDescent="0.25">
      <c r="A869" s="22"/>
      <c r="B869" s="34">
        <f t="shared" si="38"/>
        <v>867</v>
      </c>
      <c r="C869" s="22"/>
      <c r="D869" s="37"/>
      <c r="E869" s="37"/>
      <c r="F869" s="37"/>
      <c r="G869" s="39"/>
      <c r="H869" s="22"/>
      <c r="I869" s="22"/>
      <c r="J869" s="22"/>
      <c r="K869" s="22"/>
      <c r="L869" s="22"/>
      <c r="M869" s="22"/>
      <c r="N869" s="22"/>
      <c r="O869" s="22"/>
      <c r="P869" s="22"/>
      <c r="Q869" s="22"/>
      <c r="R869" s="22"/>
      <c r="S869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869" s="22"/>
      <c r="U869" s="6" t="str">
        <f>IF(V869&lt;&gt;"",Tabla2[[#This Row],[VALOR DEL PUNTO (EJEMPLO EN ACCIONES UN PUNTO 1€) ]]/Tabla2[[#This Row],[TAMAÑO DEL TICK (ACCIONES = 0,01)]],"")</f>
        <v/>
      </c>
      <c r="V869" s="22"/>
      <c r="W869" s="22"/>
      <c r="X869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869" s="13" t="str">
        <f>IF(Tabla2[[#This Row],[RESULTADO TOTAL EN PPRO8]]&lt;&gt;"",Tabla2[[#This Row],[RESULTADO TOTAL EN PPRO8]]-Tabla2[[#This Row],[RESULTADO (TOTAL)]],"")</f>
        <v/>
      </c>
      <c r="AA869" s="6" t="str">
        <f>IF(Tabla2[[#This Row],[RESULTADO (TOTAL)]]&lt;0,1,"")</f>
        <v/>
      </c>
      <c r="AB869" s="6" t="str">
        <f>IF(Tabla2[[#This Row],[TARGET REAL (RESULTADO EN TICKS)]]&lt;&gt;"",IF(Tabla2[[#This Row],[OPERACIONES PERDEDORAS]]=1,AB868+Tabla2[[#This Row],[OPERACIONES PERDEDORAS]],0),"")</f>
        <v/>
      </c>
      <c r="AC869" s="23"/>
      <c r="AD869" s="23"/>
      <c r="AE869" s="6" t="str">
        <f>IF(D869&lt;&gt;"",COUNTIF($D$3:D869,D869),"")</f>
        <v/>
      </c>
      <c r="AF869" s="6" t="str">
        <f>IF(Tabla2[[#This Row],[RESULTADO TOTAL EN PPRO8]]&lt;0,ABS(Tabla2[[#This Row],[RESULTADO TOTAL EN PPRO8]]),"")</f>
        <v/>
      </c>
    </row>
    <row r="870" spans="1:32" x14ac:dyDescent="0.25">
      <c r="A870" s="22"/>
      <c r="B870" s="34">
        <f t="shared" si="38"/>
        <v>868</v>
      </c>
      <c r="C870" s="22"/>
      <c r="D870" s="37"/>
      <c r="E870" s="37"/>
      <c r="F870" s="37"/>
      <c r="G870" s="39"/>
      <c r="H870" s="22"/>
      <c r="I870" s="22"/>
      <c r="J870" s="22"/>
      <c r="K870" s="22"/>
      <c r="L870" s="22"/>
      <c r="M870" s="22"/>
      <c r="N870" s="22"/>
      <c r="O870" s="22"/>
      <c r="P870" s="22"/>
      <c r="Q870" s="22"/>
      <c r="R870" s="22"/>
      <c r="S870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870" s="22"/>
      <c r="U870" s="6" t="str">
        <f>IF(V870&lt;&gt;"",Tabla2[[#This Row],[VALOR DEL PUNTO (EJEMPLO EN ACCIONES UN PUNTO 1€) ]]/Tabla2[[#This Row],[TAMAÑO DEL TICK (ACCIONES = 0,01)]],"")</f>
        <v/>
      </c>
      <c r="V870" s="22"/>
      <c r="W870" s="22"/>
      <c r="X870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870" s="13" t="str">
        <f>IF(Tabla2[[#This Row],[RESULTADO TOTAL EN PPRO8]]&lt;&gt;"",Tabla2[[#This Row],[RESULTADO TOTAL EN PPRO8]]-Tabla2[[#This Row],[RESULTADO (TOTAL)]],"")</f>
        <v/>
      </c>
      <c r="AA870" s="6" t="str">
        <f>IF(Tabla2[[#This Row],[RESULTADO (TOTAL)]]&lt;0,1,"")</f>
        <v/>
      </c>
      <c r="AB870" s="6" t="str">
        <f>IF(Tabla2[[#This Row],[TARGET REAL (RESULTADO EN TICKS)]]&lt;&gt;"",IF(Tabla2[[#This Row],[OPERACIONES PERDEDORAS]]=1,AB869+Tabla2[[#This Row],[OPERACIONES PERDEDORAS]],0),"")</f>
        <v/>
      </c>
      <c r="AC870" s="23"/>
      <c r="AD870" s="23"/>
      <c r="AE870" s="6" t="str">
        <f>IF(D870&lt;&gt;"",COUNTIF($D$3:D870,D870),"")</f>
        <v/>
      </c>
      <c r="AF870" s="6" t="str">
        <f>IF(Tabla2[[#This Row],[RESULTADO TOTAL EN PPRO8]]&lt;0,ABS(Tabla2[[#This Row],[RESULTADO TOTAL EN PPRO8]]),"")</f>
        <v/>
      </c>
    </row>
    <row r="871" spans="1:32" x14ac:dyDescent="0.25">
      <c r="A871" s="22"/>
      <c r="B871" s="34">
        <f t="shared" ref="B871:B934" si="39">B870+1</f>
        <v>869</v>
      </c>
      <c r="C871" s="22"/>
      <c r="D871" s="37"/>
      <c r="E871" s="37"/>
      <c r="F871" s="37"/>
      <c r="G871" s="39"/>
      <c r="H871" s="22"/>
      <c r="I871" s="22"/>
      <c r="J871" s="22"/>
      <c r="K871" s="22"/>
      <c r="L871" s="22"/>
      <c r="M871" s="22"/>
      <c r="N871" s="22"/>
      <c r="O871" s="22"/>
      <c r="P871" s="22"/>
      <c r="Q871" s="22"/>
      <c r="R871" s="22"/>
      <c r="S871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871" s="22"/>
      <c r="U871" s="6" t="str">
        <f>IF(V871&lt;&gt;"",Tabla2[[#This Row],[VALOR DEL PUNTO (EJEMPLO EN ACCIONES UN PUNTO 1€) ]]/Tabla2[[#This Row],[TAMAÑO DEL TICK (ACCIONES = 0,01)]],"")</f>
        <v/>
      </c>
      <c r="V871" s="22"/>
      <c r="W871" s="22"/>
      <c r="X871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871" s="13" t="str">
        <f>IF(Tabla2[[#This Row],[RESULTADO TOTAL EN PPRO8]]&lt;&gt;"",Tabla2[[#This Row],[RESULTADO TOTAL EN PPRO8]]-Tabla2[[#This Row],[RESULTADO (TOTAL)]],"")</f>
        <v/>
      </c>
      <c r="AA871" s="6" t="str">
        <f>IF(Tabla2[[#This Row],[RESULTADO (TOTAL)]]&lt;0,1,"")</f>
        <v/>
      </c>
      <c r="AB871" s="6" t="str">
        <f>IF(Tabla2[[#This Row],[TARGET REAL (RESULTADO EN TICKS)]]&lt;&gt;"",IF(Tabla2[[#This Row],[OPERACIONES PERDEDORAS]]=1,AB870+Tabla2[[#This Row],[OPERACIONES PERDEDORAS]],0),"")</f>
        <v/>
      </c>
      <c r="AC871" s="23"/>
      <c r="AD871" s="23"/>
      <c r="AE871" s="6" t="str">
        <f>IF(D871&lt;&gt;"",COUNTIF($D$3:D871,D871),"")</f>
        <v/>
      </c>
      <c r="AF871" s="6" t="str">
        <f>IF(Tabla2[[#This Row],[RESULTADO TOTAL EN PPRO8]]&lt;0,ABS(Tabla2[[#This Row],[RESULTADO TOTAL EN PPRO8]]),"")</f>
        <v/>
      </c>
    </row>
    <row r="872" spans="1:32" x14ac:dyDescent="0.25">
      <c r="A872" s="22"/>
      <c r="B872" s="34">
        <f t="shared" si="39"/>
        <v>870</v>
      </c>
      <c r="C872" s="22"/>
      <c r="D872" s="37"/>
      <c r="E872" s="37"/>
      <c r="F872" s="37"/>
      <c r="G872" s="39"/>
      <c r="H872" s="22"/>
      <c r="I872" s="22"/>
      <c r="J872" s="22"/>
      <c r="K872" s="22"/>
      <c r="L872" s="22"/>
      <c r="M872" s="22"/>
      <c r="N872" s="22"/>
      <c r="O872" s="22"/>
      <c r="P872" s="22"/>
      <c r="Q872" s="22"/>
      <c r="R872" s="22"/>
      <c r="S872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872" s="22"/>
      <c r="U872" s="6" t="str">
        <f>IF(V872&lt;&gt;"",Tabla2[[#This Row],[VALOR DEL PUNTO (EJEMPLO EN ACCIONES UN PUNTO 1€) ]]/Tabla2[[#This Row],[TAMAÑO DEL TICK (ACCIONES = 0,01)]],"")</f>
        <v/>
      </c>
      <c r="V872" s="22"/>
      <c r="W872" s="22"/>
      <c r="X872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872" s="13" t="str">
        <f>IF(Tabla2[[#This Row],[RESULTADO TOTAL EN PPRO8]]&lt;&gt;"",Tabla2[[#This Row],[RESULTADO TOTAL EN PPRO8]]-Tabla2[[#This Row],[RESULTADO (TOTAL)]],"")</f>
        <v/>
      </c>
      <c r="AA872" s="6" t="str">
        <f>IF(Tabla2[[#This Row],[RESULTADO (TOTAL)]]&lt;0,1,"")</f>
        <v/>
      </c>
      <c r="AB872" s="6" t="str">
        <f>IF(Tabla2[[#This Row],[TARGET REAL (RESULTADO EN TICKS)]]&lt;&gt;"",IF(Tabla2[[#This Row],[OPERACIONES PERDEDORAS]]=1,AB871+Tabla2[[#This Row],[OPERACIONES PERDEDORAS]],0),"")</f>
        <v/>
      </c>
      <c r="AC872" s="23"/>
      <c r="AD872" s="23"/>
      <c r="AE872" s="6" t="str">
        <f>IF(D872&lt;&gt;"",COUNTIF($D$3:D872,D872),"")</f>
        <v/>
      </c>
      <c r="AF872" s="6" t="str">
        <f>IF(Tabla2[[#This Row],[RESULTADO TOTAL EN PPRO8]]&lt;0,ABS(Tabla2[[#This Row],[RESULTADO TOTAL EN PPRO8]]),"")</f>
        <v/>
      </c>
    </row>
    <row r="873" spans="1:32" x14ac:dyDescent="0.25">
      <c r="A873" s="22"/>
      <c r="B873" s="34">
        <f t="shared" si="39"/>
        <v>871</v>
      </c>
      <c r="C873" s="22"/>
      <c r="D873" s="37"/>
      <c r="E873" s="37"/>
      <c r="F873" s="37"/>
      <c r="G873" s="39"/>
      <c r="H873" s="22"/>
      <c r="I873" s="22"/>
      <c r="J873" s="22"/>
      <c r="K873" s="22"/>
      <c r="L873" s="22"/>
      <c r="M873" s="22"/>
      <c r="N873" s="22"/>
      <c r="O873" s="22"/>
      <c r="P873" s="22"/>
      <c r="Q873" s="22"/>
      <c r="R873" s="22"/>
      <c r="S873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873" s="22"/>
      <c r="U873" s="6" t="str">
        <f>IF(V873&lt;&gt;"",Tabla2[[#This Row],[VALOR DEL PUNTO (EJEMPLO EN ACCIONES UN PUNTO 1€) ]]/Tabla2[[#This Row],[TAMAÑO DEL TICK (ACCIONES = 0,01)]],"")</f>
        <v/>
      </c>
      <c r="V873" s="22"/>
      <c r="W873" s="22"/>
      <c r="X873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873" s="13" t="str">
        <f>IF(Tabla2[[#This Row],[RESULTADO TOTAL EN PPRO8]]&lt;&gt;"",Tabla2[[#This Row],[RESULTADO TOTAL EN PPRO8]]-Tabla2[[#This Row],[RESULTADO (TOTAL)]],"")</f>
        <v/>
      </c>
      <c r="AA873" s="6" t="str">
        <f>IF(Tabla2[[#This Row],[RESULTADO (TOTAL)]]&lt;0,1,"")</f>
        <v/>
      </c>
      <c r="AB873" s="6" t="str">
        <f>IF(Tabla2[[#This Row],[TARGET REAL (RESULTADO EN TICKS)]]&lt;&gt;"",IF(Tabla2[[#This Row],[OPERACIONES PERDEDORAS]]=1,AB872+Tabla2[[#This Row],[OPERACIONES PERDEDORAS]],0),"")</f>
        <v/>
      </c>
      <c r="AC873" s="23"/>
      <c r="AD873" s="23"/>
      <c r="AE873" s="6" t="str">
        <f>IF(D873&lt;&gt;"",COUNTIF($D$3:D873,D873),"")</f>
        <v/>
      </c>
      <c r="AF873" s="6" t="str">
        <f>IF(Tabla2[[#This Row],[RESULTADO TOTAL EN PPRO8]]&lt;0,ABS(Tabla2[[#This Row],[RESULTADO TOTAL EN PPRO8]]),"")</f>
        <v/>
      </c>
    </row>
    <row r="874" spans="1:32" x14ac:dyDescent="0.25">
      <c r="A874" s="22"/>
      <c r="B874" s="34">
        <f t="shared" si="39"/>
        <v>872</v>
      </c>
      <c r="C874" s="22"/>
      <c r="D874" s="37"/>
      <c r="E874" s="37"/>
      <c r="F874" s="37"/>
      <c r="G874" s="39"/>
      <c r="H874" s="22"/>
      <c r="I874" s="22"/>
      <c r="J874" s="22"/>
      <c r="K874" s="22"/>
      <c r="L874" s="22"/>
      <c r="M874" s="22"/>
      <c r="N874" s="22"/>
      <c r="O874" s="22"/>
      <c r="P874" s="22"/>
      <c r="Q874" s="22"/>
      <c r="R874" s="22"/>
      <c r="S874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874" s="22"/>
      <c r="U874" s="6" t="str">
        <f>IF(V874&lt;&gt;"",Tabla2[[#This Row],[VALOR DEL PUNTO (EJEMPLO EN ACCIONES UN PUNTO 1€) ]]/Tabla2[[#This Row],[TAMAÑO DEL TICK (ACCIONES = 0,01)]],"")</f>
        <v/>
      </c>
      <c r="V874" s="22"/>
      <c r="W874" s="22"/>
      <c r="X874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874" s="13" t="str">
        <f>IF(Tabla2[[#This Row],[RESULTADO TOTAL EN PPRO8]]&lt;&gt;"",Tabla2[[#This Row],[RESULTADO TOTAL EN PPRO8]]-Tabla2[[#This Row],[RESULTADO (TOTAL)]],"")</f>
        <v/>
      </c>
      <c r="AA874" s="6" t="str">
        <f>IF(Tabla2[[#This Row],[RESULTADO (TOTAL)]]&lt;0,1,"")</f>
        <v/>
      </c>
      <c r="AB874" s="6" t="str">
        <f>IF(Tabla2[[#This Row],[TARGET REAL (RESULTADO EN TICKS)]]&lt;&gt;"",IF(Tabla2[[#This Row],[OPERACIONES PERDEDORAS]]=1,AB873+Tabla2[[#This Row],[OPERACIONES PERDEDORAS]],0),"")</f>
        <v/>
      </c>
      <c r="AC874" s="23"/>
      <c r="AD874" s="23"/>
      <c r="AE874" s="6" t="str">
        <f>IF(D874&lt;&gt;"",COUNTIF($D$3:D874,D874),"")</f>
        <v/>
      </c>
      <c r="AF874" s="6" t="str">
        <f>IF(Tabla2[[#This Row],[RESULTADO TOTAL EN PPRO8]]&lt;0,ABS(Tabla2[[#This Row],[RESULTADO TOTAL EN PPRO8]]),"")</f>
        <v/>
      </c>
    </row>
    <row r="875" spans="1:32" x14ac:dyDescent="0.25">
      <c r="A875" s="22"/>
      <c r="B875" s="34">
        <f t="shared" si="39"/>
        <v>873</v>
      </c>
      <c r="C875" s="22"/>
      <c r="D875" s="37"/>
      <c r="E875" s="37"/>
      <c r="F875" s="37"/>
      <c r="G875" s="39"/>
      <c r="H875" s="22"/>
      <c r="I875" s="22"/>
      <c r="J875" s="22"/>
      <c r="K875" s="22"/>
      <c r="L875" s="22"/>
      <c r="M875" s="22"/>
      <c r="N875" s="22"/>
      <c r="O875" s="22"/>
      <c r="P875" s="22"/>
      <c r="Q875" s="22"/>
      <c r="R875" s="22"/>
      <c r="S875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875" s="22"/>
      <c r="U875" s="6" t="str">
        <f>IF(V875&lt;&gt;"",Tabla2[[#This Row],[VALOR DEL PUNTO (EJEMPLO EN ACCIONES UN PUNTO 1€) ]]/Tabla2[[#This Row],[TAMAÑO DEL TICK (ACCIONES = 0,01)]],"")</f>
        <v/>
      </c>
      <c r="V875" s="22"/>
      <c r="W875" s="22"/>
      <c r="X875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875" s="13" t="str">
        <f>IF(Tabla2[[#This Row],[RESULTADO TOTAL EN PPRO8]]&lt;&gt;"",Tabla2[[#This Row],[RESULTADO TOTAL EN PPRO8]]-Tabla2[[#This Row],[RESULTADO (TOTAL)]],"")</f>
        <v/>
      </c>
      <c r="AA875" s="6" t="str">
        <f>IF(Tabla2[[#This Row],[RESULTADO (TOTAL)]]&lt;0,1,"")</f>
        <v/>
      </c>
      <c r="AB875" s="6" t="str">
        <f>IF(Tabla2[[#This Row],[TARGET REAL (RESULTADO EN TICKS)]]&lt;&gt;"",IF(Tabla2[[#This Row],[OPERACIONES PERDEDORAS]]=1,AB874+Tabla2[[#This Row],[OPERACIONES PERDEDORAS]],0),"")</f>
        <v/>
      </c>
      <c r="AC875" s="23"/>
      <c r="AD875" s="23"/>
      <c r="AE875" s="6" t="str">
        <f>IF(D875&lt;&gt;"",COUNTIF($D$3:D875,D875),"")</f>
        <v/>
      </c>
      <c r="AF875" s="6" t="str">
        <f>IF(Tabla2[[#This Row],[RESULTADO TOTAL EN PPRO8]]&lt;0,ABS(Tabla2[[#This Row],[RESULTADO TOTAL EN PPRO8]]),"")</f>
        <v/>
      </c>
    </row>
    <row r="876" spans="1:32" x14ac:dyDescent="0.25">
      <c r="A876" s="22"/>
      <c r="B876" s="34">
        <f t="shared" si="39"/>
        <v>874</v>
      </c>
      <c r="C876" s="22"/>
      <c r="D876" s="37"/>
      <c r="E876" s="37"/>
      <c r="F876" s="37"/>
      <c r="G876" s="39"/>
      <c r="H876" s="22"/>
      <c r="I876" s="22"/>
      <c r="J876" s="22"/>
      <c r="K876" s="22"/>
      <c r="L876" s="22"/>
      <c r="M876" s="22"/>
      <c r="N876" s="22"/>
      <c r="O876" s="22"/>
      <c r="P876" s="22"/>
      <c r="Q876" s="22"/>
      <c r="R876" s="22"/>
      <c r="S876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876" s="22"/>
      <c r="U876" s="6" t="str">
        <f>IF(V876&lt;&gt;"",Tabla2[[#This Row],[VALOR DEL PUNTO (EJEMPLO EN ACCIONES UN PUNTO 1€) ]]/Tabla2[[#This Row],[TAMAÑO DEL TICK (ACCIONES = 0,01)]],"")</f>
        <v/>
      </c>
      <c r="V876" s="22"/>
      <c r="W876" s="22"/>
      <c r="X876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876" s="13" t="str">
        <f>IF(Tabla2[[#This Row],[RESULTADO TOTAL EN PPRO8]]&lt;&gt;"",Tabla2[[#This Row],[RESULTADO TOTAL EN PPRO8]]-Tabla2[[#This Row],[RESULTADO (TOTAL)]],"")</f>
        <v/>
      </c>
      <c r="AA876" s="6" t="str">
        <f>IF(Tabla2[[#This Row],[RESULTADO (TOTAL)]]&lt;0,1,"")</f>
        <v/>
      </c>
      <c r="AB876" s="6" t="str">
        <f>IF(Tabla2[[#This Row],[TARGET REAL (RESULTADO EN TICKS)]]&lt;&gt;"",IF(Tabla2[[#This Row],[OPERACIONES PERDEDORAS]]=1,AB875+Tabla2[[#This Row],[OPERACIONES PERDEDORAS]],0),"")</f>
        <v/>
      </c>
      <c r="AC876" s="23"/>
      <c r="AD876" s="23"/>
      <c r="AE876" s="6" t="str">
        <f>IF(D876&lt;&gt;"",COUNTIF($D$3:D876,D876),"")</f>
        <v/>
      </c>
      <c r="AF876" s="6" t="str">
        <f>IF(Tabla2[[#This Row],[RESULTADO TOTAL EN PPRO8]]&lt;0,ABS(Tabla2[[#This Row],[RESULTADO TOTAL EN PPRO8]]),"")</f>
        <v/>
      </c>
    </row>
    <row r="877" spans="1:32" x14ac:dyDescent="0.25">
      <c r="A877" s="22"/>
      <c r="B877" s="34">
        <f t="shared" si="39"/>
        <v>875</v>
      </c>
      <c r="C877" s="22"/>
      <c r="D877" s="37"/>
      <c r="E877" s="37"/>
      <c r="F877" s="37"/>
      <c r="G877" s="39"/>
      <c r="H877" s="22"/>
      <c r="I877" s="22"/>
      <c r="J877" s="22"/>
      <c r="K877" s="22"/>
      <c r="L877" s="22"/>
      <c r="M877" s="22"/>
      <c r="N877" s="22"/>
      <c r="O877" s="22"/>
      <c r="P877" s="22"/>
      <c r="Q877" s="22"/>
      <c r="R877" s="22"/>
      <c r="S877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877" s="22"/>
      <c r="U877" s="6" t="str">
        <f>IF(V877&lt;&gt;"",Tabla2[[#This Row],[VALOR DEL PUNTO (EJEMPLO EN ACCIONES UN PUNTO 1€) ]]/Tabla2[[#This Row],[TAMAÑO DEL TICK (ACCIONES = 0,01)]],"")</f>
        <v/>
      </c>
      <c r="V877" s="22"/>
      <c r="W877" s="22"/>
      <c r="X877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877" s="13" t="str">
        <f>IF(Tabla2[[#This Row],[RESULTADO TOTAL EN PPRO8]]&lt;&gt;"",Tabla2[[#This Row],[RESULTADO TOTAL EN PPRO8]]-Tabla2[[#This Row],[RESULTADO (TOTAL)]],"")</f>
        <v/>
      </c>
      <c r="AA877" s="6" t="str">
        <f>IF(Tabla2[[#This Row],[RESULTADO (TOTAL)]]&lt;0,1,"")</f>
        <v/>
      </c>
      <c r="AB877" s="6" t="str">
        <f>IF(Tabla2[[#This Row],[TARGET REAL (RESULTADO EN TICKS)]]&lt;&gt;"",IF(Tabla2[[#This Row],[OPERACIONES PERDEDORAS]]=1,AB876+Tabla2[[#This Row],[OPERACIONES PERDEDORAS]],0),"")</f>
        <v/>
      </c>
      <c r="AC877" s="23"/>
      <c r="AD877" s="23"/>
      <c r="AE877" s="6" t="str">
        <f>IF(D877&lt;&gt;"",COUNTIF($D$3:D877,D877),"")</f>
        <v/>
      </c>
      <c r="AF877" s="6" t="str">
        <f>IF(Tabla2[[#This Row],[RESULTADO TOTAL EN PPRO8]]&lt;0,ABS(Tabla2[[#This Row],[RESULTADO TOTAL EN PPRO8]]),"")</f>
        <v/>
      </c>
    </row>
    <row r="878" spans="1:32" x14ac:dyDescent="0.25">
      <c r="A878" s="22"/>
      <c r="B878" s="34">
        <f t="shared" si="39"/>
        <v>876</v>
      </c>
      <c r="C878" s="22"/>
      <c r="D878" s="37"/>
      <c r="E878" s="37"/>
      <c r="F878" s="37"/>
      <c r="G878" s="39"/>
      <c r="H878" s="22"/>
      <c r="I878" s="22"/>
      <c r="J878" s="22"/>
      <c r="K878" s="22"/>
      <c r="L878" s="22"/>
      <c r="M878" s="22"/>
      <c r="N878" s="22"/>
      <c r="O878" s="22"/>
      <c r="P878" s="22"/>
      <c r="Q878" s="22"/>
      <c r="R878" s="22"/>
      <c r="S878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878" s="22"/>
      <c r="U878" s="6" t="str">
        <f>IF(V878&lt;&gt;"",Tabla2[[#This Row],[VALOR DEL PUNTO (EJEMPLO EN ACCIONES UN PUNTO 1€) ]]/Tabla2[[#This Row],[TAMAÑO DEL TICK (ACCIONES = 0,01)]],"")</f>
        <v/>
      </c>
      <c r="V878" s="22"/>
      <c r="W878" s="22"/>
      <c r="X878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878" s="13" t="str">
        <f>IF(Tabla2[[#This Row],[RESULTADO TOTAL EN PPRO8]]&lt;&gt;"",Tabla2[[#This Row],[RESULTADO TOTAL EN PPRO8]]-Tabla2[[#This Row],[RESULTADO (TOTAL)]],"")</f>
        <v/>
      </c>
      <c r="AA878" s="6" t="str">
        <f>IF(Tabla2[[#This Row],[RESULTADO (TOTAL)]]&lt;0,1,"")</f>
        <v/>
      </c>
      <c r="AB878" s="6" t="str">
        <f>IF(Tabla2[[#This Row],[TARGET REAL (RESULTADO EN TICKS)]]&lt;&gt;"",IF(Tabla2[[#This Row],[OPERACIONES PERDEDORAS]]=1,AB877+Tabla2[[#This Row],[OPERACIONES PERDEDORAS]],0),"")</f>
        <v/>
      </c>
      <c r="AC878" s="23"/>
      <c r="AD878" s="23"/>
      <c r="AE878" s="6" t="str">
        <f>IF(D878&lt;&gt;"",COUNTIF($D$3:D878,D878),"")</f>
        <v/>
      </c>
      <c r="AF878" s="6" t="str">
        <f>IF(Tabla2[[#This Row],[RESULTADO TOTAL EN PPRO8]]&lt;0,ABS(Tabla2[[#This Row],[RESULTADO TOTAL EN PPRO8]]),"")</f>
        <v/>
      </c>
    </row>
    <row r="879" spans="1:32" x14ac:dyDescent="0.25">
      <c r="A879" s="22"/>
      <c r="B879" s="34">
        <f t="shared" si="39"/>
        <v>877</v>
      </c>
      <c r="C879" s="22"/>
      <c r="D879" s="37"/>
      <c r="E879" s="37"/>
      <c r="F879" s="37"/>
      <c r="G879" s="39"/>
      <c r="H879" s="22"/>
      <c r="I879" s="22"/>
      <c r="J879" s="22"/>
      <c r="K879" s="22"/>
      <c r="L879" s="22"/>
      <c r="M879" s="22"/>
      <c r="N879" s="22"/>
      <c r="O879" s="22"/>
      <c r="P879" s="22"/>
      <c r="Q879" s="22"/>
      <c r="R879" s="22"/>
      <c r="S879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879" s="22"/>
      <c r="U879" s="6" t="str">
        <f>IF(V879&lt;&gt;"",Tabla2[[#This Row],[VALOR DEL PUNTO (EJEMPLO EN ACCIONES UN PUNTO 1€) ]]/Tabla2[[#This Row],[TAMAÑO DEL TICK (ACCIONES = 0,01)]],"")</f>
        <v/>
      </c>
      <c r="V879" s="22"/>
      <c r="W879" s="22"/>
      <c r="X879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879" s="13" t="str">
        <f>IF(Tabla2[[#This Row],[RESULTADO TOTAL EN PPRO8]]&lt;&gt;"",Tabla2[[#This Row],[RESULTADO TOTAL EN PPRO8]]-Tabla2[[#This Row],[RESULTADO (TOTAL)]],"")</f>
        <v/>
      </c>
      <c r="AA879" s="6" t="str">
        <f>IF(Tabla2[[#This Row],[RESULTADO (TOTAL)]]&lt;0,1,"")</f>
        <v/>
      </c>
      <c r="AB879" s="6" t="str">
        <f>IF(Tabla2[[#This Row],[TARGET REAL (RESULTADO EN TICKS)]]&lt;&gt;"",IF(Tabla2[[#This Row],[OPERACIONES PERDEDORAS]]=1,AB878+Tabla2[[#This Row],[OPERACIONES PERDEDORAS]],0),"")</f>
        <v/>
      </c>
      <c r="AC879" s="23"/>
      <c r="AD879" s="23"/>
      <c r="AE879" s="6" t="str">
        <f>IF(D879&lt;&gt;"",COUNTIF($D$3:D879,D879),"")</f>
        <v/>
      </c>
      <c r="AF879" s="6" t="str">
        <f>IF(Tabla2[[#This Row],[RESULTADO TOTAL EN PPRO8]]&lt;0,ABS(Tabla2[[#This Row],[RESULTADO TOTAL EN PPRO8]]),"")</f>
        <v/>
      </c>
    </row>
    <row r="880" spans="1:32" x14ac:dyDescent="0.25">
      <c r="A880" s="22"/>
      <c r="B880" s="34">
        <f t="shared" si="39"/>
        <v>878</v>
      </c>
      <c r="C880" s="22"/>
      <c r="D880" s="37"/>
      <c r="E880" s="37"/>
      <c r="F880" s="37"/>
      <c r="G880" s="39"/>
      <c r="H880" s="22"/>
      <c r="I880" s="22"/>
      <c r="J880" s="22"/>
      <c r="K880" s="22"/>
      <c r="L880" s="22"/>
      <c r="M880" s="22"/>
      <c r="N880" s="22"/>
      <c r="O880" s="22"/>
      <c r="P880" s="22"/>
      <c r="Q880" s="22"/>
      <c r="R880" s="22"/>
      <c r="S880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880" s="22"/>
      <c r="U880" s="6" t="str">
        <f>IF(V880&lt;&gt;"",Tabla2[[#This Row],[VALOR DEL PUNTO (EJEMPLO EN ACCIONES UN PUNTO 1€) ]]/Tabla2[[#This Row],[TAMAÑO DEL TICK (ACCIONES = 0,01)]],"")</f>
        <v/>
      </c>
      <c r="V880" s="22"/>
      <c r="W880" s="22"/>
      <c r="X880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880" s="13" t="str">
        <f>IF(Tabla2[[#This Row],[RESULTADO TOTAL EN PPRO8]]&lt;&gt;"",Tabla2[[#This Row],[RESULTADO TOTAL EN PPRO8]]-Tabla2[[#This Row],[RESULTADO (TOTAL)]],"")</f>
        <v/>
      </c>
      <c r="AA880" s="6" t="str">
        <f>IF(Tabla2[[#This Row],[RESULTADO (TOTAL)]]&lt;0,1,"")</f>
        <v/>
      </c>
      <c r="AB880" s="6" t="str">
        <f>IF(Tabla2[[#This Row],[TARGET REAL (RESULTADO EN TICKS)]]&lt;&gt;"",IF(Tabla2[[#This Row],[OPERACIONES PERDEDORAS]]=1,AB879+Tabla2[[#This Row],[OPERACIONES PERDEDORAS]],0),"")</f>
        <v/>
      </c>
      <c r="AC880" s="23"/>
      <c r="AD880" s="23"/>
      <c r="AE880" s="6" t="str">
        <f>IF(D880&lt;&gt;"",COUNTIF($D$3:D880,D880),"")</f>
        <v/>
      </c>
      <c r="AF880" s="6" t="str">
        <f>IF(Tabla2[[#This Row],[RESULTADO TOTAL EN PPRO8]]&lt;0,ABS(Tabla2[[#This Row],[RESULTADO TOTAL EN PPRO8]]),"")</f>
        <v/>
      </c>
    </row>
    <row r="881" spans="1:32" x14ac:dyDescent="0.25">
      <c r="A881" s="22"/>
      <c r="B881" s="34">
        <f t="shared" si="39"/>
        <v>879</v>
      </c>
      <c r="C881" s="22"/>
      <c r="D881" s="37"/>
      <c r="E881" s="37"/>
      <c r="F881" s="37"/>
      <c r="G881" s="39"/>
      <c r="H881" s="22"/>
      <c r="I881" s="22"/>
      <c r="J881" s="22"/>
      <c r="K881" s="22"/>
      <c r="L881" s="22"/>
      <c r="M881" s="22"/>
      <c r="N881" s="22"/>
      <c r="O881" s="22"/>
      <c r="P881" s="22"/>
      <c r="Q881" s="22"/>
      <c r="R881" s="22"/>
      <c r="S881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881" s="22"/>
      <c r="U881" s="6" t="str">
        <f>IF(V881&lt;&gt;"",Tabla2[[#This Row],[VALOR DEL PUNTO (EJEMPLO EN ACCIONES UN PUNTO 1€) ]]/Tabla2[[#This Row],[TAMAÑO DEL TICK (ACCIONES = 0,01)]],"")</f>
        <v/>
      </c>
      <c r="V881" s="22"/>
      <c r="W881" s="22"/>
      <c r="X881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881" s="13" t="str">
        <f>IF(Tabla2[[#This Row],[RESULTADO TOTAL EN PPRO8]]&lt;&gt;"",Tabla2[[#This Row],[RESULTADO TOTAL EN PPRO8]]-Tabla2[[#This Row],[RESULTADO (TOTAL)]],"")</f>
        <v/>
      </c>
      <c r="AA881" s="6" t="str">
        <f>IF(Tabla2[[#This Row],[RESULTADO (TOTAL)]]&lt;0,1,"")</f>
        <v/>
      </c>
      <c r="AB881" s="6" t="str">
        <f>IF(Tabla2[[#This Row],[TARGET REAL (RESULTADO EN TICKS)]]&lt;&gt;"",IF(Tabla2[[#This Row],[OPERACIONES PERDEDORAS]]=1,AB880+Tabla2[[#This Row],[OPERACIONES PERDEDORAS]],0),"")</f>
        <v/>
      </c>
      <c r="AC881" s="23"/>
      <c r="AD881" s="23"/>
      <c r="AE881" s="6" t="str">
        <f>IF(D881&lt;&gt;"",COUNTIF($D$3:D881,D881),"")</f>
        <v/>
      </c>
      <c r="AF881" s="6" t="str">
        <f>IF(Tabla2[[#This Row],[RESULTADO TOTAL EN PPRO8]]&lt;0,ABS(Tabla2[[#This Row],[RESULTADO TOTAL EN PPRO8]]),"")</f>
        <v/>
      </c>
    </row>
    <row r="882" spans="1:32" x14ac:dyDescent="0.25">
      <c r="A882" s="22"/>
      <c r="B882" s="34">
        <f t="shared" si="39"/>
        <v>880</v>
      </c>
      <c r="C882" s="22"/>
      <c r="D882" s="37"/>
      <c r="E882" s="37"/>
      <c r="F882" s="37"/>
      <c r="G882" s="39"/>
      <c r="H882" s="22"/>
      <c r="I882" s="22"/>
      <c r="J882" s="22"/>
      <c r="K882" s="22"/>
      <c r="L882" s="22"/>
      <c r="M882" s="22"/>
      <c r="N882" s="22"/>
      <c r="O882" s="22"/>
      <c r="P882" s="22"/>
      <c r="Q882" s="22"/>
      <c r="R882" s="22"/>
      <c r="S882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882" s="22"/>
      <c r="U882" s="6" t="str">
        <f>IF(V882&lt;&gt;"",Tabla2[[#This Row],[VALOR DEL PUNTO (EJEMPLO EN ACCIONES UN PUNTO 1€) ]]/Tabla2[[#This Row],[TAMAÑO DEL TICK (ACCIONES = 0,01)]],"")</f>
        <v/>
      </c>
      <c r="V882" s="22"/>
      <c r="W882" s="22"/>
      <c r="X882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882" s="13" t="str">
        <f>IF(Tabla2[[#This Row],[RESULTADO TOTAL EN PPRO8]]&lt;&gt;"",Tabla2[[#This Row],[RESULTADO TOTAL EN PPRO8]]-Tabla2[[#This Row],[RESULTADO (TOTAL)]],"")</f>
        <v/>
      </c>
      <c r="AA882" s="6" t="str">
        <f>IF(Tabla2[[#This Row],[RESULTADO (TOTAL)]]&lt;0,1,"")</f>
        <v/>
      </c>
      <c r="AB882" s="6" t="str">
        <f>IF(Tabla2[[#This Row],[TARGET REAL (RESULTADO EN TICKS)]]&lt;&gt;"",IF(Tabla2[[#This Row],[OPERACIONES PERDEDORAS]]=1,AB881+Tabla2[[#This Row],[OPERACIONES PERDEDORAS]],0),"")</f>
        <v/>
      </c>
      <c r="AC882" s="23"/>
      <c r="AD882" s="23"/>
      <c r="AE882" s="6" t="str">
        <f>IF(D882&lt;&gt;"",COUNTIF($D$3:D882,D882),"")</f>
        <v/>
      </c>
      <c r="AF882" s="6" t="str">
        <f>IF(Tabla2[[#This Row],[RESULTADO TOTAL EN PPRO8]]&lt;0,ABS(Tabla2[[#This Row],[RESULTADO TOTAL EN PPRO8]]),"")</f>
        <v/>
      </c>
    </row>
    <row r="883" spans="1:32" x14ac:dyDescent="0.25">
      <c r="A883" s="22"/>
      <c r="B883" s="34">
        <f t="shared" si="39"/>
        <v>881</v>
      </c>
      <c r="C883" s="22"/>
      <c r="D883" s="37"/>
      <c r="E883" s="37"/>
      <c r="F883" s="37"/>
      <c r="G883" s="39"/>
      <c r="H883" s="22"/>
      <c r="I883" s="22"/>
      <c r="J883" s="22"/>
      <c r="K883" s="22"/>
      <c r="L883" s="22"/>
      <c r="M883" s="22"/>
      <c r="N883" s="22"/>
      <c r="O883" s="22"/>
      <c r="P883" s="22"/>
      <c r="Q883" s="22"/>
      <c r="R883" s="22"/>
      <c r="S883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883" s="22"/>
      <c r="U883" s="6" t="str">
        <f>IF(V883&lt;&gt;"",Tabla2[[#This Row],[VALOR DEL PUNTO (EJEMPLO EN ACCIONES UN PUNTO 1€) ]]/Tabla2[[#This Row],[TAMAÑO DEL TICK (ACCIONES = 0,01)]],"")</f>
        <v/>
      </c>
      <c r="V883" s="22"/>
      <c r="W883" s="22"/>
      <c r="X883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883" s="13" t="str">
        <f>IF(Tabla2[[#This Row],[RESULTADO TOTAL EN PPRO8]]&lt;&gt;"",Tabla2[[#This Row],[RESULTADO TOTAL EN PPRO8]]-Tabla2[[#This Row],[RESULTADO (TOTAL)]],"")</f>
        <v/>
      </c>
      <c r="AA883" s="6" t="str">
        <f>IF(Tabla2[[#This Row],[RESULTADO (TOTAL)]]&lt;0,1,"")</f>
        <v/>
      </c>
      <c r="AB883" s="6" t="str">
        <f>IF(Tabla2[[#This Row],[TARGET REAL (RESULTADO EN TICKS)]]&lt;&gt;"",IF(Tabla2[[#This Row],[OPERACIONES PERDEDORAS]]=1,AB882+Tabla2[[#This Row],[OPERACIONES PERDEDORAS]],0),"")</f>
        <v/>
      </c>
      <c r="AC883" s="23"/>
      <c r="AD883" s="23"/>
      <c r="AE883" s="6" t="str">
        <f>IF(D883&lt;&gt;"",COUNTIF($D$3:D883,D883),"")</f>
        <v/>
      </c>
      <c r="AF883" s="6" t="str">
        <f>IF(Tabla2[[#This Row],[RESULTADO TOTAL EN PPRO8]]&lt;0,ABS(Tabla2[[#This Row],[RESULTADO TOTAL EN PPRO8]]),"")</f>
        <v/>
      </c>
    </row>
    <row r="884" spans="1:32" x14ac:dyDescent="0.25">
      <c r="A884" s="22"/>
      <c r="B884" s="34">
        <f t="shared" si="39"/>
        <v>882</v>
      </c>
      <c r="C884" s="22"/>
      <c r="D884" s="37"/>
      <c r="E884" s="37"/>
      <c r="F884" s="37"/>
      <c r="G884" s="39"/>
      <c r="H884" s="22"/>
      <c r="I884" s="22"/>
      <c r="J884" s="22"/>
      <c r="K884" s="22"/>
      <c r="L884" s="22"/>
      <c r="M884" s="22"/>
      <c r="N884" s="22"/>
      <c r="O884" s="22"/>
      <c r="P884" s="22"/>
      <c r="Q884" s="22"/>
      <c r="R884" s="22"/>
      <c r="S884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884" s="22"/>
      <c r="U884" s="6" t="str">
        <f>IF(V884&lt;&gt;"",Tabla2[[#This Row],[VALOR DEL PUNTO (EJEMPLO EN ACCIONES UN PUNTO 1€) ]]/Tabla2[[#This Row],[TAMAÑO DEL TICK (ACCIONES = 0,01)]],"")</f>
        <v/>
      </c>
      <c r="V884" s="22"/>
      <c r="W884" s="22"/>
      <c r="X884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884" s="13" t="str">
        <f>IF(Tabla2[[#This Row],[RESULTADO TOTAL EN PPRO8]]&lt;&gt;"",Tabla2[[#This Row],[RESULTADO TOTAL EN PPRO8]]-Tabla2[[#This Row],[RESULTADO (TOTAL)]],"")</f>
        <v/>
      </c>
      <c r="AA884" s="6" t="str">
        <f>IF(Tabla2[[#This Row],[RESULTADO (TOTAL)]]&lt;0,1,"")</f>
        <v/>
      </c>
      <c r="AB884" s="6" t="str">
        <f>IF(Tabla2[[#This Row],[TARGET REAL (RESULTADO EN TICKS)]]&lt;&gt;"",IF(Tabla2[[#This Row],[OPERACIONES PERDEDORAS]]=1,AB883+Tabla2[[#This Row],[OPERACIONES PERDEDORAS]],0),"")</f>
        <v/>
      </c>
      <c r="AC884" s="23"/>
      <c r="AD884" s="23"/>
      <c r="AE884" s="6" t="str">
        <f>IF(D884&lt;&gt;"",COUNTIF($D$3:D884,D884),"")</f>
        <v/>
      </c>
      <c r="AF884" s="6" t="str">
        <f>IF(Tabla2[[#This Row],[RESULTADO TOTAL EN PPRO8]]&lt;0,ABS(Tabla2[[#This Row],[RESULTADO TOTAL EN PPRO8]]),"")</f>
        <v/>
      </c>
    </row>
    <row r="885" spans="1:32" x14ac:dyDescent="0.25">
      <c r="A885" s="22"/>
      <c r="B885" s="34">
        <f t="shared" si="39"/>
        <v>883</v>
      </c>
      <c r="C885" s="22"/>
      <c r="D885" s="37"/>
      <c r="E885" s="37"/>
      <c r="F885" s="37"/>
      <c r="G885" s="39"/>
      <c r="H885" s="22"/>
      <c r="I885" s="22"/>
      <c r="J885" s="22"/>
      <c r="K885" s="22"/>
      <c r="L885" s="22"/>
      <c r="M885" s="22"/>
      <c r="N885" s="22"/>
      <c r="O885" s="22"/>
      <c r="P885" s="22"/>
      <c r="Q885" s="22"/>
      <c r="R885" s="22"/>
      <c r="S885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885" s="22"/>
      <c r="U885" s="6" t="str">
        <f>IF(V885&lt;&gt;"",Tabla2[[#This Row],[VALOR DEL PUNTO (EJEMPLO EN ACCIONES UN PUNTO 1€) ]]/Tabla2[[#This Row],[TAMAÑO DEL TICK (ACCIONES = 0,01)]],"")</f>
        <v/>
      </c>
      <c r="V885" s="22"/>
      <c r="W885" s="22"/>
      <c r="X885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885" s="13" t="str">
        <f>IF(Tabla2[[#This Row],[RESULTADO TOTAL EN PPRO8]]&lt;&gt;"",Tabla2[[#This Row],[RESULTADO TOTAL EN PPRO8]]-Tabla2[[#This Row],[RESULTADO (TOTAL)]],"")</f>
        <v/>
      </c>
      <c r="AA885" s="6" t="str">
        <f>IF(Tabla2[[#This Row],[RESULTADO (TOTAL)]]&lt;0,1,"")</f>
        <v/>
      </c>
      <c r="AB885" s="6" t="str">
        <f>IF(Tabla2[[#This Row],[TARGET REAL (RESULTADO EN TICKS)]]&lt;&gt;"",IF(Tabla2[[#This Row],[OPERACIONES PERDEDORAS]]=1,AB884+Tabla2[[#This Row],[OPERACIONES PERDEDORAS]],0),"")</f>
        <v/>
      </c>
      <c r="AC885" s="23"/>
      <c r="AD885" s="23"/>
      <c r="AE885" s="6" t="str">
        <f>IF(D885&lt;&gt;"",COUNTIF($D$3:D885,D885),"")</f>
        <v/>
      </c>
      <c r="AF885" s="6" t="str">
        <f>IF(Tabla2[[#This Row],[RESULTADO TOTAL EN PPRO8]]&lt;0,ABS(Tabla2[[#This Row],[RESULTADO TOTAL EN PPRO8]]),"")</f>
        <v/>
      </c>
    </row>
    <row r="886" spans="1:32" x14ac:dyDescent="0.25">
      <c r="A886" s="22"/>
      <c r="B886" s="34">
        <f t="shared" si="39"/>
        <v>884</v>
      </c>
      <c r="C886" s="22"/>
      <c r="D886" s="37"/>
      <c r="E886" s="37"/>
      <c r="F886" s="37"/>
      <c r="G886" s="39"/>
      <c r="H886" s="22"/>
      <c r="I886" s="22"/>
      <c r="J886" s="22"/>
      <c r="K886" s="22"/>
      <c r="L886" s="22"/>
      <c r="M886" s="22"/>
      <c r="N886" s="22"/>
      <c r="O886" s="22"/>
      <c r="P886" s="22"/>
      <c r="Q886" s="22"/>
      <c r="R886" s="22"/>
      <c r="S886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886" s="22"/>
      <c r="U886" s="6" t="str">
        <f>IF(V886&lt;&gt;"",Tabla2[[#This Row],[VALOR DEL PUNTO (EJEMPLO EN ACCIONES UN PUNTO 1€) ]]/Tabla2[[#This Row],[TAMAÑO DEL TICK (ACCIONES = 0,01)]],"")</f>
        <v/>
      </c>
      <c r="V886" s="22"/>
      <c r="W886" s="22"/>
      <c r="X886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886" s="13" t="str">
        <f>IF(Tabla2[[#This Row],[RESULTADO TOTAL EN PPRO8]]&lt;&gt;"",Tabla2[[#This Row],[RESULTADO TOTAL EN PPRO8]]-Tabla2[[#This Row],[RESULTADO (TOTAL)]],"")</f>
        <v/>
      </c>
      <c r="AA886" s="6" t="str">
        <f>IF(Tabla2[[#This Row],[RESULTADO (TOTAL)]]&lt;0,1,"")</f>
        <v/>
      </c>
      <c r="AB886" s="6" t="str">
        <f>IF(Tabla2[[#This Row],[TARGET REAL (RESULTADO EN TICKS)]]&lt;&gt;"",IF(Tabla2[[#This Row],[OPERACIONES PERDEDORAS]]=1,AB885+Tabla2[[#This Row],[OPERACIONES PERDEDORAS]],0),"")</f>
        <v/>
      </c>
      <c r="AC886" s="23"/>
      <c r="AD886" s="23"/>
      <c r="AE886" s="6" t="str">
        <f>IF(D886&lt;&gt;"",COUNTIF($D$3:D886,D886),"")</f>
        <v/>
      </c>
      <c r="AF886" s="6" t="str">
        <f>IF(Tabla2[[#This Row],[RESULTADO TOTAL EN PPRO8]]&lt;0,ABS(Tabla2[[#This Row],[RESULTADO TOTAL EN PPRO8]]),"")</f>
        <v/>
      </c>
    </row>
    <row r="887" spans="1:32" x14ac:dyDescent="0.25">
      <c r="A887" s="22"/>
      <c r="B887" s="34">
        <f t="shared" si="39"/>
        <v>885</v>
      </c>
      <c r="C887" s="22"/>
      <c r="D887" s="37"/>
      <c r="E887" s="37"/>
      <c r="F887" s="37"/>
      <c r="G887" s="39"/>
      <c r="H887" s="22"/>
      <c r="I887" s="22"/>
      <c r="J887" s="22"/>
      <c r="K887" s="22"/>
      <c r="L887" s="22"/>
      <c r="M887" s="22"/>
      <c r="N887" s="22"/>
      <c r="O887" s="22"/>
      <c r="P887" s="22"/>
      <c r="Q887" s="22"/>
      <c r="R887" s="22"/>
      <c r="S887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887" s="22"/>
      <c r="U887" s="6" t="str">
        <f>IF(V887&lt;&gt;"",Tabla2[[#This Row],[VALOR DEL PUNTO (EJEMPLO EN ACCIONES UN PUNTO 1€) ]]/Tabla2[[#This Row],[TAMAÑO DEL TICK (ACCIONES = 0,01)]],"")</f>
        <v/>
      </c>
      <c r="V887" s="22"/>
      <c r="W887" s="22"/>
      <c r="X887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887" s="13" t="str">
        <f>IF(Tabla2[[#This Row],[RESULTADO TOTAL EN PPRO8]]&lt;&gt;"",Tabla2[[#This Row],[RESULTADO TOTAL EN PPRO8]]-Tabla2[[#This Row],[RESULTADO (TOTAL)]],"")</f>
        <v/>
      </c>
      <c r="AA887" s="6" t="str">
        <f>IF(Tabla2[[#This Row],[RESULTADO (TOTAL)]]&lt;0,1,"")</f>
        <v/>
      </c>
      <c r="AB887" s="6" t="str">
        <f>IF(Tabla2[[#This Row],[TARGET REAL (RESULTADO EN TICKS)]]&lt;&gt;"",IF(Tabla2[[#This Row],[OPERACIONES PERDEDORAS]]=1,AB886+Tabla2[[#This Row],[OPERACIONES PERDEDORAS]],0),"")</f>
        <v/>
      </c>
      <c r="AC887" s="23"/>
      <c r="AD887" s="23"/>
      <c r="AE887" s="6" t="str">
        <f>IF(D887&lt;&gt;"",COUNTIF($D$3:D887,D887),"")</f>
        <v/>
      </c>
      <c r="AF887" s="6" t="str">
        <f>IF(Tabla2[[#This Row],[RESULTADO TOTAL EN PPRO8]]&lt;0,ABS(Tabla2[[#This Row],[RESULTADO TOTAL EN PPRO8]]),"")</f>
        <v/>
      </c>
    </row>
    <row r="888" spans="1:32" x14ac:dyDescent="0.25">
      <c r="A888" s="22"/>
      <c r="B888" s="34">
        <f t="shared" si="39"/>
        <v>886</v>
      </c>
      <c r="C888" s="22"/>
      <c r="D888" s="37"/>
      <c r="E888" s="37"/>
      <c r="F888" s="37"/>
      <c r="G888" s="39"/>
      <c r="H888" s="22"/>
      <c r="I888" s="22"/>
      <c r="J888" s="22"/>
      <c r="K888" s="22"/>
      <c r="L888" s="22"/>
      <c r="M888" s="22"/>
      <c r="N888" s="22"/>
      <c r="O888" s="22"/>
      <c r="P888" s="22"/>
      <c r="Q888" s="22"/>
      <c r="R888" s="22"/>
      <c r="S888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888" s="22"/>
      <c r="U888" s="6" t="str">
        <f>IF(V888&lt;&gt;"",Tabla2[[#This Row],[VALOR DEL PUNTO (EJEMPLO EN ACCIONES UN PUNTO 1€) ]]/Tabla2[[#This Row],[TAMAÑO DEL TICK (ACCIONES = 0,01)]],"")</f>
        <v/>
      </c>
      <c r="V888" s="22"/>
      <c r="W888" s="22"/>
      <c r="X888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888" s="13" t="str">
        <f>IF(Tabla2[[#This Row],[RESULTADO TOTAL EN PPRO8]]&lt;&gt;"",Tabla2[[#This Row],[RESULTADO TOTAL EN PPRO8]]-Tabla2[[#This Row],[RESULTADO (TOTAL)]],"")</f>
        <v/>
      </c>
      <c r="AA888" s="6" t="str">
        <f>IF(Tabla2[[#This Row],[RESULTADO (TOTAL)]]&lt;0,1,"")</f>
        <v/>
      </c>
      <c r="AB888" s="6" t="str">
        <f>IF(Tabla2[[#This Row],[TARGET REAL (RESULTADO EN TICKS)]]&lt;&gt;"",IF(Tabla2[[#This Row],[OPERACIONES PERDEDORAS]]=1,AB887+Tabla2[[#This Row],[OPERACIONES PERDEDORAS]],0),"")</f>
        <v/>
      </c>
      <c r="AC888" s="23"/>
      <c r="AD888" s="23"/>
      <c r="AE888" s="6" t="str">
        <f>IF(D888&lt;&gt;"",COUNTIF($D$3:D888,D888),"")</f>
        <v/>
      </c>
      <c r="AF888" s="6" t="str">
        <f>IF(Tabla2[[#This Row],[RESULTADO TOTAL EN PPRO8]]&lt;0,ABS(Tabla2[[#This Row],[RESULTADO TOTAL EN PPRO8]]),"")</f>
        <v/>
      </c>
    </row>
    <row r="889" spans="1:32" x14ac:dyDescent="0.25">
      <c r="A889" s="22"/>
      <c r="B889" s="34">
        <f t="shared" si="39"/>
        <v>887</v>
      </c>
      <c r="C889" s="22"/>
      <c r="D889" s="37"/>
      <c r="E889" s="37"/>
      <c r="F889" s="37"/>
      <c r="G889" s="39"/>
      <c r="H889" s="22"/>
      <c r="I889" s="22"/>
      <c r="J889" s="22"/>
      <c r="K889" s="22"/>
      <c r="L889" s="22"/>
      <c r="M889" s="22"/>
      <c r="N889" s="22"/>
      <c r="O889" s="22"/>
      <c r="P889" s="22"/>
      <c r="Q889" s="22"/>
      <c r="R889" s="22"/>
      <c r="S889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889" s="22"/>
      <c r="U889" s="6" t="str">
        <f>IF(V889&lt;&gt;"",Tabla2[[#This Row],[VALOR DEL PUNTO (EJEMPLO EN ACCIONES UN PUNTO 1€) ]]/Tabla2[[#This Row],[TAMAÑO DEL TICK (ACCIONES = 0,01)]],"")</f>
        <v/>
      </c>
      <c r="V889" s="22"/>
      <c r="W889" s="22"/>
      <c r="X889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889" s="13" t="str">
        <f>IF(Tabla2[[#This Row],[RESULTADO TOTAL EN PPRO8]]&lt;&gt;"",Tabla2[[#This Row],[RESULTADO TOTAL EN PPRO8]]-Tabla2[[#This Row],[RESULTADO (TOTAL)]],"")</f>
        <v/>
      </c>
      <c r="AA889" s="6" t="str">
        <f>IF(Tabla2[[#This Row],[RESULTADO (TOTAL)]]&lt;0,1,"")</f>
        <v/>
      </c>
      <c r="AB889" s="6" t="str">
        <f>IF(Tabla2[[#This Row],[TARGET REAL (RESULTADO EN TICKS)]]&lt;&gt;"",IF(Tabla2[[#This Row],[OPERACIONES PERDEDORAS]]=1,AB888+Tabla2[[#This Row],[OPERACIONES PERDEDORAS]],0),"")</f>
        <v/>
      </c>
      <c r="AC889" s="23"/>
      <c r="AD889" s="23"/>
      <c r="AE889" s="6" t="str">
        <f>IF(D889&lt;&gt;"",COUNTIF($D$3:D889,D889),"")</f>
        <v/>
      </c>
      <c r="AF889" s="6" t="str">
        <f>IF(Tabla2[[#This Row],[RESULTADO TOTAL EN PPRO8]]&lt;0,ABS(Tabla2[[#This Row],[RESULTADO TOTAL EN PPRO8]]),"")</f>
        <v/>
      </c>
    </row>
    <row r="890" spans="1:32" x14ac:dyDescent="0.25">
      <c r="A890" s="22"/>
      <c r="B890" s="34">
        <f t="shared" si="39"/>
        <v>888</v>
      </c>
      <c r="C890" s="22"/>
      <c r="D890" s="37"/>
      <c r="E890" s="37"/>
      <c r="F890" s="37"/>
      <c r="G890" s="39"/>
      <c r="H890" s="22"/>
      <c r="I890" s="22"/>
      <c r="J890" s="22"/>
      <c r="K890" s="22"/>
      <c r="L890" s="22"/>
      <c r="M890" s="22"/>
      <c r="N890" s="22"/>
      <c r="O890" s="22"/>
      <c r="P890" s="22"/>
      <c r="Q890" s="22"/>
      <c r="R890" s="22"/>
      <c r="S890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890" s="22"/>
      <c r="U890" s="6" t="str">
        <f>IF(V890&lt;&gt;"",Tabla2[[#This Row],[VALOR DEL PUNTO (EJEMPLO EN ACCIONES UN PUNTO 1€) ]]/Tabla2[[#This Row],[TAMAÑO DEL TICK (ACCIONES = 0,01)]],"")</f>
        <v/>
      </c>
      <c r="V890" s="22"/>
      <c r="W890" s="22"/>
      <c r="X890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890" s="13" t="str">
        <f>IF(Tabla2[[#This Row],[RESULTADO TOTAL EN PPRO8]]&lt;&gt;"",Tabla2[[#This Row],[RESULTADO TOTAL EN PPRO8]]-Tabla2[[#This Row],[RESULTADO (TOTAL)]],"")</f>
        <v/>
      </c>
      <c r="AA890" s="6" t="str">
        <f>IF(Tabla2[[#This Row],[RESULTADO (TOTAL)]]&lt;0,1,"")</f>
        <v/>
      </c>
      <c r="AB890" s="6" t="str">
        <f>IF(Tabla2[[#This Row],[TARGET REAL (RESULTADO EN TICKS)]]&lt;&gt;"",IF(Tabla2[[#This Row],[OPERACIONES PERDEDORAS]]=1,AB889+Tabla2[[#This Row],[OPERACIONES PERDEDORAS]],0),"")</f>
        <v/>
      </c>
      <c r="AC890" s="23"/>
      <c r="AD890" s="23"/>
      <c r="AE890" s="6" t="str">
        <f>IF(D890&lt;&gt;"",COUNTIF($D$3:D890,D890),"")</f>
        <v/>
      </c>
      <c r="AF890" s="6" t="str">
        <f>IF(Tabla2[[#This Row],[RESULTADO TOTAL EN PPRO8]]&lt;0,ABS(Tabla2[[#This Row],[RESULTADO TOTAL EN PPRO8]]),"")</f>
        <v/>
      </c>
    </row>
    <row r="891" spans="1:32" x14ac:dyDescent="0.25">
      <c r="A891" s="22"/>
      <c r="B891" s="34">
        <f t="shared" si="39"/>
        <v>889</v>
      </c>
      <c r="C891" s="22"/>
      <c r="D891" s="37"/>
      <c r="E891" s="37"/>
      <c r="F891" s="37"/>
      <c r="G891" s="39"/>
      <c r="H891" s="22"/>
      <c r="I891" s="22"/>
      <c r="J891" s="22"/>
      <c r="K891" s="22"/>
      <c r="L891" s="22"/>
      <c r="M891" s="22"/>
      <c r="N891" s="22"/>
      <c r="O891" s="22"/>
      <c r="P891" s="22"/>
      <c r="Q891" s="22"/>
      <c r="R891" s="22"/>
      <c r="S891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891" s="22"/>
      <c r="U891" s="6" t="str">
        <f>IF(V891&lt;&gt;"",Tabla2[[#This Row],[VALOR DEL PUNTO (EJEMPLO EN ACCIONES UN PUNTO 1€) ]]/Tabla2[[#This Row],[TAMAÑO DEL TICK (ACCIONES = 0,01)]],"")</f>
        <v/>
      </c>
      <c r="V891" s="22"/>
      <c r="W891" s="22"/>
      <c r="X891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891" s="13" t="str">
        <f>IF(Tabla2[[#This Row],[RESULTADO TOTAL EN PPRO8]]&lt;&gt;"",Tabla2[[#This Row],[RESULTADO TOTAL EN PPRO8]]-Tabla2[[#This Row],[RESULTADO (TOTAL)]],"")</f>
        <v/>
      </c>
      <c r="AA891" s="6" t="str">
        <f>IF(Tabla2[[#This Row],[RESULTADO (TOTAL)]]&lt;0,1,"")</f>
        <v/>
      </c>
      <c r="AB891" s="6" t="str">
        <f>IF(Tabla2[[#This Row],[TARGET REAL (RESULTADO EN TICKS)]]&lt;&gt;"",IF(Tabla2[[#This Row],[OPERACIONES PERDEDORAS]]=1,AB890+Tabla2[[#This Row],[OPERACIONES PERDEDORAS]],0),"")</f>
        <v/>
      </c>
      <c r="AC891" s="23"/>
      <c r="AD891" s="23"/>
      <c r="AE891" s="6" t="str">
        <f>IF(D891&lt;&gt;"",COUNTIF($D$3:D891,D891),"")</f>
        <v/>
      </c>
      <c r="AF891" s="6" t="str">
        <f>IF(Tabla2[[#This Row],[RESULTADO TOTAL EN PPRO8]]&lt;0,ABS(Tabla2[[#This Row],[RESULTADO TOTAL EN PPRO8]]),"")</f>
        <v/>
      </c>
    </row>
    <row r="892" spans="1:32" x14ac:dyDescent="0.25">
      <c r="A892" s="22"/>
      <c r="B892" s="34">
        <f t="shared" si="39"/>
        <v>890</v>
      </c>
      <c r="C892" s="22"/>
      <c r="D892" s="37"/>
      <c r="E892" s="37"/>
      <c r="F892" s="37"/>
      <c r="G892" s="39"/>
      <c r="H892" s="22"/>
      <c r="I892" s="22"/>
      <c r="J892" s="22"/>
      <c r="K892" s="22"/>
      <c r="L892" s="22"/>
      <c r="M892" s="22"/>
      <c r="N892" s="22"/>
      <c r="O892" s="22"/>
      <c r="P892" s="22"/>
      <c r="Q892" s="22"/>
      <c r="R892" s="22"/>
      <c r="S892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892" s="22"/>
      <c r="U892" s="6" t="str">
        <f>IF(V892&lt;&gt;"",Tabla2[[#This Row],[VALOR DEL PUNTO (EJEMPLO EN ACCIONES UN PUNTO 1€) ]]/Tabla2[[#This Row],[TAMAÑO DEL TICK (ACCIONES = 0,01)]],"")</f>
        <v/>
      </c>
      <c r="V892" s="22"/>
      <c r="W892" s="22"/>
      <c r="X892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892" s="13" t="str">
        <f>IF(Tabla2[[#This Row],[RESULTADO TOTAL EN PPRO8]]&lt;&gt;"",Tabla2[[#This Row],[RESULTADO TOTAL EN PPRO8]]-Tabla2[[#This Row],[RESULTADO (TOTAL)]],"")</f>
        <v/>
      </c>
      <c r="AA892" s="6" t="str">
        <f>IF(Tabla2[[#This Row],[RESULTADO (TOTAL)]]&lt;0,1,"")</f>
        <v/>
      </c>
      <c r="AB892" s="6" t="str">
        <f>IF(Tabla2[[#This Row],[TARGET REAL (RESULTADO EN TICKS)]]&lt;&gt;"",IF(Tabla2[[#This Row],[OPERACIONES PERDEDORAS]]=1,AB891+Tabla2[[#This Row],[OPERACIONES PERDEDORAS]],0),"")</f>
        <v/>
      </c>
      <c r="AC892" s="23"/>
      <c r="AD892" s="23"/>
      <c r="AE892" s="6" t="str">
        <f>IF(D892&lt;&gt;"",COUNTIF($D$3:D892,D892),"")</f>
        <v/>
      </c>
      <c r="AF892" s="6" t="str">
        <f>IF(Tabla2[[#This Row],[RESULTADO TOTAL EN PPRO8]]&lt;0,ABS(Tabla2[[#This Row],[RESULTADO TOTAL EN PPRO8]]),"")</f>
        <v/>
      </c>
    </row>
    <row r="893" spans="1:32" x14ac:dyDescent="0.25">
      <c r="A893" s="22"/>
      <c r="B893" s="34">
        <f t="shared" si="39"/>
        <v>891</v>
      </c>
      <c r="C893" s="22"/>
      <c r="D893" s="37"/>
      <c r="E893" s="37"/>
      <c r="F893" s="37"/>
      <c r="G893" s="39"/>
      <c r="H893" s="22"/>
      <c r="I893" s="22"/>
      <c r="J893" s="22"/>
      <c r="K893" s="22"/>
      <c r="L893" s="22"/>
      <c r="M893" s="22"/>
      <c r="N893" s="22"/>
      <c r="O893" s="22"/>
      <c r="P893" s="22"/>
      <c r="Q893" s="22"/>
      <c r="R893" s="22"/>
      <c r="S893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893" s="22"/>
      <c r="U893" s="6" t="str">
        <f>IF(V893&lt;&gt;"",Tabla2[[#This Row],[VALOR DEL PUNTO (EJEMPLO EN ACCIONES UN PUNTO 1€) ]]/Tabla2[[#This Row],[TAMAÑO DEL TICK (ACCIONES = 0,01)]],"")</f>
        <v/>
      </c>
      <c r="V893" s="22"/>
      <c r="W893" s="22"/>
      <c r="X893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893" s="13" t="str">
        <f>IF(Tabla2[[#This Row],[RESULTADO TOTAL EN PPRO8]]&lt;&gt;"",Tabla2[[#This Row],[RESULTADO TOTAL EN PPRO8]]-Tabla2[[#This Row],[RESULTADO (TOTAL)]],"")</f>
        <v/>
      </c>
      <c r="AA893" s="6" t="str">
        <f>IF(Tabla2[[#This Row],[RESULTADO (TOTAL)]]&lt;0,1,"")</f>
        <v/>
      </c>
      <c r="AB893" s="6" t="str">
        <f>IF(Tabla2[[#This Row],[TARGET REAL (RESULTADO EN TICKS)]]&lt;&gt;"",IF(Tabla2[[#This Row],[OPERACIONES PERDEDORAS]]=1,AB892+Tabla2[[#This Row],[OPERACIONES PERDEDORAS]],0),"")</f>
        <v/>
      </c>
      <c r="AC893" s="23"/>
      <c r="AD893" s="23"/>
      <c r="AE893" s="6" t="str">
        <f>IF(D893&lt;&gt;"",COUNTIF($D$3:D893,D893),"")</f>
        <v/>
      </c>
      <c r="AF893" s="6" t="str">
        <f>IF(Tabla2[[#This Row],[RESULTADO TOTAL EN PPRO8]]&lt;0,ABS(Tabla2[[#This Row],[RESULTADO TOTAL EN PPRO8]]),"")</f>
        <v/>
      </c>
    </row>
    <row r="894" spans="1:32" x14ac:dyDescent="0.25">
      <c r="A894" s="22"/>
      <c r="B894" s="34">
        <f t="shared" si="39"/>
        <v>892</v>
      </c>
      <c r="C894" s="22"/>
      <c r="D894" s="37"/>
      <c r="E894" s="37"/>
      <c r="F894" s="37"/>
      <c r="G894" s="39"/>
      <c r="H894" s="22"/>
      <c r="I894" s="22"/>
      <c r="J894" s="22"/>
      <c r="K894" s="22"/>
      <c r="L894" s="22"/>
      <c r="M894" s="22"/>
      <c r="N894" s="22"/>
      <c r="O894" s="22"/>
      <c r="P894" s="22"/>
      <c r="Q894" s="22"/>
      <c r="R894" s="22"/>
      <c r="S894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894" s="22"/>
      <c r="U894" s="6" t="str">
        <f>IF(V894&lt;&gt;"",Tabla2[[#This Row],[VALOR DEL PUNTO (EJEMPLO EN ACCIONES UN PUNTO 1€) ]]/Tabla2[[#This Row],[TAMAÑO DEL TICK (ACCIONES = 0,01)]],"")</f>
        <v/>
      </c>
      <c r="V894" s="22"/>
      <c r="W894" s="22"/>
      <c r="X894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894" s="13" t="str">
        <f>IF(Tabla2[[#This Row],[RESULTADO TOTAL EN PPRO8]]&lt;&gt;"",Tabla2[[#This Row],[RESULTADO TOTAL EN PPRO8]]-Tabla2[[#This Row],[RESULTADO (TOTAL)]],"")</f>
        <v/>
      </c>
      <c r="AA894" s="6" t="str">
        <f>IF(Tabla2[[#This Row],[RESULTADO (TOTAL)]]&lt;0,1,"")</f>
        <v/>
      </c>
      <c r="AB894" s="6" t="str">
        <f>IF(Tabla2[[#This Row],[TARGET REAL (RESULTADO EN TICKS)]]&lt;&gt;"",IF(Tabla2[[#This Row],[OPERACIONES PERDEDORAS]]=1,AB893+Tabla2[[#This Row],[OPERACIONES PERDEDORAS]],0),"")</f>
        <v/>
      </c>
      <c r="AC894" s="23"/>
      <c r="AD894" s="23"/>
      <c r="AE894" s="6" t="str">
        <f>IF(D894&lt;&gt;"",COUNTIF($D$3:D894,D894),"")</f>
        <v/>
      </c>
      <c r="AF894" s="6" t="str">
        <f>IF(Tabla2[[#This Row],[RESULTADO TOTAL EN PPRO8]]&lt;0,ABS(Tabla2[[#This Row],[RESULTADO TOTAL EN PPRO8]]),"")</f>
        <v/>
      </c>
    </row>
    <row r="895" spans="1:32" x14ac:dyDescent="0.25">
      <c r="A895" s="22"/>
      <c r="B895" s="34">
        <f t="shared" si="39"/>
        <v>893</v>
      </c>
      <c r="C895" s="22"/>
      <c r="D895" s="37"/>
      <c r="E895" s="37"/>
      <c r="F895" s="37"/>
      <c r="G895" s="39"/>
      <c r="H895" s="22"/>
      <c r="I895" s="22"/>
      <c r="J895" s="22"/>
      <c r="K895" s="22"/>
      <c r="L895" s="22"/>
      <c r="M895" s="22"/>
      <c r="N895" s="22"/>
      <c r="O895" s="22"/>
      <c r="P895" s="22"/>
      <c r="Q895" s="22"/>
      <c r="R895" s="22"/>
      <c r="S895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895" s="22"/>
      <c r="U895" s="6" t="str">
        <f>IF(V895&lt;&gt;"",Tabla2[[#This Row],[VALOR DEL PUNTO (EJEMPLO EN ACCIONES UN PUNTO 1€) ]]/Tabla2[[#This Row],[TAMAÑO DEL TICK (ACCIONES = 0,01)]],"")</f>
        <v/>
      </c>
      <c r="V895" s="22"/>
      <c r="W895" s="22"/>
      <c r="X895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895" s="13" t="str">
        <f>IF(Tabla2[[#This Row],[RESULTADO TOTAL EN PPRO8]]&lt;&gt;"",Tabla2[[#This Row],[RESULTADO TOTAL EN PPRO8]]-Tabla2[[#This Row],[RESULTADO (TOTAL)]],"")</f>
        <v/>
      </c>
      <c r="AA895" s="6" t="str">
        <f>IF(Tabla2[[#This Row],[RESULTADO (TOTAL)]]&lt;0,1,"")</f>
        <v/>
      </c>
      <c r="AB895" s="6" t="str">
        <f>IF(Tabla2[[#This Row],[TARGET REAL (RESULTADO EN TICKS)]]&lt;&gt;"",IF(Tabla2[[#This Row],[OPERACIONES PERDEDORAS]]=1,AB894+Tabla2[[#This Row],[OPERACIONES PERDEDORAS]],0),"")</f>
        <v/>
      </c>
      <c r="AC895" s="23"/>
      <c r="AD895" s="23"/>
      <c r="AE895" s="6" t="str">
        <f>IF(D895&lt;&gt;"",COUNTIF($D$3:D895,D895),"")</f>
        <v/>
      </c>
      <c r="AF895" s="6" t="str">
        <f>IF(Tabla2[[#This Row],[RESULTADO TOTAL EN PPRO8]]&lt;0,ABS(Tabla2[[#This Row],[RESULTADO TOTAL EN PPRO8]]),"")</f>
        <v/>
      </c>
    </row>
    <row r="896" spans="1:32" x14ac:dyDescent="0.25">
      <c r="A896" s="22"/>
      <c r="B896" s="34">
        <f t="shared" si="39"/>
        <v>894</v>
      </c>
      <c r="C896" s="22"/>
      <c r="D896" s="37"/>
      <c r="E896" s="37"/>
      <c r="F896" s="37"/>
      <c r="G896" s="39"/>
      <c r="H896" s="22"/>
      <c r="I896" s="22"/>
      <c r="J896" s="22"/>
      <c r="K896" s="22"/>
      <c r="L896" s="22"/>
      <c r="M896" s="22"/>
      <c r="N896" s="22"/>
      <c r="O896" s="22"/>
      <c r="P896" s="22"/>
      <c r="Q896" s="22"/>
      <c r="R896" s="22"/>
      <c r="S896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896" s="22"/>
      <c r="U896" s="6" t="str">
        <f>IF(V896&lt;&gt;"",Tabla2[[#This Row],[VALOR DEL PUNTO (EJEMPLO EN ACCIONES UN PUNTO 1€) ]]/Tabla2[[#This Row],[TAMAÑO DEL TICK (ACCIONES = 0,01)]],"")</f>
        <v/>
      </c>
      <c r="V896" s="22"/>
      <c r="W896" s="22"/>
      <c r="X896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896" s="13" t="str">
        <f>IF(Tabla2[[#This Row],[RESULTADO TOTAL EN PPRO8]]&lt;&gt;"",Tabla2[[#This Row],[RESULTADO TOTAL EN PPRO8]]-Tabla2[[#This Row],[RESULTADO (TOTAL)]],"")</f>
        <v/>
      </c>
      <c r="AA896" s="6" t="str">
        <f>IF(Tabla2[[#This Row],[RESULTADO (TOTAL)]]&lt;0,1,"")</f>
        <v/>
      </c>
      <c r="AB896" s="6" t="str">
        <f>IF(Tabla2[[#This Row],[TARGET REAL (RESULTADO EN TICKS)]]&lt;&gt;"",IF(Tabla2[[#This Row],[OPERACIONES PERDEDORAS]]=1,AB895+Tabla2[[#This Row],[OPERACIONES PERDEDORAS]],0),"")</f>
        <v/>
      </c>
      <c r="AC896" s="23"/>
      <c r="AD896" s="23"/>
      <c r="AE896" s="6" t="str">
        <f>IF(D896&lt;&gt;"",COUNTIF($D$3:D896,D896),"")</f>
        <v/>
      </c>
      <c r="AF896" s="6" t="str">
        <f>IF(Tabla2[[#This Row],[RESULTADO TOTAL EN PPRO8]]&lt;0,ABS(Tabla2[[#This Row],[RESULTADO TOTAL EN PPRO8]]),"")</f>
        <v/>
      </c>
    </row>
    <row r="897" spans="1:32" x14ac:dyDescent="0.25">
      <c r="A897" s="22"/>
      <c r="B897" s="34">
        <f t="shared" si="39"/>
        <v>895</v>
      </c>
      <c r="C897" s="22"/>
      <c r="D897" s="37"/>
      <c r="E897" s="37"/>
      <c r="F897" s="37"/>
      <c r="G897" s="39"/>
      <c r="H897" s="22"/>
      <c r="I897" s="22"/>
      <c r="J897" s="22"/>
      <c r="K897" s="22"/>
      <c r="L897" s="22"/>
      <c r="M897" s="22"/>
      <c r="N897" s="22"/>
      <c r="O897" s="22"/>
      <c r="P897" s="22"/>
      <c r="Q897" s="22"/>
      <c r="R897" s="22"/>
      <c r="S897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897" s="22"/>
      <c r="U897" s="6" t="str">
        <f>IF(V897&lt;&gt;"",Tabla2[[#This Row],[VALOR DEL PUNTO (EJEMPLO EN ACCIONES UN PUNTO 1€) ]]/Tabla2[[#This Row],[TAMAÑO DEL TICK (ACCIONES = 0,01)]],"")</f>
        <v/>
      </c>
      <c r="V897" s="22"/>
      <c r="W897" s="22"/>
      <c r="X897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897" s="13" t="str">
        <f>IF(Tabla2[[#This Row],[RESULTADO TOTAL EN PPRO8]]&lt;&gt;"",Tabla2[[#This Row],[RESULTADO TOTAL EN PPRO8]]-Tabla2[[#This Row],[RESULTADO (TOTAL)]],"")</f>
        <v/>
      </c>
      <c r="AA897" s="6" t="str">
        <f>IF(Tabla2[[#This Row],[RESULTADO (TOTAL)]]&lt;0,1,"")</f>
        <v/>
      </c>
      <c r="AB897" s="6" t="str">
        <f>IF(Tabla2[[#This Row],[TARGET REAL (RESULTADO EN TICKS)]]&lt;&gt;"",IF(Tabla2[[#This Row],[OPERACIONES PERDEDORAS]]=1,AB896+Tabla2[[#This Row],[OPERACIONES PERDEDORAS]],0),"")</f>
        <v/>
      </c>
      <c r="AC897" s="23"/>
      <c r="AD897" s="23"/>
      <c r="AE897" s="6" t="str">
        <f>IF(D897&lt;&gt;"",COUNTIF($D$3:D897,D897),"")</f>
        <v/>
      </c>
      <c r="AF897" s="6" t="str">
        <f>IF(Tabla2[[#This Row],[RESULTADO TOTAL EN PPRO8]]&lt;0,ABS(Tabla2[[#This Row],[RESULTADO TOTAL EN PPRO8]]),"")</f>
        <v/>
      </c>
    </row>
    <row r="898" spans="1:32" x14ac:dyDescent="0.25">
      <c r="A898" s="22"/>
      <c r="B898" s="34">
        <f t="shared" si="39"/>
        <v>896</v>
      </c>
      <c r="C898" s="22"/>
      <c r="D898" s="37"/>
      <c r="E898" s="37"/>
      <c r="F898" s="37"/>
      <c r="G898" s="39"/>
      <c r="H898" s="22"/>
      <c r="I898" s="22"/>
      <c r="J898" s="22"/>
      <c r="K898" s="22"/>
      <c r="L898" s="22"/>
      <c r="M898" s="22"/>
      <c r="N898" s="22"/>
      <c r="O898" s="22"/>
      <c r="P898" s="22"/>
      <c r="Q898" s="22"/>
      <c r="R898" s="22"/>
      <c r="S898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898" s="22"/>
      <c r="U898" s="6" t="str">
        <f>IF(V898&lt;&gt;"",Tabla2[[#This Row],[VALOR DEL PUNTO (EJEMPLO EN ACCIONES UN PUNTO 1€) ]]/Tabla2[[#This Row],[TAMAÑO DEL TICK (ACCIONES = 0,01)]],"")</f>
        <v/>
      </c>
      <c r="V898" s="22"/>
      <c r="W898" s="22"/>
      <c r="X898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898" s="13" t="str">
        <f>IF(Tabla2[[#This Row],[RESULTADO TOTAL EN PPRO8]]&lt;&gt;"",Tabla2[[#This Row],[RESULTADO TOTAL EN PPRO8]]-Tabla2[[#This Row],[RESULTADO (TOTAL)]],"")</f>
        <v/>
      </c>
      <c r="AA898" s="6" t="str">
        <f>IF(Tabla2[[#This Row],[RESULTADO (TOTAL)]]&lt;0,1,"")</f>
        <v/>
      </c>
      <c r="AB898" s="6" t="str">
        <f>IF(Tabla2[[#This Row],[TARGET REAL (RESULTADO EN TICKS)]]&lt;&gt;"",IF(Tabla2[[#This Row],[OPERACIONES PERDEDORAS]]=1,AB897+Tabla2[[#This Row],[OPERACIONES PERDEDORAS]],0),"")</f>
        <v/>
      </c>
      <c r="AC898" s="23"/>
      <c r="AD898" s="23"/>
      <c r="AE898" s="6" t="str">
        <f>IF(D898&lt;&gt;"",COUNTIF($D$3:D898,D898),"")</f>
        <v/>
      </c>
      <c r="AF898" s="6" t="str">
        <f>IF(Tabla2[[#This Row],[RESULTADO TOTAL EN PPRO8]]&lt;0,ABS(Tabla2[[#This Row],[RESULTADO TOTAL EN PPRO8]]),"")</f>
        <v/>
      </c>
    </row>
    <row r="899" spans="1:32" x14ac:dyDescent="0.25">
      <c r="A899" s="22"/>
      <c r="B899" s="34">
        <f t="shared" si="39"/>
        <v>897</v>
      </c>
      <c r="C899" s="22"/>
      <c r="D899" s="37"/>
      <c r="E899" s="37"/>
      <c r="F899" s="37"/>
      <c r="G899" s="39"/>
      <c r="H899" s="22"/>
      <c r="I899" s="22"/>
      <c r="J899" s="22"/>
      <c r="K899" s="22"/>
      <c r="L899" s="22"/>
      <c r="M899" s="22"/>
      <c r="N899" s="22"/>
      <c r="O899" s="22"/>
      <c r="P899" s="22"/>
      <c r="Q899" s="22"/>
      <c r="R899" s="22"/>
      <c r="S899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899" s="22"/>
      <c r="U899" s="6" t="str">
        <f>IF(V899&lt;&gt;"",Tabla2[[#This Row],[VALOR DEL PUNTO (EJEMPLO EN ACCIONES UN PUNTO 1€) ]]/Tabla2[[#This Row],[TAMAÑO DEL TICK (ACCIONES = 0,01)]],"")</f>
        <v/>
      </c>
      <c r="V899" s="22"/>
      <c r="W899" s="22"/>
      <c r="X899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899" s="13" t="str">
        <f>IF(Tabla2[[#This Row],[RESULTADO TOTAL EN PPRO8]]&lt;&gt;"",Tabla2[[#This Row],[RESULTADO TOTAL EN PPRO8]]-Tabla2[[#This Row],[RESULTADO (TOTAL)]],"")</f>
        <v/>
      </c>
      <c r="AA899" s="6" t="str">
        <f>IF(Tabla2[[#This Row],[RESULTADO (TOTAL)]]&lt;0,1,"")</f>
        <v/>
      </c>
      <c r="AB899" s="6" t="str">
        <f>IF(Tabla2[[#This Row],[TARGET REAL (RESULTADO EN TICKS)]]&lt;&gt;"",IF(Tabla2[[#This Row],[OPERACIONES PERDEDORAS]]=1,AB898+Tabla2[[#This Row],[OPERACIONES PERDEDORAS]],0),"")</f>
        <v/>
      </c>
      <c r="AC899" s="23"/>
      <c r="AD899" s="23"/>
      <c r="AE899" s="6" t="str">
        <f>IF(D899&lt;&gt;"",COUNTIF($D$3:D899,D899),"")</f>
        <v/>
      </c>
      <c r="AF899" s="6" t="str">
        <f>IF(Tabla2[[#This Row],[RESULTADO TOTAL EN PPRO8]]&lt;0,ABS(Tabla2[[#This Row],[RESULTADO TOTAL EN PPRO8]]),"")</f>
        <v/>
      </c>
    </row>
    <row r="900" spans="1:32" x14ac:dyDescent="0.25">
      <c r="A900" s="22"/>
      <c r="B900" s="34">
        <f t="shared" si="39"/>
        <v>898</v>
      </c>
      <c r="C900" s="22"/>
      <c r="D900" s="37"/>
      <c r="E900" s="37"/>
      <c r="F900" s="37"/>
      <c r="G900" s="39"/>
      <c r="H900" s="22"/>
      <c r="I900" s="22"/>
      <c r="J900" s="22"/>
      <c r="K900" s="22"/>
      <c r="L900" s="22"/>
      <c r="M900" s="22"/>
      <c r="N900" s="22"/>
      <c r="O900" s="22"/>
      <c r="P900" s="22"/>
      <c r="Q900" s="22"/>
      <c r="R900" s="22"/>
      <c r="S900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900" s="22"/>
      <c r="U900" s="6" t="str">
        <f>IF(V900&lt;&gt;"",Tabla2[[#This Row],[VALOR DEL PUNTO (EJEMPLO EN ACCIONES UN PUNTO 1€) ]]/Tabla2[[#This Row],[TAMAÑO DEL TICK (ACCIONES = 0,01)]],"")</f>
        <v/>
      </c>
      <c r="V900" s="22"/>
      <c r="W900" s="22"/>
      <c r="X900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900" s="13" t="str">
        <f>IF(Tabla2[[#This Row],[RESULTADO TOTAL EN PPRO8]]&lt;&gt;"",Tabla2[[#This Row],[RESULTADO TOTAL EN PPRO8]]-Tabla2[[#This Row],[RESULTADO (TOTAL)]],"")</f>
        <v/>
      </c>
      <c r="AA900" s="6" t="str">
        <f>IF(Tabla2[[#This Row],[RESULTADO (TOTAL)]]&lt;0,1,"")</f>
        <v/>
      </c>
      <c r="AB900" s="6" t="str">
        <f>IF(Tabla2[[#This Row],[TARGET REAL (RESULTADO EN TICKS)]]&lt;&gt;"",IF(Tabla2[[#This Row],[OPERACIONES PERDEDORAS]]=1,AB899+Tabla2[[#This Row],[OPERACIONES PERDEDORAS]],0),"")</f>
        <v/>
      </c>
      <c r="AC900" s="23"/>
      <c r="AD900" s="23"/>
      <c r="AE900" s="6" t="str">
        <f>IF(D900&lt;&gt;"",COUNTIF($D$3:D900,D900),"")</f>
        <v/>
      </c>
      <c r="AF900" s="6" t="str">
        <f>IF(Tabla2[[#This Row],[RESULTADO TOTAL EN PPRO8]]&lt;0,ABS(Tabla2[[#This Row],[RESULTADO TOTAL EN PPRO8]]),"")</f>
        <v/>
      </c>
    </row>
    <row r="901" spans="1:32" x14ac:dyDescent="0.25">
      <c r="A901" s="22"/>
      <c r="B901" s="34">
        <f t="shared" si="39"/>
        <v>899</v>
      </c>
      <c r="C901" s="22"/>
      <c r="D901" s="37"/>
      <c r="E901" s="37"/>
      <c r="F901" s="37"/>
      <c r="G901" s="39"/>
      <c r="H901" s="22"/>
      <c r="I901" s="22"/>
      <c r="J901" s="22"/>
      <c r="K901" s="22"/>
      <c r="L901" s="22"/>
      <c r="M901" s="22"/>
      <c r="N901" s="22"/>
      <c r="O901" s="22"/>
      <c r="P901" s="22"/>
      <c r="Q901" s="22"/>
      <c r="R901" s="22"/>
      <c r="S901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901" s="22"/>
      <c r="U901" s="6" t="str">
        <f>IF(V901&lt;&gt;"",Tabla2[[#This Row],[VALOR DEL PUNTO (EJEMPLO EN ACCIONES UN PUNTO 1€) ]]/Tabla2[[#This Row],[TAMAÑO DEL TICK (ACCIONES = 0,01)]],"")</f>
        <v/>
      </c>
      <c r="V901" s="22"/>
      <c r="W901" s="22"/>
      <c r="X901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901" s="13" t="str">
        <f>IF(Tabla2[[#This Row],[RESULTADO TOTAL EN PPRO8]]&lt;&gt;"",Tabla2[[#This Row],[RESULTADO TOTAL EN PPRO8]]-Tabla2[[#This Row],[RESULTADO (TOTAL)]],"")</f>
        <v/>
      </c>
      <c r="AA901" s="6" t="str">
        <f>IF(Tabla2[[#This Row],[RESULTADO (TOTAL)]]&lt;0,1,"")</f>
        <v/>
      </c>
      <c r="AB901" s="6" t="str">
        <f>IF(Tabla2[[#This Row],[TARGET REAL (RESULTADO EN TICKS)]]&lt;&gt;"",IF(Tabla2[[#This Row],[OPERACIONES PERDEDORAS]]=1,AB900+Tabla2[[#This Row],[OPERACIONES PERDEDORAS]],0),"")</f>
        <v/>
      </c>
      <c r="AC901" s="23"/>
      <c r="AD901" s="23"/>
      <c r="AE901" s="6" t="str">
        <f>IF(D901&lt;&gt;"",COUNTIF($D$3:D901,D901),"")</f>
        <v/>
      </c>
      <c r="AF901" s="6" t="str">
        <f>IF(Tabla2[[#This Row],[RESULTADO TOTAL EN PPRO8]]&lt;0,ABS(Tabla2[[#This Row],[RESULTADO TOTAL EN PPRO8]]),"")</f>
        <v/>
      </c>
    </row>
    <row r="902" spans="1:32" x14ac:dyDescent="0.25">
      <c r="A902" s="22"/>
      <c r="B902" s="34">
        <f t="shared" si="39"/>
        <v>900</v>
      </c>
      <c r="C902" s="22"/>
      <c r="D902" s="37"/>
      <c r="E902" s="37"/>
      <c r="F902" s="37"/>
      <c r="G902" s="39"/>
      <c r="H902" s="22"/>
      <c r="I902" s="22"/>
      <c r="J902" s="22"/>
      <c r="K902" s="22"/>
      <c r="L902" s="22"/>
      <c r="M902" s="22"/>
      <c r="N902" s="22"/>
      <c r="O902" s="22"/>
      <c r="P902" s="22"/>
      <c r="Q902" s="22"/>
      <c r="R902" s="22"/>
      <c r="S902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902" s="22"/>
      <c r="U902" s="6" t="str">
        <f>IF(V902&lt;&gt;"",Tabla2[[#This Row],[VALOR DEL PUNTO (EJEMPLO EN ACCIONES UN PUNTO 1€) ]]/Tabla2[[#This Row],[TAMAÑO DEL TICK (ACCIONES = 0,01)]],"")</f>
        <v/>
      </c>
      <c r="V902" s="22"/>
      <c r="W902" s="22"/>
      <c r="X902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902" s="13" t="str">
        <f>IF(Tabla2[[#This Row],[RESULTADO TOTAL EN PPRO8]]&lt;&gt;"",Tabla2[[#This Row],[RESULTADO TOTAL EN PPRO8]]-Tabla2[[#This Row],[RESULTADO (TOTAL)]],"")</f>
        <v/>
      </c>
      <c r="AA902" s="6" t="str">
        <f>IF(Tabla2[[#This Row],[RESULTADO (TOTAL)]]&lt;0,1,"")</f>
        <v/>
      </c>
      <c r="AB902" s="6" t="str">
        <f>IF(Tabla2[[#This Row],[TARGET REAL (RESULTADO EN TICKS)]]&lt;&gt;"",IF(Tabla2[[#This Row],[OPERACIONES PERDEDORAS]]=1,AB901+Tabla2[[#This Row],[OPERACIONES PERDEDORAS]],0),"")</f>
        <v/>
      </c>
      <c r="AC902" s="23"/>
      <c r="AD902" s="23"/>
      <c r="AE902" s="6" t="str">
        <f>IF(D902&lt;&gt;"",COUNTIF($D$3:D902,D902),"")</f>
        <v/>
      </c>
      <c r="AF902" s="6" t="str">
        <f>IF(Tabla2[[#This Row],[RESULTADO TOTAL EN PPRO8]]&lt;0,ABS(Tabla2[[#This Row],[RESULTADO TOTAL EN PPRO8]]),"")</f>
        <v/>
      </c>
    </row>
    <row r="903" spans="1:32" x14ac:dyDescent="0.25">
      <c r="A903" s="22"/>
      <c r="B903" s="34">
        <f t="shared" si="39"/>
        <v>901</v>
      </c>
      <c r="C903" s="22"/>
      <c r="D903" s="37"/>
      <c r="E903" s="37"/>
      <c r="F903" s="37"/>
      <c r="G903" s="39"/>
      <c r="H903" s="22"/>
      <c r="I903" s="22"/>
      <c r="J903" s="22"/>
      <c r="K903" s="22"/>
      <c r="L903" s="22"/>
      <c r="M903" s="22"/>
      <c r="N903" s="22"/>
      <c r="O903" s="22"/>
      <c r="P903" s="22"/>
      <c r="Q903" s="22"/>
      <c r="R903" s="22"/>
      <c r="S903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903" s="22"/>
      <c r="U903" s="6" t="str">
        <f>IF(V903&lt;&gt;"",Tabla2[[#This Row],[VALOR DEL PUNTO (EJEMPLO EN ACCIONES UN PUNTO 1€) ]]/Tabla2[[#This Row],[TAMAÑO DEL TICK (ACCIONES = 0,01)]],"")</f>
        <v/>
      </c>
      <c r="V903" s="22"/>
      <c r="W903" s="22"/>
      <c r="X903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903" s="13" t="str">
        <f>IF(Tabla2[[#This Row],[RESULTADO TOTAL EN PPRO8]]&lt;&gt;"",Tabla2[[#This Row],[RESULTADO TOTAL EN PPRO8]]-Tabla2[[#This Row],[RESULTADO (TOTAL)]],"")</f>
        <v/>
      </c>
      <c r="AA903" s="6" t="str">
        <f>IF(Tabla2[[#This Row],[RESULTADO (TOTAL)]]&lt;0,1,"")</f>
        <v/>
      </c>
      <c r="AB903" s="6" t="str">
        <f>IF(Tabla2[[#This Row],[TARGET REAL (RESULTADO EN TICKS)]]&lt;&gt;"",IF(Tabla2[[#This Row],[OPERACIONES PERDEDORAS]]=1,AB902+Tabla2[[#This Row],[OPERACIONES PERDEDORAS]],0),"")</f>
        <v/>
      </c>
      <c r="AC903" s="23"/>
      <c r="AD903" s="23"/>
      <c r="AE903" s="6" t="str">
        <f>IF(D903&lt;&gt;"",COUNTIF($D$3:D903,D903),"")</f>
        <v/>
      </c>
      <c r="AF903" s="6" t="str">
        <f>IF(Tabla2[[#This Row],[RESULTADO TOTAL EN PPRO8]]&lt;0,ABS(Tabla2[[#This Row],[RESULTADO TOTAL EN PPRO8]]),"")</f>
        <v/>
      </c>
    </row>
    <row r="904" spans="1:32" x14ac:dyDescent="0.25">
      <c r="A904" s="22"/>
      <c r="B904" s="34">
        <f t="shared" si="39"/>
        <v>902</v>
      </c>
      <c r="C904" s="22"/>
      <c r="D904" s="37"/>
      <c r="E904" s="37"/>
      <c r="F904" s="37"/>
      <c r="G904" s="39"/>
      <c r="H904" s="22"/>
      <c r="I904" s="22"/>
      <c r="J904" s="22"/>
      <c r="K904" s="22"/>
      <c r="L904" s="22"/>
      <c r="M904" s="22"/>
      <c r="N904" s="22"/>
      <c r="O904" s="22"/>
      <c r="P904" s="22"/>
      <c r="Q904" s="22"/>
      <c r="R904" s="22"/>
      <c r="S904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904" s="22"/>
      <c r="U904" s="6" t="str">
        <f>IF(V904&lt;&gt;"",Tabla2[[#This Row],[VALOR DEL PUNTO (EJEMPLO EN ACCIONES UN PUNTO 1€) ]]/Tabla2[[#This Row],[TAMAÑO DEL TICK (ACCIONES = 0,01)]],"")</f>
        <v/>
      </c>
      <c r="V904" s="22"/>
      <c r="W904" s="22"/>
      <c r="X904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904" s="13" t="str">
        <f>IF(Tabla2[[#This Row],[RESULTADO TOTAL EN PPRO8]]&lt;&gt;"",Tabla2[[#This Row],[RESULTADO TOTAL EN PPRO8]]-Tabla2[[#This Row],[RESULTADO (TOTAL)]],"")</f>
        <v/>
      </c>
      <c r="AA904" s="6" t="str">
        <f>IF(Tabla2[[#This Row],[RESULTADO (TOTAL)]]&lt;0,1,"")</f>
        <v/>
      </c>
      <c r="AB904" s="6" t="str">
        <f>IF(Tabla2[[#This Row],[TARGET REAL (RESULTADO EN TICKS)]]&lt;&gt;"",IF(Tabla2[[#This Row],[OPERACIONES PERDEDORAS]]=1,AB903+Tabla2[[#This Row],[OPERACIONES PERDEDORAS]],0),"")</f>
        <v/>
      </c>
      <c r="AC904" s="23"/>
      <c r="AD904" s="23"/>
      <c r="AE904" s="6" t="str">
        <f>IF(D904&lt;&gt;"",COUNTIF($D$3:D904,D904),"")</f>
        <v/>
      </c>
      <c r="AF904" s="6" t="str">
        <f>IF(Tabla2[[#This Row],[RESULTADO TOTAL EN PPRO8]]&lt;0,ABS(Tabla2[[#This Row],[RESULTADO TOTAL EN PPRO8]]),"")</f>
        <v/>
      </c>
    </row>
    <row r="905" spans="1:32" x14ac:dyDescent="0.25">
      <c r="A905" s="22"/>
      <c r="B905" s="34">
        <f t="shared" si="39"/>
        <v>903</v>
      </c>
      <c r="C905" s="22"/>
      <c r="D905" s="37"/>
      <c r="E905" s="37"/>
      <c r="F905" s="37"/>
      <c r="G905" s="39"/>
      <c r="H905" s="22"/>
      <c r="I905" s="22"/>
      <c r="J905" s="22"/>
      <c r="K905" s="22"/>
      <c r="L905" s="22"/>
      <c r="M905" s="22"/>
      <c r="N905" s="22"/>
      <c r="O905" s="22"/>
      <c r="P905" s="22"/>
      <c r="Q905" s="22"/>
      <c r="R905" s="22"/>
      <c r="S905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905" s="22"/>
      <c r="U905" s="6" t="str">
        <f>IF(V905&lt;&gt;"",Tabla2[[#This Row],[VALOR DEL PUNTO (EJEMPLO EN ACCIONES UN PUNTO 1€) ]]/Tabla2[[#This Row],[TAMAÑO DEL TICK (ACCIONES = 0,01)]],"")</f>
        <v/>
      </c>
      <c r="V905" s="22"/>
      <c r="W905" s="22"/>
      <c r="X905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905" s="13" t="str">
        <f>IF(Tabla2[[#This Row],[RESULTADO TOTAL EN PPRO8]]&lt;&gt;"",Tabla2[[#This Row],[RESULTADO TOTAL EN PPRO8]]-Tabla2[[#This Row],[RESULTADO (TOTAL)]],"")</f>
        <v/>
      </c>
      <c r="AA905" s="6" t="str">
        <f>IF(Tabla2[[#This Row],[RESULTADO (TOTAL)]]&lt;0,1,"")</f>
        <v/>
      </c>
      <c r="AB905" s="6" t="str">
        <f>IF(Tabla2[[#This Row],[TARGET REAL (RESULTADO EN TICKS)]]&lt;&gt;"",IF(Tabla2[[#This Row],[OPERACIONES PERDEDORAS]]=1,AB904+Tabla2[[#This Row],[OPERACIONES PERDEDORAS]],0),"")</f>
        <v/>
      </c>
      <c r="AC905" s="23"/>
      <c r="AD905" s="23"/>
      <c r="AE905" s="6" t="str">
        <f>IF(D905&lt;&gt;"",COUNTIF($D$3:D905,D905),"")</f>
        <v/>
      </c>
      <c r="AF905" s="6" t="str">
        <f>IF(Tabla2[[#This Row],[RESULTADO TOTAL EN PPRO8]]&lt;0,ABS(Tabla2[[#This Row],[RESULTADO TOTAL EN PPRO8]]),"")</f>
        <v/>
      </c>
    </row>
    <row r="906" spans="1:32" x14ac:dyDescent="0.25">
      <c r="A906" s="22"/>
      <c r="B906" s="34">
        <f t="shared" si="39"/>
        <v>904</v>
      </c>
      <c r="C906" s="22"/>
      <c r="D906" s="37"/>
      <c r="E906" s="37"/>
      <c r="F906" s="37"/>
      <c r="G906" s="39"/>
      <c r="H906" s="22"/>
      <c r="I906" s="22"/>
      <c r="J906" s="22"/>
      <c r="K906" s="22"/>
      <c r="L906" s="22"/>
      <c r="M906" s="22"/>
      <c r="N906" s="22"/>
      <c r="O906" s="22"/>
      <c r="P906" s="22"/>
      <c r="Q906" s="22"/>
      <c r="R906" s="22"/>
      <c r="S906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906" s="22"/>
      <c r="U906" s="6" t="str">
        <f>IF(V906&lt;&gt;"",Tabla2[[#This Row],[VALOR DEL PUNTO (EJEMPLO EN ACCIONES UN PUNTO 1€) ]]/Tabla2[[#This Row],[TAMAÑO DEL TICK (ACCIONES = 0,01)]],"")</f>
        <v/>
      </c>
      <c r="V906" s="22"/>
      <c r="W906" s="22"/>
      <c r="X906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906" s="13" t="str">
        <f>IF(Tabla2[[#This Row],[RESULTADO TOTAL EN PPRO8]]&lt;&gt;"",Tabla2[[#This Row],[RESULTADO TOTAL EN PPRO8]]-Tabla2[[#This Row],[RESULTADO (TOTAL)]],"")</f>
        <v/>
      </c>
      <c r="AA906" s="6" t="str">
        <f>IF(Tabla2[[#This Row],[RESULTADO (TOTAL)]]&lt;0,1,"")</f>
        <v/>
      </c>
      <c r="AB906" s="6" t="str">
        <f>IF(Tabla2[[#This Row],[TARGET REAL (RESULTADO EN TICKS)]]&lt;&gt;"",IF(Tabla2[[#This Row],[OPERACIONES PERDEDORAS]]=1,AB905+Tabla2[[#This Row],[OPERACIONES PERDEDORAS]],0),"")</f>
        <v/>
      </c>
      <c r="AC906" s="23"/>
      <c r="AD906" s="23"/>
      <c r="AE906" s="6" t="str">
        <f>IF(D906&lt;&gt;"",COUNTIF($D$3:D906,D906),"")</f>
        <v/>
      </c>
      <c r="AF906" s="6" t="str">
        <f>IF(Tabla2[[#This Row],[RESULTADO TOTAL EN PPRO8]]&lt;0,ABS(Tabla2[[#This Row],[RESULTADO TOTAL EN PPRO8]]),"")</f>
        <v/>
      </c>
    </row>
    <row r="907" spans="1:32" x14ac:dyDescent="0.25">
      <c r="A907" s="22"/>
      <c r="B907" s="34">
        <f t="shared" si="39"/>
        <v>905</v>
      </c>
      <c r="C907" s="22"/>
      <c r="D907" s="37"/>
      <c r="E907" s="37"/>
      <c r="F907" s="37"/>
      <c r="G907" s="39"/>
      <c r="H907" s="22"/>
      <c r="I907" s="22"/>
      <c r="J907" s="22"/>
      <c r="K907" s="22"/>
      <c r="L907" s="22"/>
      <c r="M907" s="22"/>
      <c r="N907" s="22"/>
      <c r="O907" s="22"/>
      <c r="P907" s="22"/>
      <c r="Q907" s="22"/>
      <c r="R907" s="22"/>
      <c r="S907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907" s="22"/>
      <c r="U907" s="6" t="str">
        <f>IF(V907&lt;&gt;"",Tabla2[[#This Row],[VALOR DEL PUNTO (EJEMPLO EN ACCIONES UN PUNTO 1€) ]]/Tabla2[[#This Row],[TAMAÑO DEL TICK (ACCIONES = 0,01)]],"")</f>
        <v/>
      </c>
      <c r="V907" s="22"/>
      <c r="W907" s="22"/>
      <c r="X907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907" s="13" t="str">
        <f>IF(Tabla2[[#This Row],[RESULTADO TOTAL EN PPRO8]]&lt;&gt;"",Tabla2[[#This Row],[RESULTADO TOTAL EN PPRO8]]-Tabla2[[#This Row],[RESULTADO (TOTAL)]],"")</f>
        <v/>
      </c>
      <c r="AA907" s="6" t="str">
        <f>IF(Tabla2[[#This Row],[RESULTADO (TOTAL)]]&lt;0,1,"")</f>
        <v/>
      </c>
      <c r="AB907" s="6" t="str">
        <f>IF(Tabla2[[#This Row],[TARGET REAL (RESULTADO EN TICKS)]]&lt;&gt;"",IF(Tabla2[[#This Row],[OPERACIONES PERDEDORAS]]=1,AB906+Tabla2[[#This Row],[OPERACIONES PERDEDORAS]],0),"")</f>
        <v/>
      </c>
      <c r="AC907" s="23"/>
      <c r="AD907" s="23"/>
      <c r="AE907" s="6" t="str">
        <f>IF(D907&lt;&gt;"",COUNTIF($D$3:D907,D907),"")</f>
        <v/>
      </c>
      <c r="AF907" s="6" t="str">
        <f>IF(Tabla2[[#This Row],[RESULTADO TOTAL EN PPRO8]]&lt;0,ABS(Tabla2[[#This Row],[RESULTADO TOTAL EN PPRO8]]),"")</f>
        <v/>
      </c>
    </row>
    <row r="908" spans="1:32" x14ac:dyDescent="0.25">
      <c r="A908" s="22"/>
      <c r="B908" s="34">
        <f t="shared" si="39"/>
        <v>906</v>
      </c>
      <c r="C908" s="22"/>
      <c r="D908" s="37"/>
      <c r="E908" s="37"/>
      <c r="F908" s="37"/>
      <c r="G908" s="39"/>
      <c r="H908" s="22"/>
      <c r="I908" s="22"/>
      <c r="J908" s="22"/>
      <c r="K908" s="22"/>
      <c r="L908" s="22"/>
      <c r="M908" s="22"/>
      <c r="N908" s="22"/>
      <c r="O908" s="22"/>
      <c r="P908" s="22"/>
      <c r="Q908" s="22"/>
      <c r="R908" s="22"/>
      <c r="S908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908" s="22"/>
      <c r="U908" s="6" t="str">
        <f>IF(V908&lt;&gt;"",Tabla2[[#This Row],[VALOR DEL PUNTO (EJEMPLO EN ACCIONES UN PUNTO 1€) ]]/Tabla2[[#This Row],[TAMAÑO DEL TICK (ACCIONES = 0,01)]],"")</f>
        <v/>
      </c>
      <c r="V908" s="22"/>
      <c r="W908" s="22"/>
      <c r="X908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908" s="13" t="str">
        <f>IF(Tabla2[[#This Row],[RESULTADO TOTAL EN PPRO8]]&lt;&gt;"",Tabla2[[#This Row],[RESULTADO TOTAL EN PPRO8]]-Tabla2[[#This Row],[RESULTADO (TOTAL)]],"")</f>
        <v/>
      </c>
      <c r="AA908" s="6" t="str">
        <f>IF(Tabla2[[#This Row],[RESULTADO (TOTAL)]]&lt;0,1,"")</f>
        <v/>
      </c>
      <c r="AB908" s="6" t="str">
        <f>IF(Tabla2[[#This Row],[TARGET REAL (RESULTADO EN TICKS)]]&lt;&gt;"",IF(Tabla2[[#This Row],[OPERACIONES PERDEDORAS]]=1,AB907+Tabla2[[#This Row],[OPERACIONES PERDEDORAS]],0),"")</f>
        <v/>
      </c>
      <c r="AC908" s="23"/>
      <c r="AD908" s="23"/>
      <c r="AE908" s="6" t="str">
        <f>IF(D908&lt;&gt;"",COUNTIF($D$3:D908,D908),"")</f>
        <v/>
      </c>
      <c r="AF908" s="6" t="str">
        <f>IF(Tabla2[[#This Row],[RESULTADO TOTAL EN PPRO8]]&lt;0,ABS(Tabla2[[#This Row],[RESULTADO TOTAL EN PPRO8]]),"")</f>
        <v/>
      </c>
    </row>
    <row r="909" spans="1:32" x14ac:dyDescent="0.25">
      <c r="A909" s="22"/>
      <c r="B909" s="34">
        <f t="shared" si="39"/>
        <v>907</v>
      </c>
      <c r="C909" s="22"/>
      <c r="D909" s="37"/>
      <c r="E909" s="37"/>
      <c r="F909" s="37"/>
      <c r="G909" s="39"/>
      <c r="H909" s="22"/>
      <c r="I909" s="22"/>
      <c r="J909" s="22"/>
      <c r="K909" s="22"/>
      <c r="L909" s="22"/>
      <c r="M909" s="22"/>
      <c r="N909" s="22"/>
      <c r="O909" s="22"/>
      <c r="P909" s="22"/>
      <c r="Q909" s="22"/>
      <c r="R909" s="22"/>
      <c r="S909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909" s="22"/>
      <c r="U909" s="6" t="str">
        <f>IF(V909&lt;&gt;"",Tabla2[[#This Row],[VALOR DEL PUNTO (EJEMPLO EN ACCIONES UN PUNTO 1€) ]]/Tabla2[[#This Row],[TAMAÑO DEL TICK (ACCIONES = 0,01)]],"")</f>
        <v/>
      </c>
      <c r="V909" s="22"/>
      <c r="W909" s="22"/>
      <c r="X909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909" s="13" t="str">
        <f>IF(Tabla2[[#This Row],[RESULTADO TOTAL EN PPRO8]]&lt;&gt;"",Tabla2[[#This Row],[RESULTADO TOTAL EN PPRO8]]-Tabla2[[#This Row],[RESULTADO (TOTAL)]],"")</f>
        <v/>
      </c>
      <c r="AA909" s="6" t="str">
        <f>IF(Tabla2[[#This Row],[RESULTADO (TOTAL)]]&lt;0,1,"")</f>
        <v/>
      </c>
      <c r="AB909" s="6" t="str">
        <f>IF(Tabla2[[#This Row],[TARGET REAL (RESULTADO EN TICKS)]]&lt;&gt;"",IF(Tabla2[[#This Row],[OPERACIONES PERDEDORAS]]=1,AB908+Tabla2[[#This Row],[OPERACIONES PERDEDORAS]],0),"")</f>
        <v/>
      </c>
      <c r="AC909" s="23"/>
      <c r="AD909" s="23"/>
      <c r="AE909" s="6" t="str">
        <f>IF(D909&lt;&gt;"",COUNTIF($D$3:D909,D909),"")</f>
        <v/>
      </c>
      <c r="AF909" s="6" t="str">
        <f>IF(Tabla2[[#This Row],[RESULTADO TOTAL EN PPRO8]]&lt;0,ABS(Tabla2[[#This Row],[RESULTADO TOTAL EN PPRO8]]),"")</f>
        <v/>
      </c>
    </row>
    <row r="910" spans="1:32" x14ac:dyDescent="0.25">
      <c r="A910" s="22"/>
      <c r="B910" s="34">
        <f t="shared" si="39"/>
        <v>908</v>
      </c>
      <c r="C910" s="22"/>
      <c r="D910" s="37"/>
      <c r="E910" s="37"/>
      <c r="F910" s="37"/>
      <c r="G910" s="39"/>
      <c r="H910" s="22"/>
      <c r="I910" s="22"/>
      <c r="J910" s="22"/>
      <c r="K910" s="22"/>
      <c r="L910" s="22"/>
      <c r="M910" s="22"/>
      <c r="N910" s="22"/>
      <c r="O910" s="22"/>
      <c r="P910" s="22"/>
      <c r="Q910" s="22"/>
      <c r="R910" s="22"/>
      <c r="S910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910" s="22"/>
      <c r="U910" s="6" t="str">
        <f>IF(V910&lt;&gt;"",Tabla2[[#This Row],[VALOR DEL PUNTO (EJEMPLO EN ACCIONES UN PUNTO 1€) ]]/Tabla2[[#This Row],[TAMAÑO DEL TICK (ACCIONES = 0,01)]],"")</f>
        <v/>
      </c>
      <c r="V910" s="22"/>
      <c r="W910" s="22"/>
      <c r="X910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910" s="13" t="str">
        <f>IF(Tabla2[[#This Row],[RESULTADO TOTAL EN PPRO8]]&lt;&gt;"",Tabla2[[#This Row],[RESULTADO TOTAL EN PPRO8]]-Tabla2[[#This Row],[RESULTADO (TOTAL)]],"")</f>
        <v/>
      </c>
      <c r="AA910" s="6" t="str">
        <f>IF(Tabla2[[#This Row],[RESULTADO (TOTAL)]]&lt;0,1,"")</f>
        <v/>
      </c>
      <c r="AB910" s="6" t="str">
        <f>IF(Tabla2[[#This Row],[TARGET REAL (RESULTADO EN TICKS)]]&lt;&gt;"",IF(Tabla2[[#This Row],[OPERACIONES PERDEDORAS]]=1,AB909+Tabla2[[#This Row],[OPERACIONES PERDEDORAS]],0),"")</f>
        <v/>
      </c>
      <c r="AC910" s="23"/>
      <c r="AD910" s="23"/>
      <c r="AE910" s="6" t="str">
        <f>IF(D910&lt;&gt;"",COUNTIF($D$3:D910,D910),"")</f>
        <v/>
      </c>
      <c r="AF910" s="6" t="str">
        <f>IF(Tabla2[[#This Row],[RESULTADO TOTAL EN PPRO8]]&lt;0,ABS(Tabla2[[#This Row],[RESULTADO TOTAL EN PPRO8]]),"")</f>
        <v/>
      </c>
    </row>
    <row r="911" spans="1:32" x14ac:dyDescent="0.25">
      <c r="A911" s="22"/>
      <c r="B911" s="34">
        <f t="shared" si="39"/>
        <v>909</v>
      </c>
      <c r="C911" s="22"/>
      <c r="D911" s="37"/>
      <c r="E911" s="37"/>
      <c r="F911" s="37"/>
      <c r="G911" s="39"/>
      <c r="H911" s="22"/>
      <c r="I911" s="22"/>
      <c r="J911" s="22"/>
      <c r="K911" s="22"/>
      <c r="L911" s="22"/>
      <c r="M911" s="22"/>
      <c r="N911" s="22"/>
      <c r="O911" s="22"/>
      <c r="P911" s="22"/>
      <c r="Q911" s="22"/>
      <c r="R911" s="22"/>
      <c r="S911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911" s="22"/>
      <c r="U911" s="6" t="str">
        <f>IF(V911&lt;&gt;"",Tabla2[[#This Row],[VALOR DEL PUNTO (EJEMPLO EN ACCIONES UN PUNTO 1€) ]]/Tabla2[[#This Row],[TAMAÑO DEL TICK (ACCIONES = 0,01)]],"")</f>
        <v/>
      </c>
      <c r="V911" s="22"/>
      <c r="W911" s="22"/>
      <c r="X911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911" s="13" t="str">
        <f>IF(Tabla2[[#This Row],[RESULTADO TOTAL EN PPRO8]]&lt;&gt;"",Tabla2[[#This Row],[RESULTADO TOTAL EN PPRO8]]-Tabla2[[#This Row],[RESULTADO (TOTAL)]],"")</f>
        <v/>
      </c>
      <c r="AA911" s="6" t="str">
        <f>IF(Tabla2[[#This Row],[RESULTADO (TOTAL)]]&lt;0,1,"")</f>
        <v/>
      </c>
      <c r="AB911" s="6" t="str">
        <f>IF(Tabla2[[#This Row],[TARGET REAL (RESULTADO EN TICKS)]]&lt;&gt;"",IF(Tabla2[[#This Row],[OPERACIONES PERDEDORAS]]=1,AB910+Tabla2[[#This Row],[OPERACIONES PERDEDORAS]],0),"")</f>
        <v/>
      </c>
      <c r="AC911" s="23"/>
      <c r="AD911" s="23"/>
      <c r="AE911" s="6" t="str">
        <f>IF(D911&lt;&gt;"",COUNTIF($D$3:D911,D911),"")</f>
        <v/>
      </c>
      <c r="AF911" s="6" t="str">
        <f>IF(Tabla2[[#This Row],[RESULTADO TOTAL EN PPRO8]]&lt;0,ABS(Tabla2[[#This Row],[RESULTADO TOTAL EN PPRO8]]),"")</f>
        <v/>
      </c>
    </row>
    <row r="912" spans="1:32" x14ac:dyDescent="0.25">
      <c r="A912" s="22"/>
      <c r="B912" s="34">
        <f t="shared" si="39"/>
        <v>910</v>
      </c>
      <c r="C912" s="22"/>
      <c r="D912" s="37"/>
      <c r="E912" s="37"/>
      <c r="F912" s="37"/>
      <c r="G912" s="39"/>
      <c r="H912" s="22"/>
      <c r="I912" s="22"/>
      <c r="J912" s="22"/>
      <c r="K912" s="22"/>
      <c r="L912" s="22"/>
      <c r="M912" s="22"/>
      <c r="N912" s="22"/>
      <c r="O912" s="22"/>
      <c r="P912" s="22"/>
      <c r="Q912" s="22"/>
      <c r="R912" s="22"/>
      <c r="S912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912" s="22"/>
      <c r="U912" s="6" t="str">
        <f>IF(V912&lt;&gt;"",Tabla2[[#This Row],[VALOR DEL PUNTO (EJEMPLO EN ACCIONES UN PUNTO 1€) ]]/Tabla2[[#This Row],[TAMAÑO DEL TICK (ACCIONES = 0,01)]],"")</f>
        <v/>
      </c>
      <c r="V912" s="22"/>
      <c r="W912" s="22"/>
      <c r="X912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912" s="13" t="str">
        <f>IF(Tabla2[[#This Row],[RESULTADO TOTAL EN PPRO8]]&lt;&gt;"",Tabla2[[#This Row],[RESULTADO TOTAL EN PPRO8]]-Tabla2[[#This Row],[RESULTADO (TOTAL)]],"")</f>
        <v/>
      </c>
      <c r="AA912" s="6" t="str">
        <f>IF(Tabla2[[#This Row],[RESULTADO (TOTAL)]]&lt;0,1,"")</f>
        <v/>
      </c>
      <c r="AB912" s="6" t="str">
        <f>IF(Tabla2[[#This Row],[TARGET REAL (RESULTADO EN TICKS)]]&lt;&gt;"",IF(Tabla2[[#This Row],[OPERACIONES PERDEDORAS]]=1,AB911+Tabla2[[#This Row],[OPERACIONES PERDEDORAS]],0),"")</f>
        <v/>
      </c>
      <c r="AC912" s="23"/>
      <c r="AD912" s="23"/>
      <c r="AE912" s="6" t="str">
        <f>IF(D912&lt;&gt;"",COUNTIF($D$3:D912,D912),"")</f>
        <v/>
      </c>
      <c r="AF912" s="6" t="str">
        <f>IF(Tabla2[[#This Row],[RESULTADO TOTAL EN PPRO8]]&lt;0,ABS(Tabla2[[#This Row],[RESULTADO TOTAL EN PPRO8]]),"")</f>
        <v/>
      </c>
    </row>
    <row r="913" spans="1:32" x14ac:dyDescent="0.25">
      <c r="A913" s="22"/>
      <c r="B913" s="34">
        <f t="shared" si="39"/>
        <v>911</v>
      </c>
      <c r="C913" s="22"/>
      <c r="D913" s="37"/>
      <c r="E913" s="37"/>
      <c r="F913" s="37"/>
      <c r="G913" s="39"/>
      <c r="H913" s="22"/>
      <c r="I913" s="22"/>
      <c r="J913" s="22"/>
      <c r="K913" s="22"/>
      <c r="L913" s="22"/>
      <c r="M913" s="22"/>
      <c r="N913" s="22"/>
      <c r="O913" s="22"/>
      <c r="P913" s="22"/>
      <c r="Q913" s="22"/>
      <c r="R913" s="22"/>
      <c r="S913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913" s="22"/>
      <c r="U913" s="6" t="str">
        <f>IF(V913&lt;&gt;"",Tabla2[[#This Row],[VALOR DEL PUNTO (EJEMPLO EN ACCIONES UN PUNTO 1€) ]]/Tabla2[[#This Row],[TAMAÑO DEL TICK (ACCIONES = 0,01)]],"")</f>
        <v/>
      </c>
      <c r="V913" s="22"/>
      <c r="W913" s="22"/>
      <c r="X913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913" s="13" t="str">
        <f>IF(Tabla2[[#This Row],[RESULTADO TOTAL EN PPRO8]]&lt;&gt;"",Tabla2[[#This Row],[RESULTADO TOTAL EN PPRO8]]-Tabla2[[#This Row],[RESULTADO (TOTAL)]],"")</f>
        <v/>
      </c>
      <c r="AA913" s="6" t="str">
        <f>IF(Tabla2[[#This Row],[RESULTADO (TOTAL)]]&lt;0,1,"")</f>
        <v/>
      </c>
      <c r="AB913" s="6" t="str">
        <f>IF(Tabla2[[#This Row],[TARGET REAL (RESULTADO EN TICKS)]]&lt;&gt;"",IF(Tabla2[[#This Row],[OPERACIONES PERDEDORAS]]=1,AB912+Tabla2[[#This Row],[OPERACIONES PERDEDORAS]],0),"")</f>
        <v/>
      </c>
      <c r="AC913" s="23"/>
      <c r="AD913" s="23"/>
      <c r="AE913" s="6" t="str">
        <f>IF(D913&lt;&gt;"",COUNTIF($D$3:D913,D913),"")</f>
        <v/>
      </c>
      <c r="AF913" s="6" t="str">
        <f>IF(Tabla2[[#This Row],[RESULTADO TOTAL EN PPRO8]]&lt;0,ABS(Tabla2[[#This Row],[RESULTADO TOTAL EN PPRO8]]),"")</f>
        <v/>
      </c>
    </row>
    <row r="914" spans="1:32" x14ac:dyDescent="0.25">
      <c r="A914" s="22"/>
      <c r="B914" s="34">
        <f t="shared" si="39"/>
        <v>912</v>
      </c>
      <c r="C914" s="22"/>
      <c r="D914" s="37"/>
      <c r="E914" s="37"/>
      <c r="F914" s="37"/>
      <c r="G914" s="39"/>
      <c r="H914" s="22"/>
      <c r="I914" s="22"/>
      <c r="J914" s="22"/>
      <c r="K914" s="22"/>
      <c r="L914" s="22"/>
      <c r="M914" s="22"/>
      <c r="N914" s="22"/>
      <c r="O914" s="22"/>
      <c r="P914" s="22"/>
      <c r="Q914" s="22"/>
      <c r="R914" s="22"/>
      <c r="S914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914" s="22"/>
      <c r="U914" s="6" t="str">
        <f>IF(V914&lt;&gt;"",Tabla2[[#This Row],[VALOR DEL PUNTO (EJEMPLO EN ACCIONES UN PUNTO 1€) ]]/Tabla2[[#This Row],[TAMAÑO DEL TICK (ACCIONES = 0,01)]],"")</f>
        <v/>
      </c>
      <c r="V914" s="22"/>
      <c r="W914" s="22"/>
      <c r="X914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914" s="13" t="str">
        <f>IF(Tabla2[[#This Row],[RESULTADO TOTAL EN PPRO8]]&lt;&gt;"",Tabla2[[#This Row],[RESULTADO TOTAL EN PPRO8]]-Tabla2[[#This Row],[RESULTADO (TOTAL)]],"")</f>
        <v/>
      </c>
      <c r="AA914" s="6" t="str">
        <f>IF(Tabla2[[#This Row],[RESULTADO (TOTAL)]]&lt;0,1,"")</f>
        <v/>
      </c>
      <c r="AB914" s="6" t="str">
        <f>IF(Tabla2[[#This Row],[TARGET REAL (RESULTADO EN TICKS)]]&lt;&gt;"",IF(Tabla2[[#This Row],[OPERACIONES PERDEDORAS]]=1,AB913+Tabla2[[#This Row],[OPERACIONES PERDEDORAS]],0),"")</f>
        <v/>
      </c>
      <c r="AC914" s="23"/>
      <c r="AD914" s="23"/>
      <c r="AE914" s="6" t="str">
        <f>IF(D914&lt;&gt;"",COUNTIF($D$3:D914,D914),"")</f>
        <v/>
      </c>
      <c r="AF914" s="6" t="str">
        <f>IF(Tabla2[[#This Row],[RESULTADO TOTAL EN PPRO8]]&lt;0,ABS(Tabla2[[#This Row],[RESULTADO TOTAL EN PPRO8]]),"")</f>
        <v/>
      </c>
    </row>
    <row r="915" spans="1:32" x14ac:dyDescent="0.25">
      <c r="A915" s="22"/>
      <c r="B915" s="34">
        <f t="shared" si="39"/>
        <v>913</v>
      </c>
      <c r="C915" s="22"/>
      <c r="D915" s="37"/>
      <c r="E915" s="37"/>
      <c r="F915" s="37"/>
      <c r="G915" s="39"/>
      <c r="H915" s="22"/>
      <c r="I915" s="22"/>
      <c r="J915" s="22"/>
      <c r="K915" s="22"/>
      <c r="L915" s="22"/>
      <c r="M915" s="22"/>
      <c r="N915" s="22"/>
      <c r="O915" s="22"/>
      <c r="P915" s="22"/>
      <c r="Q915" s="22"/>
      <c r="R915" s="22"/>
      <c r="S915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915" s="22"/>
      <c r="U915" s="6" t="str">
        <f>IF(V915&lt;&gt;"",Tabla2[[#This Row],[VALOR DEL PUNTO (EJEMPLO EN ACCIONES UN PUNTO 1€) ]]/Tabla2[[#This Row],[TAMAÑO DEL TICK (ACCIONES = 0,01)]],"")</f>
        <v/>
      </c>
      <c r="V915" s="22"/>
      <c r="W915" s="22"/>
      <c r="X915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915" s="13" t="str">
        <f>IF(Tabla2[[#This Row],[RESULTADO TOTAL EN PPRO8]]&lt;&gt;"",Tabla2[[#This Row],[RESULTADO TOTAL EN PPRO8]]-Tabla2[[#This Row],[RESULTADO (TOTAL)]],"")</f>
        <v/>
      </c>
      <c r="AA915" s="6" t="str">
        <f>IF(Tabla2[[#This Row],[RESULTADO (TOTAL)]]&lt;0,1,"")</f>
        <v/>
      </c>
      <c r="AB915" s="6" t="str">
        <f>IF(Tabla2[[#This Row],[TARGET REAL (RESULTADO EN TICKS)]]&lt;&gt;"",IF(Tabla2[[#This Row],[OPERACIONES PERDEDORAS]]=1,AB914+Tabla2[[#This Row],[OPERACIONES PERDEDORAS]],0),"")</f>
        <v/>
      </c>
      <c r="AC915" s="23"/>
      <c r="AD915" s="23"/>
      <c r="AE915" s="6" t="str">
        <f>IF(D915&lt;&gt;"",COUNTIF($D$3:D915,D915),"")</f>
        <v/>
      </c>
      <c r="AF915" s="6" t="str">
        <f>IF(Tabla2[[#This Row],[RESULTADO TOTAL EN PPRO8]]&lt;0,ABS(Tabla2[[#This Row],[RESULTADO TOTAL EN PPRO8]]),"")</f>
        <v/>
      </c>
    </row>
    <row r="916" spans="1:32" x14ac:dyDescent="0.25">
      <c r="A916" s="22"/>
      <c r="B916" s="34">
        <f t="shared" si="39"/>
        <v>914</v>
      </c>
      <c r="C916" s="22"/>
      <c r="D916" s="37"/>
      <c r="E916" s="37"/>
      <c r="F916" s="37"/>
      <c r="G916" s="39"/>
      <c r="H916" s="22"/>
      <c r="I916" s="22"/>
      <c r="J916" s="22"/>
      <c r="K916" s="22"/>
      <c r="L916" s="22"/>
      <c r="M916" s="22"/>
      <c r="N916" s="22"/>
      <c r="O916" s="22"/>
      <c r="P916" s="22"/>
      <c r="Q916" s="22"/>
      <c r="R916" s="22"/>
      <c r="S916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916" s="22"/>
      <c r="U916" s="6" t="str">
        <f>IF(V916&lt;&gt;"",Tabla2[[#This Row],[VALOR DEL PUNTO (EJEMPLO EN ACCIONES UN PUNTO 1€) ]]/Tabla2[[#This Row],[TAMAÑO DEL TICK (ACCIONES = 0,01)]],"")</f>
        <v/>
      </c>
      <c r="V916" s="22"/>
      <c r="W916" s="22"/>
      <c r="X916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916" s="13" t="str">
        <f>IF(Tabla2[[#This Row],[RESULTADO TOTAL EN PPRO8]]&lt;&gt;"",Tabla2[[#This Row],[RESULTADO TOTAL EN PPRO8]]-Tabla2[[#This Row],[RESULTADO (TOTAL)]],"")</f>
        <v/>
      </c>
      <c r="AA916" s="6" t="str">
        <f>IF(Tabla2[[#This Row],[RESULTADO (TOTAL)]]&lt;0,1,"")</f>
        <v/>
      </c>
      <c r="AB916" s="6" t="str">
        <f>IF(Tabla2[[#This Row],[TARGET REAL (RESULTADO EN TICKS)]]&lt;&gt;"",IF(Tabla2[[#This Row],[OPERACIONES PERDEDORAS]]=1,AB915+Tabla2[[#This Row],[OPERACIONES PERDEDORAS]],0),"")</f>
        <v/>
      </c>
      <c r="AC916" s="23"/>
      <c r="AD916" s="23"/>
      <c r="AE916" s="6" t="str">
        <f>IF(D916&lt;&gt;"",COUNTIF($D$3:D916,D916),"")</f>
        <v/>
      </c>
      <c r="AF916" s="6" t="str">
        <f>IF(Tabla2[[#This Row],[RESULTADO TOTAL EN PPRO8]]&lt;0,ABS(Tabla2[[#This Row],[RESULTADO TOTAL EN PPRO8]]),"")</f>
        <v/>
      </c>
    </row>
    <row r="917" spans="1:32" x14ac:dyDescent="0.25">
      <c r="A917" s="22"/>
      <c r="B917" s="34">
        <f t="shared" si="39"/>
        <v>915</v>
      </c>
      <c r="C917" s="22"/>
      <c r="D917" s="37"/>
      <c r="E917" s="37"/>
      <c r="F917" s="37"/>
      <c r="G917" s="39"/>
      <c r="H917" s="22"/>
      <c r="I917" s="22"/>
      <c r="J917" s="22"/>
      <c r="K917" s="22"/>
      <c r="L917" s="22"/>
      <c r="M917" s="22"/>
      <c r="N917" s="22"/>
      <c r="O917" s="22"/>
      <c r="P917" s="22"/>
      <c r="Q917" s="22"/>
      <c r="R917" s="22"/>
      <c r="S917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917" s="22"/>
      <c r="U917" s="6" t="str">
        <f>IF(V917&lt;&gt;"",Tabla2[[#This Row],[VALOR DEL PUNTO (EJEMPLO EN ACCIONES UN PUNTO 1€) ]]/Tabla2[[#This Row],[TAMAÑO DEL TICK (ACCIONES = 0,01)]],"")</f>
        <v/>
      </c>
      <c r="V917" s="22"/>
      <c r="W917" s="22"/>
      <c r="X917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917" s="13" t="str">
        <f>IF(Tabla2[[#This Row],[RESULTADO TOTAL EN PPRO8]]&lt;&gt;"",Tabla2[[#This Row],[RESULTADO TOTAL EN PPRO8]]-Tabla2[[#This Row],[RESULTADO (TOTAL)]],"")</f>
        <v/>
      </c>
      <c r="AA917" s="6" t="str">
        <f>IF(Tabla2[[#This Row],[RESULTADO (TOTAL)]]&lt;0,1,"")</f>
        <v/>
      </c>
      <c r="AB917" s="6" t="str">
        <f>IF(Tabla2[[#This Row],[TARGET REAL (RESULTADO EN TICKS)]]&lt;&gt;"",IF(Tabla2[[#This Row],[OPERACIONES PERDEDORAS]]=1,AB916+Tabla2[[#This Row],[OPERACIONES PERDEDORAS]],0),"")</f>
        <v/>
      </c>
      <c r="AC917" s="23"/>
      <c r="AD917" s="23"/>
      <c r="AE917" s="6" t="str">
        <f>IF(D917&lt;&gt;"",COUNTIF($D$3:D917,D917),"")</f>
        <v/>
      </c>
      <c r="AF917" s="6" t="str">
        <f>IF(Tabla2[[#This Row],[RESULTADO TOTAL EN PPRO8]]&lt;0,ABS(Tabla2[[#This Row],[RESULTADO TOTAL EN PPRO8]]),"")</f>
        <v/>
      </c>
    </row>
    <row r="918" spans="1:32" x14ac:dyDescent="0.25">
      <c r="A918" s="22"/>
      <c r="B918" s="34">
        <f t="shared" si="39"/>
        <v>916</v>
      </c>
      <c r="C918" s="22"/>
      <c r="D918" s="37"/>
      <c r="E918" s="37"/>
      <c r="F918" s="37"/>
      <c r="G918" s="39"/>
      <c r="H918" s="22"/>
      <c r="I918" s="22"/>
      <c r="J918" s="22"/>
      <c r="K918" s="22"/>
      <c r="L918" s="22"/>
      <c r="M918" s="22"/>
      <c r="N918" s="22"/>
      <c r="O918" s="22"/>
      <c r="P918" s="22"/>
      <c r="Q918" s="22"/>
      <c r="R918" s="22"/>
      <c r="S918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918" s="22"/>
      <c r="U918" s="6" t="str">
        <f>IF(V918&lt;&gt;"",Tabla2[[#This Row],[VALOR DEL PUNTO (EJEMPLO EN ACCIONES UN PUNTO 1€) ]]/Tabla2[[#This Row],[TAMAÑO DEL TICK (ACCIONES = 0,01)]],"")</f>
        <v/>
      </c>
      <c r="V918" s="22"/>
      <c r="W918" s="22"/>
      <c r="X918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918" s="13" t="str">
        <f>IF(Tabla2[[#This Row],[RESULTADO TOTAL EN PPRO8]]&lt;&gt;"",Tabla2[[#This Row],[RESULTADO TOTAL EN PPRO8]]-Tabla2[[#This Row],[RESULTADO (TOTAL)]],"")</f>
        <v/>
      </c>
      <c r="AA918" s="6" t="str">
        <f>IF(Tabla2[[#This Row],[RESULTADO (TOTAL)]]&lt;0,1,"")</f>
        <v/>
      </c>
      <c r="AB918" s="6" t="str">
        <f>IF(Tabla2[[#This Row],[TARGET REAL (RESULTADO EN TICKS)]]&lt;&gt;"",IF(Tabla2[[#This Row],[OPERACIONES PERDEDORAS]]=1,AB917+Tabla2[[#This Row],[OPERACIONES PERDEDORAS]],0),"")</f>
        <v/>
      </c>
      <c r="AC918" s="23"/>
      <c r="AD918" s="23"/>
      <c r="AE918" s="6" t="str">
        <f>IF(D918&lt;&gt;"",COUNTIF($D$3:D918,D918),"")</f>
        <v/>
      </c>
      <c r="AF918" s="6" t="str">
        <f>IF(Tabla2[[#This Row],[RESULTADO TOTAL EN PPRO8]]&lt;0,ABS(Tabla2[[#This Row],[RESULTADO TOTAL EN PPRO8]]),"")</f>
        <v/>
      </c>
    </row>
    <row r="919" spans="1:32" x14ac:dyDescent="0.25">
      <c r="A919" s="22"/>
      <c r="B919" s="34">
        <f t="shared" si="39"/>
        <v>917</v>
      </c>
      <c r="C919" s="22"/>
      <c r="D919" s="37"/>
      <c r="E919" s="37"/>
      <c r="F919" s="37"/>
      <c r="G919" s="39"/>
      <c r="H919" s="22"/>
      <c r="I919" s="22"/>
      <c r="J919" s="22"/>
      <c r="K919" s="22"/>
      <c r="L919" s="22"/>
      <c r="M919" s="22"/>
      <c r="N919" s="22"/>
      <c r="O919" s="22"/>
      <c r="P919" s="22"/>
      <c r="Q919" s="22"/>
      <c r="R919" s="22"/>
      <c r="S919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919" s="22"/>
      <c r="U919" s="6" t="str">
        <f>IF(V919&lt;&gt;"",Tabla2[[#This Row],[VALOR DEL PUNTO (EJEMPLO EN ACCIONES UN PUNTO 1€) ]]/Tabla2[[#This Row],[TAMAÑO DEL TICK (ACCIONES = 0,01)]],"")</f>
        <v/>
      </c>
      <c r="V919" s="22"/>
      <c r="W919" s="22"/>
      <c r="X919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919" s="13" t="str">
        <f>IF(Tabla2[[#This Row],[RESULTADO TOTAL EN PPRO8]]&lt;&gt;"",Tabla2[[#This Row],[RESULTADO TOTAL EN PPRO8]]-Tabla2[[#This Row],[RESULTADO (TOTAL)]],"")</f>
        <v/>
      </c>
      <c r="AA919" s="6" t="str">
        <f>IF(Tabla2[[#This Row],[RESULTADO (TOTAL)]]&lt;0,1,"")</f>
        <v/>
      </c>
      <c r="AB919" s="6" t="str">
        <f>IF(Tabla2[[#This Row],[TARGET REAL (RESULTADO EN TICKS)]]&lt;&gt;"",IF(Tabla2[[#This Row],[OPERACIONES PERDEDORAS]]=1,AB918+Tabla2[[#This Row],[OPERACIONES PERDEDORAS]],0),"")</f>
        <v/>
      </c>
      <c r="AC919" s="23"/>
      <c r="AD919" s="23"/>
      <c r="AE919" s="6" t="str">
        <f>IF(D919&lt;&gt;"",COUNTIF($D$3:D919,D919),"")</f>
        <v/>
      </c>
      <c r="AF919" s="6" t="str">
        <f>IF(Tabla2[[#This Row],[RESULTADO TOTAL EN PPRO8]]&lt;0,ABS(Tabla2[[#This Row],[RESULTADO TOTAL EN PPRO8]]),"")</f>
        <v/>
      </c>
    </row>
    <row r="920" spans="1:32" x14ac:dyDescent="0.25">
      <c r="A920" s="22"/>
      <c r="B920" s="34">
        <f t="shared" si="39"/>
        <v>918</v>
      </c>
      <c r="C920" s="22"/>
      <c r="D920" s="37"/>
      <c r="E920" s="37"/>
      <c r="F920" s="37"/>
      <c r="G920" s="39"/>
      <c r="H920" s="22"/>
      <c r="I920" s="22"/>
      <c r="J920" s="22"/>
      <c r="K920" s="22"/>
      <c r="L920" s="22"/>
      <c r="M920" s="22"/>
      <c r="N920" s="22"/>
      <c r="O920" s="22"/>
      <c r="P920" s="22"/>
      <c r="Q920" s="22"/>
      <c r="R920" s="22"/>
      <c r="S920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920" s="22"/>
      <c r="U920" s="6" t="str">
        <f>IF(V920&lt;&gt;"",Tabla2[[#This Row],[VALOR DEL PUNTO (EJEMPLO EN ACCIONES UN PUNTO 1€) ]]/Tabla2[[#This Row],[TAMAÑO DEL TICK (ACCIONES = 0,01)]],"")</f>
        <v/>
      </c>
      <c r="V920" s="22"/>
      <c r="W920" s="22"/>
      <c r="X920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920" s="13" t="str">
        <f>IF(Tabla2[[#This Row],[RESULTADO TOTAL EN PPRO8]]&lt;&gt;"",Tabla2[[#This Row],[RESULTADO TOTAL EN PPRO8]]-Tabla2[[#This Row],[RESULTADO (TOTAL)]],"")</f>
        <v/>
      </c>
      <c r="AA920" s="6" t="str">
        <f>IF(Tabla2[[#This Row],[RESULTADO (TOTAL)]]&lt;0,1,"")</f>
        <v/>
      </c>
      <c r="AB920" s="6" t="str">
        <f>IF(Tabla2[[#This Row],[TARGET REAL (RESULTADO EN TICKS)]]&lt;&gt;"",IF(Tabla2[[#This Row],[OPERACIONES PERDEDORAS]]=1,AB919+Tabla2[[#This Row],[OPERACIONES PERDEDORAS]],0),"")</f>
        <v/>
      </c>
      <c r="AC920" s="23"/>
      <c r="AD920" s="23"/>
      <c r="AE920" s="6" t="str">
        <f>IF(D920&lt;&gt;"",COUNTIF($D$3:D920,D920),"")</f>
        <v/>
      </c>
      <c r="AF920" s="6" t="str">
        <f>IF(Tabla2[[#This Row],[RESULTADO TOTAL EN PPRO8]]&lt;0,ABS(Tabla2[[#This Row],[RESULTADO TOTAL EN PPRO8]]),"")</f>
        <v/>
      </c>
    </row>
    <row r="921" spans="1:32" x14ac:dyDescent="0.25">
      <c r="A921" s="22"/>
      <c r="B921" s="34">
        <f t="shared" si="39"/>
        <v>919</v>
      </c>
      <c r="C921" s="22"/>
      <c r="D921" s="37"/>
      <c r="E921" s="37"/>
      <c r="F921" s="37"/>
      <c r="G921" s="39"/>
      <c r="H921" s="22"/>
      <c r="I921" s="22"/>
      <c r="J921" s="22"/>
      <c r="K921" s="22"/>
      <c r="L921" s="22"/>
      <c r="M921" s="22"/>
      <c r="N921" s="22"/>
      <c r="O921" s="22"/>
      <c r="P921" s="22"/>
      <c r="Q921" s="22"/>
      <c r="R921" s="22"/>
      <c r="S921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921" s="22"/>
      <c r="U921" s="6" t="str">
        <f>IF(V921&lt;&gt;"",Tabla2[[#This Row],[VALOR DEL PUNTO (EJEMPLO EN ACCIONES UN PUNTO 1€) ]]/Tabla2[[#This Row],[TAMAÑO DEL TICK (ACCIONES = 0,01)]],"")</f>
        <v/>
      </c>
      <c r="V921" s="22"/>
      <c r="W921" s="22"/>
      <c r="X921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921" s="13" t="str">
        <f>IF(Tabla2[[#This Row],[RESULTADO TOTAL EN PPRO8]]&lt;&gt;"",Tabla2[[#This Row],[RESULTADO TOTAL EN PPRO8]]-Tabla2[[#This Row],[RESULTADO (TOTAL)]],"")</f>
        <v/>
      </c>
      <c r="AA921" s="6" t="str">
        <f>IF(Tabla2[[#This Row],[RESULTADO (TOTAL)]]&lt;0,1,"")</f>
        <v/>
      </c>
      <c r="AB921" s="6" t="str">
        <f>IF(Tabla2[[#This Row],[TARGET REAL (RESULTADO EN TICKS)]]&lt;&gt;"",IF(Tabla2[[#This Row],[OPERACIONES PERDEDORAS]]=1,AB920+Tabla2[[#This Row],[OPERACIONES PERDEDORAS]],0),"")</f>
        <v/>
      </c>
      <c r="AC921" s="23"/>
      <c r="AD921" s="23"/>
      <c r="AE921" s="6" t="str">
        <f>IF(D921&lt;&gt;"",COUNTIF($D$3:D921,D921),"")</f>
        <v/>
      </c>
      <c r="AF921" s="6" t="str">
        <f>IF(Tabla2[[#This Row],[RESULTADO TOTAL EN PPRO8]]&lt;0,ABS(Tabla2[[#This Row],[RESULTADO TOTAL EN PPRO8]]),"")</f>
        <v/>
      </c>
    </row>
    <row r="922" spans="1:32" x14ac:dyDescent="0.25">
      <c r="A922" s="22"/>
      <c r="B922" s="34">
        <f t="shared" si="39"/>
        <v>920</v>
      </c>
      <c r="C922" s="22"/>
      <c r="D922" s="37"/>
      <c r="E922" s="37"/>
      <c r="F922" s="37"/>
      <c r="G922" s="39"/>
      <c r="H922" s="22"/>
      <c r="I922" s="22"/>
      <c r="J922" s="22"/>
      <c r="K922" s="22"/>
      <c r="L922" s="22"/>
      <c r="M922" s="22"/>
      <c r="N922" s="22"/>
      <c r="O922" s="22"/>
      <c r="P922" s="22"/>
      <c r="Q922" s="22"/>
      <c r="R922" s="22"/>
      <c r="S922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922" s="22"/>
      <c r="U922" s="6" t="str">
        <f>IF(V922&lt;&gt;"",Tabla2[[#This Row],[VALOR DEL PUNTO (EJEMPLO EN ACCIONES UN PUNTO 1€) ]]/Tabla2[[#This Row],[TAMAÑO DEL TICK (ACCIONES = 0,01)]],"")</f>
        <v/>
      </c>
      <c r="V922" s="22"/>
      <c r="W922" s="22"/>
      <c r="X922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922" s="13" t="str">
        <f>IF(Tabla2[[#This Row],[RESULTADO TOTAL EN PPRO8]]&lt;&gt;"",Tabla2[[#This Row],[RESULTADO TOTAL EN PPRO8]]-Tabla2[[#This Row],[RESULTADO (TOTAL)]],"")</f>
        <v/>
      </c>
      <c r="AA922" s="6" t="str">
        <f>IF(Tabla2[[#This Row],[RESULTADO (TOTAL)]]&lt;0,1,"")</f>
        <v/>
      </c>
      <c r="AB922" s="6" t="str">
        <f>IF(Tabla2[[#This Row],[TARGET REAL (RESULTADO EN TICKS)]]&lt;&gt;"",IF(Tabla2[[#This Row],[OPERACIONES PERDEDORAS]]=1,AB921+Tabla2[[#This Row],[OPERACIONES PERDEDORAS]],0),"")</f>
        <v/>
      </c>
      <c r="AC922" s="23"/>
      <c r="AD922" s="23"/>
      <c r="AE922" s="6" t="str">
        <f>IF(D922&lt;&gt;"",COUNTIF($D$3:D922,D922),"")</f>
        <v/>
      </c>
      <c r="AF922" s="6" t="str">
        <f>IF(Tabla2[[#This Row],[RESULTADO TOTAL EN PPRO8]]&lt;0,ABS(Tabla2[[#This Row],[RESULTADO TOTAL EN PPRO8]]),"")</f>
        <v/>
      </c>
    </row>
    <row r="923" spans="1:32" x14ac:dyDescent="0.25">
      <c r="A923" s="22"/>
      <c r="B923" s="34">
        <f t="shared" si="39"/>
        <v>921</v>
      </c>
      <c r="C923" s="22"/>
      <c r="D923" s="37"/>
      <c r="E923" s="37"/>
      <c r="F923" s="37"/>
      <c r="G923" s="39"/>
      <c r="H923" s="22"/>
      <c r="I923" s="22"/>
      <c r="J923" s="22"/>
      <c r="K923" s="22"/>
      <c r="L923" s="22"/>
      <c r="M923" s="22"/>
      <c r="N923" s="22"/>
      <c r="O923" s="22"/>
      <c r="P923" s="22"/>
      <c r="Q923" s="22"/>
      <c r="R923" s="22"/>
      <c r="S923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923" s="22"/>
      <c r="U923" s="6" t="str">
        <f>IF(V923&lt;&gt;"",Tabla2[[#This Row],[VALOR DEL PUNTO (EJEMPLO EN ACCIONES UN PUNTO 1€) ]]/Tabla2[[#This Row],[TAMAÑO DEL TICK (ACCIONES = 0,01)]],"")</f>
        <v/>
      </c>
      <c r="V923" s="22"/>
      <c r="W923" s="22"/>
      <c r="X923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923" s="13" t="str">
        <f>IF(Tabla2[[#This Row],[RESULTADO TOTAL EN PPRO8]]&lt;&gt;"",Tabla2[[#This Row],[RESULTADO TOTAL EN PPRO8]]-Tabla2[[#This Row],[RESULTADO (TOTAL)]],"")</f>
        <v/>
      </c>
      <c r="AA923" s="6" t="str">
        <f>IF(Tabla2[[#This Row],[RESULTADO (TOTAL)]]&lt;0,1,"")</f>
        <v/>
      </c>
      <c r="AB923" s="6" t="str">
        <f>IF(Tabla2[[#This Row],[TARGET REAL (RESULTADO EN TICKS)]]&lt;&gt;"",IF(Tabla2[[#This Row],[OPERACIONES PERDEDORAS]]=1,AB922+Tabla2[[#This Row],[OPERACIONES PERDEDORAS]],0),"")</f>
        <v/>
      </c>
      <c r="AC923" s="23"/>
      <c r="AD923" s="23"/>
      <c r="AE923" s="6" t="str">
        <f>IF(D923&lt;&gt;"",COUNTIF($D$3:D923,D923),"")</f>
        <v/>
      </c>
      <c r="AF923" s="6" t="str">
        <f>IF(Tabla2[[#This Row],[RESULTADO TOTAL EN PPRO8]]&lt;0,ABS(Tabla2[[#This Row],[RESULTADO TOTAL EN PPRO8]]),"")</f>
        <v/>
      </c>
    </row>
    <row r="924" spans="1:32" x14ac:dyDescent="0.25">
      <c r="A924" s="22"/>
      <c r="B924" s="34">
        <f t="shared" si="39"/>
        <v>922</v>
      </c>
      <c r="C924" s="22"/>
      <c r="D924" s="37"/>
      <c r="E924" s="37"/>
      <c r="F924" s="37"/>
      <c r="G924" s="39"/>
      <c r="H924" s="22"/>
      <c r="I924" s="22"/>
      <c r="J924" s="22"/>
      <c r="K924" s="22"/>
      <c r="L924" s="22"/>
      <c r="M924" s="22"/>
      <c r="N924" s="22"/>
      <c r="O924" s="22"/>
      <c r="P924" s="22"/>
      <c r="Q924" s="22"/>
      <c r="R924" s="22"/>
      <c r="S924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924" s="22"/>
      <c r="U924" s="6" t="str">
        <f>IF(V924&lt;&gt;"",Tabla2[[#This Row],[VALOR DEL PUNTO (EJEMPLO EN ACCIONES UN PUNTO 1€) ]]/Tabla2[[#This Row],[TAMAÑO DEL TICK (ACCIONES = 0,01)]],"")</f>
        <v/>
      </c>
      <c r="V924" s="22"/>
      <c r="W924" s="22"/>
      <c r="X924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924" s="13" t="str">
        <f>IF(Tabla2[[#This Row],[RESULTADO TOTAL EN PPRO8]]&lt;&gt;"",Tabla2[[#This Row],[RESULTADO TOTAL EN PPRO8]]-Tabla2[[#This Row],[RESULTADO (TOTAL)]],"")</f>
        <v/>
      </c>
      <c r="AA924" s="6" t="str">
        <f>IF(Tabla2[[#This Row],[RESULTADO (TOTAL)]]&lt;0,1,"")</f>
        <v/>
      </c>
      <c r="AB924" s="6" t="str">
        <f>IF(Tabla2[[#This Row],[TARGET REAL (RESULTADO EN TICKS)]]&lt;&gt;"",IF(Tabla2[[#This Row],[OPERACIONES PERDEDORAS]]=1,AB923+Tabla2[[#This Row],[OPERACIONES PERDEDORAS]],0),"")</f>
        <v/>
      </c>
      <c r="AC924" s="23"/>
      <c r="AD924" s="23"/>
      <c r="AE924" s="6" t="str">
        <f>IF(D924&lt;&gt;"",COUNTIF($D$3:D924,D924),"")</f>
        <v/>
      </c>
      <c r="AF924" s="6" t="str">
        <f>IF(Tabla2[[#This Row],[RESULTADO TOTAL EN PPRO8]]&lt;0,ABS(Tabla2[[#This Row],[RESULTADO TOTAL EN PPRO8]]),"")</f>
        <v/>
      </c>
    </row>
    <row r="925" spans="1:32" x14ac:dyDescent="0.25">
      <c r="A925" s="22"/>
      <c r="B925" s="34">
        <f t="shared" si="39"/>
        <v>923</v>
      </c>
      <c r="C925" s="22"/>
      <c r="D925" s="37"/>
      <c r="E925" s="37"/>
      <c r="F925" s="37"/>
      <c r="G925" s="39"/>
      <c r="H925" s="22"/>
      <c r="I925" s="22"/>
      <c r="J925" s="22"/>
      <c r="K925" s="22"/>
      <c r="L925" s="22"/>
      <c r="M925" s="22"/>
      <c r="N925" s="22"/>
      <c r="O925" s="22"/>
      <c r="P925" s="22"/>
      <c r="Q925" s="22"/>
      <c r="R925" s="22"/>
      <c r="S925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925" s="22"/>
      <c r="U925" s="6" t="str">
        <f>IF(V925&lt;&gt;"",Tabla2[[#This Row],[VALOR DEL PUNTO (EJEMPLO EN ACCIONES UN PUNTO 1€) ]]/Tabla2[[#This Row],[TAMAÑO DEL TICK (ACCIONES = 0,01)]],"")</f>
        <v/>
      </c>
      <c r="V925" s="22"/>
      <c r="W925" s="22"/>
      <c r="X925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925" s="13" t="str">
        <f>IF(Tabla2[[#This Row],[RESULTADO TOTAL EN PPRO8]]&lt;&gt;"",Tabla2[[#This Row],[RESULTADO TOTAL EN PPRO8]]-Tabla2[[#This Row],[RESULTADO (TOTAL)]],"")</f>
        <v/>
      </c>
      <c r="AA925" s="6" t="str">
        <f>IF(Tabla2[[#This Row],[RESULTADO (TOTAL)]]&lt;0,1,"")</f>
        <v/>
      </c>
      <c r="AB925" s="6" t="str">
        <f>IF(Tabla2[[#This Row],[TARGET REAL (RESULTADO EN TICKS)]]&lt;&gt;"",IF(Tabla2[[#This Row],[OPERACIONES PERDEDORAS]]=1,AB924+Tabla2[[#This Row],[OPERACIONES PERDEDORAS]],0),"")</f>
        <v/>
      </c>
      <c r="AC925" s="23"/>
      <c r="AD925" s="23"/>
      <c r="AE925" s="6" t="str">
        <f>IF(D925&lt;&gt;"",COUNTIF($D$3:D925,D925),"")</f>
        <v/>
      </c>
      <c r="AF925" s="6" t="str">
        <f>IF(Tabla2[[#This Row],[RESULTADO TOTAL EN PPRO8]]&lt;0,ABS(Tabla2[[#This Row],[RESULTADO TOTAL EN PPRO8]]),"")</f>
        <v/>
      </c>
    </row>
    <row r="926" spans="1:32" x14ac:dyDescent="0.25">
      <c r="A926" s="22"/>
      <c r="B926" s="34">
        <f t="shared" si="39"/>
        <v>924</v>
      </c>
      <c r="C926" s="22"/>
      <c r="D926" s="37"/>
      <c r="E926" s="37"/>
      <c r="F926" s="37"/>
      <c r="G926" s="39"/>
      <c r="H926" s="22"/>
      <c r="I926" s="22"/>
      <c r="J926" s="22"/>
      <c r="K926" s="22"/>
      <c r="L926" s="22"/>
      <c r="M926" s="22"/>
      <c r="N926" s="22"/>
      <c r="O926" s="22"/>
      <c r="P926" s="22"/>
      <c r="Q926" s="22"/>
      <c r="R926" s="22"/>
      <c r="S926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926" s="22"/>
      <c r="U926" s="6" t="str">
        <f>IF(V926&lt;&gt;"",Tabla2[[#This Row],[VALOR DEL PUNTO (EJEMPLO EN ACCIONES UN PUNTO 1€) ]]/Tabla2[[#This Row],[TAMAÑO DEL TICK (ACCIONES = 0,01)]],"")</f>
        <v/>
      </c>
      <c r="V926" s="22"/>
      <c r="W926" s="22"/>
      <c r="X926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926" s="13" t="str">
        <f>IF(Tabla2[[#This Row],[RESULTADO TOTAL EN PPRO8]]&lt;&gt;"",Tabla2[[#This Row],[RESULTADO TOTAL EN PPRO8]]-Tabla2[[#This Row],[RESULTADO (TOTAL)]],"")</f>
        <v/>
      </c>
      <c r="AA926" s="6" t="str">
        <f>IF(Tabla2[[#This Row],[RESULTADO (TOTAL)]]&lt;0,1,"")</f>
        <v/>
      </c>
      <c r="AB926" s="6" t="str">
        <f>IF(Tabla2[[#This Row],[TARGET REAL (RESULTADO EN TICKS)]]&lt;&gt;"",IF(Tabla2[[#This Row],[OPERACIONES PERDEDORAS]]=1,AB925+Tabla2[[#This Row],[OPERACIONES PERDEDORAS]],0),"")</f>
        <v/>
      </c>
      <c r="AC926" s="23"/>
      <c r="AD926" s="23"/>
      <c r="AE926" s="6" t="str">
        <f>IF(D926&lt;&gt;"",COUNTIF($D$3:D926,D926),"")</f>
        <v/>
      </c>
      <c r="AF926" s="6" t="str">
        <f>IF(Tabla2[[#This Row],[RESULTADO TOTAL EN PPRO8]]&lt;0,ABS(Tabla2[[#This Row],[RESULTADO TOTAL EN PPRO8]]),"")</f>
        <v/>
      </c>
    </row>
    <row r="927" spans="1:32" x14ac:dyDescent="0.25">
      <c r="A927" s="22"/>
      <c r="B927" s="34">
        <f t="shared" si="39"/>
        <v>925</v>
      </c>
      <c r="C927" s="22"/>
      <c r="D927" s="37"/>
      <c r="E927" s="37"/>
      <c r="F927" s="37"/>
      <c r="G927" s="39"/>
      <c r="H927" s="22"/>
      <c r="I927" s="22"/>
      <c r="J927" s="22"/>
      <c r="K927" s="22"/>
      <c r="L927" s="22"/>
      <c r="M927" s="22"/>
      <c r="N927" s="22"/>
      <c r="O927" s="22"/>
      <c r="P927" s="22"/>
      <c r="Q927" s="22"/>
      <c r="R927" s="22"/>
      <c r="S927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927" s="22"/>
      <c r="U927" s="6" t="str">
        <f>IF(V927&lt;&gt;"",Tabla2[[#This Row],[VALOR DEL PUNTO (EJEMPLO EN ACCIONES UN PUNTO 1€) ]]/Tabla2[[#This Row],[TAMAÑO DEL TICK (ACCIONES = 0,01)]],"")</f>
        <v/>
      </c>
      <c r="V927" s="22"/>
      <c r="W927" s="22"/>
      <c r="X927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927" s="13" t="str">
        <f>IF(Tabla2[[#This Row],[RESULTADO TOTAL EN PPRO8]]&lt;&gt;"",Tabla2[[#This Row],[RESULTADO TOTAL EN PPRO8]]-Tabla2[[#This Row],[RESULTADO (TOTAL)]],"")</f>
        <v/>
      </c>
      <c r="AA927" s="6" t="str">
        <f>IF(Tabla2[[#This Row],[RESULTADO (TOTAL)]]&lt;0,1,"")</f>
        <v/>
      </c>
      <c r="AB927" s="6" t="str">
        <f>IF(Tabla2[[#This Row],[TARGET REAL (RESULTADO EN TICKS)]]&lt;&gt;"",IF(Tabla2[[#This Row],[OPERACIONES PERDEDORAS]]=1,AB926+Tabla2[[#This Row],[OPERACIONES PERDEDORAS]],0),"")</f>
        <v/>
      </c>
      <c r="AC927" s="23"/>
      <c r="AD927" s="23"/>
      <c r="AE927" s="6" t="str">
        <f>IF(D927&lt;&gt;"",COUNTIF($D$3:D927,D927),"")</f>
        <v/>
      </c>
      <c r="AF927" s="6" t="str">
        <f>IF(Tabla2[[#This Row],[RESULTADO TOTAL EN PPRO8]]&lt;0,ABS(Tabla2[[#This Row],[RESULTADO TOTAL EN PPRO8]]),"")</f>
        <v/>
      </c>
    </row>
    <row r="928" spans="1:32" x14ac:dyDescent="0.25">
      <c r="A928" s="22"/>
      <c r="B928" s="34">
        <f t="shared" si="39"/>
        <v>926</v>
      </c>
      <c r="C928" s="22"/>
      <c r="D928" s="37"/>
      <c r="E928" s="37"/>
      <c r="F928" s="37"/>
      <c r="G928" s="39"/>
      <c r="H928" s="22"/>
      <c r="I928" s="22"/>
      <c r="J928" s="22"/>
      <c r="K928" s="22"/>
      <c r="L928" s="22"/>
      <c r="M928" s="22"/>
      <c r="N928" s="22"/>
      <c r="O928" s="22"/>
      <c r="P928" s="22"/>
      <c r="Q928" s="22"/>
      <c r="R928" s="22"/>
      <c r="S928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928" s="22"/>
      <c r="U928" s="6" t="str">
        <f>IF(V928&lt;&gt;"",Tabla2[[#This Row],[VALOR DEL PUNTO (EJEMPLO EN ACCIONES UN PUNTO 1€) ]]/Tabla2[[#This Row],[TAMAÑO DEL TICK (ACCIONES = 0,01)]],"")</f>
        <v/>
      </c>
      <c r="V928" s="22"/>
      <c r="W928" s="22"/>
      <c r="X928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928" s="13" t="str">
        <f>IF(Tabla2[[#This Row],[RESULTADO TOTAL EN PPRO8]]&lt;&gt;"",Tabla2[[#This Row],[RESULTADO TOTAL EN PPRO8]]-Tabla2[[#This Row],[RESULTADO (TOTAL)]],"")</f>
        <v/>
      </c>
      <c r="AA928" s="6" t="str">
        <f>IF(Tabla2[[#This Row],[RESULTADO (TOTAL)]]&lt;0,1,"")</f>
        <v/>
      </c>
      <c r="AB928" s="6" t="str">
        <f>IF(Tabla2[[#This Row],[TARGET REAL (RESULTADO EN TICKS)]]&lt;&gt;"",IF(Tabla2[[#This Row],[OPERACIONES PERDEDORAS]]=1,AB927+Tabla2[[#This Row],[OPERACIONES PERDEDORAS]],0),"")</f>
        <v/>
      </c>
      <c r="AC928" s="23"/>
      <c r="AD928" s="23"/>
      <c r="AE928" s="6" t="str">
        <f>IF(D928&lt;&gt;"",COUNTIF($D$3:D928,D928),"")</f>
        <v/>
      </c>
      <c r="AF928" s="6" t="str">
        <f>IF(Tabla2[[#This Row],[RESULTADO TOTAL EN PPRO8]]&lt;0,ABS(Tabla2[[#This Row],[RESULTADO TOTAL EN PPRO8]]),"")</f>
        <v/>
      </c>
    </row>
    <row r="929" spans="1:32" x14ac:dyDescent="0.25">
      <c r="A929" s="22"/>
      <c r="B929" s="34">
        <f t="shared" si="39"/>
        <v>927</v>
      </c>
      <c r="C929" s="22"/>
      <c r="D929" s="37"/>
      <c r="E929" s="37"/>
      <c r="F929" s="37"/>
      <c r="G929" s="39"/>
      <c r="H929" s="22"/>
      <c r="I929" s="22"/>
      <c r="J929" s="22"/>
      <c r="K929" s="22"/>
      <c r="L929" s="22"/>
      <c r="M929" s="22"/>
      <c r="N929" s="22"/>
      <c r="O929" s="22"/>
      <c r="P929" s="22"/>
      <c r="Q929" s="22"/>
      <c r="R929" s="22"/>
      <c r="S929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929" s="22"/>
      <c r="U929" s="6" t="str">
        <f>IF(V929&lt;&gt;"",Tabla2[[#This Row],[VALOR DEL PUNTO (EJEMPLO EN ACCIONES UN PUNTO 1€) ]]/Tabla2[[#This Row],[TAMAÑO DEL TICK (ACCIONES = 0,01)]],"")</f>
        <v/>
      </c>
      <c r="V929" s="22"/>
      <c r="W929" s="22"/>
      <c r="X929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929" s="13" t="str">
        <f>IF(Tabla2[[#This Row],[RESULTADO TOTAL EN PPRO8]]&lt;&gt;"",Tabla2[[#This Row],[RESULTADO TOTAL EN PPRO8]]-Tabla2[[#This Row],[RESULTADO (TOTAL)]],"")</f>
        <v/>
      </c>
      <c r="AA929" s="6" t="str">
        <f>IF(Tabla2[[#This Row],[RESULTADO (TOTAL)]]&lt;0,1,"")</f>
        <v/>
      </c>
      <c r="AB929" s="6" t="str">
        <f>IF(Tabla2[[#This Row],[TARGET REAL (RESULTADO EN TICKS)]]&lt;&gt;"",IF(Tabla2[[#This Row],[OPERACIONES PERDEDORAS]]=1,AB928+Tabla2[[#This Row],[OPERACIONES PERDEDORAS]],0),"")</f>
        <v/>
      </c>
      <c r="AC929" s="23"/>
      <c r="AD929" s="23"/>
      <c r="AE929" s="6" t="str">
        <f>IF(D929&lt;&gt;"",COUNTIF($D$3:D929,D929),"")</f>
        <v/>
      </c>
      <c r="AF929" s="6" t="str">
        <f>IF(Tabla2[[#This Row],[RESULTADO TOTAL EN PPRO8]]&lt;0,ABS(Tabla2[[#This Row],[RESULTADO TOTAL EN PPRO8]]),"")</f>
        <v/>
      </c>
    </row>
    <row r="930" spans="1:32" x14ac:dyDescent="0.25">
      <c r="A930" s="22"/>
      <c r="B930" s="34">
        <f t="shared" si="39"/>
        <v>928</v>
      </c>
      <c r="C930" s="22"/>
      <c r="D930" s="37"/>
      <c r="E930" s="37"/>
      <c r="F930" s="37"/>
      <c r="G930" s="39"/>
      <c r="H930" s="22"/>
      <c r="I930" s="22"/>
      <c r="J930" s="22"/>
      <c r="K930" s="22"/>
      <c r="L930" s="22"/>
      <c r="M930" s="22"/>
      <c r="N930" s="22"/>
      <c r="O930" s="22"/>
      <c r="P930" s="22"/>
      <c r="Q930" s="22"/>
      <c r="R930" s="22"/>
      <c r="S930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930" s="22"/>
      <c r="U930" s="6" t="str">
        <f>IF(V930&lt;&gt;"",Tabla2[[#This Row],[VALOR DEL PUNTO (EJEMPLO EN ACCIONES UN PUNTO 1€) ]]/Tabla2[[#This Row],[TAMAÑO DEL TICK (ACCIONES = 0,01)]],"")</f>
        <v/>
      </c>
      <c r="V930" s="22"/>
      <c r="W930" s="22"/>
      <c r="X930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930" s="13" t="str">
        <f>IF(Tabla2[[#This Row],[RESULTADO TOTAL EN PPRO8]]&lt;&gt;"",Tabla2[[#This Row],[RESULTADO TOTAL EN PPRO8]]-Tabla2[[#This Row],[RESULTADO (TOTAL)]],"")</f>
        <v/>
      </c>
      <c r="AA930" s="6" t="str">
        <f>IF(Tabla2[[#This Row],[RESULTADO (TOTAL)]]&lt;0,1,"")</f>
        <v/>
      </c>
      <c r="AB930" s="6" t="str">
        <f>IF(Tabla2[[#This Row],[TARGET REAL (RESULTADO EN TICKS)]]&lt;&gt;"",IF(Tabla2[[#This Row],[OPERACIONES PERDEDORAS]]=1,AB929+Tabla2[[#This Row],[OPERACIONES PERDEDORAS]],0),"")</f>
        <v/>
      </c>
      <c r="AC930" s="23"/>
      <c r="AD930" s="23"/>
      <c r="AE930" s="6" t="str">
        <f>IF(D930&lt;&gt;"",COUNTIF($D$3:D930,D930),"")</f>
        <v/>
      </c>
      <c r="AF930" s="6" t="str">
        <f>IF(Tabla2[[#This Row],[RESULTADO TOTAL EN PPRO8]]&lt;0,ABS(Tabla2[[#This Row],[RESULTADO TOTAL EN PPRO8]]),"")</f>
        <v/>
      </c>
    </row>
    <row r="931" spans="1:32" x14ac:dyDescent="0.25">
      <c r="A931" s="22"/>
      <c r="B931" s="34">
        <f t="shared" si="39"/>
        <v>929</v>
      </c>
      <c r="C931" s="22"/>
      <c r="D931" s="37"/>
      <c r="E931" s="37"/>
      <c r="F931" s="37"/>
      <c r="G931" s="39"/>
      <c r="H931" s="22"/>
      <c r="I931" s="22"/>
      <c r="J931" s="22"/>
      <c r="K931" s="22"/>
      <c r="L931" s="22"/>
      <c r="M931" s="22"/>
      <c r="N931" s="22"/>
      <c r="O931" s="22"/>
      <c r="P931" s="22"/>
      <c r="Q931" s="22"/>
      <c r="R931" s="22"/>
      <c r="S931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931" s="22"/>
      <c r="U931" s="6" t="str">
        <f>IF(V931&lt;&gt;"",Tabla2[[#This Row],[VALOR DEL PUNTO (EJEMPLO EN ACCIONES UN PUNTO 1€) ]]/Tabla2[[#This Row],[TAMAÑO DEL TICK (ACCIONES = 0,01)]],"")</f>
        <v/>
      </c>
      <c r="V931" s="22"/>
      <c r="W931" s="22"/>
      <c r="X931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931" s="13" t="str">
        <f>IF(Tabla2[[#This Row],[RESULTADO TOTAL EN PPRO8]]&lt;&gt;"",Tabla2[[#This Row],[RESULTADO TOTAL EN PPRO8]]-Tabla2[[#This Row],[RESULTADO (TOTAL)]],"")</f>
        <v/>
      </c>
      <c r="AA931" s="6" t="str">
        <f>IF(Tabla2[[#This Row],[RESULTADO (TOTAL)]]&lt;0,1,"")</f>
        <v/>
      </c>
      <c r="AB931" s="6" t="str">
        <f>IF(Tabla2[[#This Row],[TARGET REAL (RESULTADO EN TICKS)]]&lt;&gt;"",IF(Tabla2[[#This Row],[OPERACIONES PERDEDORAS]]=1,AB930+Tabla2[[#This Row],[OPERACIONES PERDEDORAS]],0),"")</f>
        <v/>
      </c>
      <c r="AC931" s="23"/>
      <c r="AD931" s="23"/>
      <c r="AE931" s="6" t="str">
        <f>IF(D931&lt;&gt;"",COUNTIF($D$3:D931,D931),"")</f>
        <v/>
      </c>
      <c r="AF931" s="6" t="str">
        <f>IF(Tabla2[[#This Row],[RESULTADO TOTAL EN PPRO8]]&lt;0,ABS(Tabla2[[#This Row],[RESULTADO TOTAL EN PPRO8]]),"")</f>
        <v/>
      </c>
    </row>
    <row r="932" spans="1:32" x14ac:dyDescent="0.25">
      <c r="A932" s="22"/>
      <c r="B932" s="34">
        <f t="shared" si="39"/>
        <v>930</v>
      </c>
      <c r="C932" s="22"/>
      <c r="D932" s="37"/>
      <c r="E932" s="37"/>
      <c r="F932" s="37"/>
      <c r="G932" s="39"/>
      <c r="H932" s="22"/>
      <c r="I932" s="22"/>
      <c r="J932" s="22"/>
      <c r="K932" s="22"/>
      <c r="L932" s="22"/>
      <c r="M932" s="22"/>
      <c r="N932" s="22"/>
      <c r="O932" s="22"/>
      <c r="P932" s="22"/>
      <c r="Q932" s="22"/>
      <c r="R932" s="22"/>
      <c r="S932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932" s="22"/>
      <c r="U932" s="6" t="str">
        <f>IF(V932&lt;&gt;"",Tabla2[[#This Row],[VALOR DEL PUNTO (EJEMPLO EN ACCIONES UN PUNTO 1€) ]]/Tabla2[[#This Row],[TAMAÑO DEL TICK (ACCIONES = 0,01)]],"")</f>
        <v/>
      </c>
      <c r="V932" s="22"/>
      <c r="W932" s="22"/>
      <c r="X932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932" s="13" t="str">
        <f>IF(Tabla2[[#This Row],[RESULTADO TOTAL EN PPRO8]]&lt;&gt;"",Tabla2[[#This Row],[RESULTADO TOTAL EN PPRO8]]-Tabla2[[#This Row],[RESULTADO (TOTAL)]],"")</f>
        <v/>
      </c>
      <c r="AA932" s="6" t="str">
        <f>IF(Tabla2[[#This Row],[RESULTADO (TOTAL)]]&lt;0,1,"")</f>
        <v/>
      </c>
      <c r="AB932" s="6" t="str">
        <f>IF(Tabla2[[#This Row],[TARGET REAL (RESULTADO EN TICKS)]]&lt;&gt;"",IF(Tabla2[[#This Row],[OPERACIONES PERDEDORAS]]=1,AB931+Tabla2[[#This Row],[OPERACIONES PERDEDORAS]],0),"")</f>
        <v/>
      </c>
      <c r="AC932" s="23"/>
      <c r="AD932" s="23"/>
      <c r="AE932" s="6" t="str">
        <f>IF(D932&lt;&gt;"",COUNTIF($D$3:D932,D932),"")</f>
        <v/>
      </c>
      <c r="AF932" s="6" t="str">
        <f>IF(Tabla2[[#This Row],[RESULTADO TOTAL EN PPRO8]]&lt;0,ABS(Tabla2[[#This Row],[RESULTADO TOTAL EN PPRO8]]),"")</f>
        <v/>
      </c>
    </row>
    <row r="933" spans="1:32" x14ac:dyDescent="0.25">
      <c r="A933" s="22"/>
      <c r="B933" s="34">
        <f t="shared" si="39"/>
        <v>931</v>
      </c>
      <c r="C933" s="22"/>
      <c r="D933" s="37"/>
      <c r="E933" s="37"/>
      <c r="F933" s="37"/>
      <c r="G933" s="39"/>
      <c r="H933" s="22"/>
      <c r="I933" s="22"/>
      <c r="J933" s="22"/>
      <c r="K933" s="22"/>
      <c r="L933" s="22"/>
      <c r="M933" s="22"/>
      <c r="N933" s="22"/>
      <c r="O933" s="22"/>
      <c r="P933" s="22"/>
      <c r="Q933" s="22"/>
      <c r="R933" s="22"/>
      <c r="S933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933" s="22"/>
      <c r="U933" s="6" t="str">
        <f>IF(V933&lt;&gt;"",Tabla2[[#This Row],[VALOR DEL PUNTO (EJEMPLO EN ACCIONES UN PUNTO 1€) ]]/Tabla2[[#This Row],[TAMAÑO DEL TICK (ACCIONES = 0,01)]],"")</f>
        <v/>
      </c>
      <c r="V933" s="22"/>
      <c r="W933" s="22"/>
      <c r="X933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933" s="13" t="str">
        <f>IF(Tabla2[[#This Row],[RESULTADO TOTAL EN PPRO8]]&lt;&gt;"",Tabla2[[#This Row],[RESULTADO TOTAL EN PPRO8]]-Tabla2[[#This Row],[RESULTADO (TOTAL)]],"")</f>
        <v/>
      </c>
      <c r="AA933" s="6" t="str">
        <f>IF(Tabla2[[#This Row],[RESULTADO (TOTAL)]]&lt;0,1,"")</f>
        <v/>
      </c>
      <c r="AB933" s="6" t="str">
        <f>IF(Tabla2[[#This Row],[TARGET REAL (RESULTADO EN TICKS)]]&lt;&gt;"",IF(Tabla2[[#This Row],[OPERACIONES PERDEDORAS]]=1,AB932+Tabla2[[#This Row],[OPERACIONES PERDEDORAS]],0),"")</f>
        <v/>
      </c>
      <c r="AC933" s="23"/>
      <c r="AD933" s="23"/>
      <c r="AE933" s="6" t="str">
        <f>IF(D933&lt;&gt;"",COUNTIF($D$3:D933,D933),"")</f>
        <v/>
      </c>
      <c r="AF933" s="6" t="str">
        <f>IF(Tabla2[[#This Row],[RESULTADO TOTAL EN PPRO8]]&lt;0,ABS(Tabla2[[#This Row],[RESULTADO TOTAL EN PPRO8]]),"")</f>
        <v/>
      </c>
    </row>
    <row r="934" spans="1:32" x14ac:dyDescent="0.25">
      <c r="A934" s="22"/>
      <c r="B934" s="34">
        <f t="shared" si="39"/>
        <v>932</v>
      </c>
      <c r="C934" s="22"/>
      <c r="D934" s="37"/>
      <c r="E934" s="37"/>
      <c r="F934" s="37"/>
      <c r="G934" s="39"/>
      <c r="H934" s="22"/>
      <c r="I934" s="22"/>
      <c r="J934" s="22"/>
      <c r="K934" s="22"/>
      <c r="L934" s="22"/>
      <c r="M934" s="22"/>
      <c r="N934" s="22"/>
      <c r="O934" s="22"/>
      <c r="P934" s="22"/>
      <c r="Q934" s="22"/>
      <c r="R934" s="22"/>
      <c r="S934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934" s="22"/>
      <c r="U934" s="6" t="str">
        <f>IF(V934&lt;&gt;"",Tabla2[[#This Row],[VALOR DEL PUNTO (EJEMPLO EN ACCIONES UN PUNTO 1€) ]]/Tabla2[[#This Row],[TAMAÑO DEL TICK (ACCIONES = 0,01)]],"")</f>
        <v/>
      </c>
      <c r="V934" s="22"/>
      <c r="W934" s="22"/>
      <c r="X934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934" s="13" t="str">
        <f>IF(Tabla2[[#This Row],[RESULTADO TOTAL EN PPRO8]]&lt;&gt;"",Tabla2[[#This Row],[RESULTADO TOTAL EN PPRO8]]-Tabla2[[#This Row],[RESULTADO (TOTAL)]],"")</f>
        <v/>
      </c>
      <c r="AA934" s="6" t="str">
        <f>IF(Tabla2[[#This Row],[RESULTADO (TOTAL)]]&lt;0,1,"")</f>
        <v/>
      </c>
      <c r="AB934" s="6" t="str">
        <f>IF(Tabla2[[#This Row],[TARGET REAL (RESULTADO EN TICKS)]]&lt;&gt;"",IF(Tabla2[[#This Row],[OPERACIONES PERDEDORAS]]=1,AB933+Tabla2[[#This Row],[OPERACIONES PERDEDORAS]],0),"")</f>
        <v/>
      </c>
      <c r="AC934" s="23"/>
      <c r="AD934" s="23"/>
      <c r="AE934" s="6" t="str">
        <f>IF(D934&lt;&gt;"",COUNTIF($D$3:D934,D934),"")</f>
        <v/>
      </c>
      <c r="AF934" s="6" t="str">
        <f>IF(Tabla2[[#This Row],[RESULTADO TOTAL EN PPRO8]]&lt;0,ABS(Tabla2[[#This Row],[RESULTADO TOTAL EN PPRO8]]),"")</f>
        <v/>
      </c>
    </row>
    <row r="935" spans="1:32" x14ac:dyDescent="0.25">
      <c r="A935" s="22"/>
      <c r="B935" s="34">
        <f t="shared" ref="B935:B998" si="40">B934+1</f>
        <v>933</v>
      </c>
      <c r="C935" s="22"/>
      <c r="D935" s="37"/>
      <c r="E935" s="37"/>
      <c r="F935" s="37"/>
      <c r="G935" s="39"/>
      <c r="H935" s="22"/>
      <c r="I935" s="22"/>
      <c r="J935" s="22"/>
      <c r="K935" s="22"/>
      <c r="L935" s="22"/>
      <c r="M935" s="22"/>
      <c r="N935" s="22"/>
      <c r="O935" s="22"/>
      <c r="P935" s="22"/>
      <c r="Q935" s="22"/>
      <c r="R935" s="22"/>
      <c r="S935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935" s="22"/>
      <c r="U935" s="6" t="str">
        <f>IF(V935&lt;&gt;"",Tabla2[[#This Row],[VALOR DEL PUNTO (EJEMPLO EN ACCIONES UN PUNTO 1€) ]]/Tabla2[[#This Row],[TAMAÑO DEL TICK (ACCIONES = 0,01)]],"")</f>
        <v/>
      </c>
      <c r="V935" s="22"/>
      <c r="W935" s="22"/>
      <c r="X935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935" s="13" t="str">
        <f>IF(Tabla2[[#This Row],[RESULTADO TOTAL EN PPRO8]]&lt;&gt;"",Tabla2[[#This Row],[RESULTADO TOTAL EN PPRO8]]-Tabla2[[#This Row],[RESULTADO (TOTAL)]],"")</f>
        <v/>
      </c>
      <c r="AA935" s="6" t="str">
        <f>IF(Tabla2[[#This Row],[RESULTADO (TOTAL)]]&lt;0,1,"")</f>
        <v/>
      </c>
      <c r="AB935" s="6" t="str">
        <f>IF(Tabla2[[#This Row],[TARGET REAL (RESULTADO EN TICKS)]]&lt;&gt;"",IF(Tabla2[[#This Row],[OPERACIONES PERDEDORAS]]=1,AB934+Tabla2[[#This Row],[OPERACIONES PERDEDORAS]],0),"")</f>
        <v/>
      </c>
      <c r="AC935" s="23"/>
      <c r="AD935" s="23"/>
      <c r="AE935" s="6" t="str">
        <f>IF(D935&lt;&gt;"",COUNTIF($D$3:D935,D935),"")</f>
        <v/>
      </c>
      <c r="AF935" s="6" t="str">
        <f>IF(Tabla2[[#This Row],[RESULTADO TOTAL EN PPRO8]]&lt;0,ABS(Tabla2[[#This Row],[RESULTADO TOTAL EN PPRO8]]),"")</f>
        <v/>
      </c>
    </row>
    <row r="936" spans="1:32" x14ac:dyDescent="0.25">
      <c r="A936" s="22"/>
      <c r="B936" s="34">
        <f t="shared" si="40"/>
        <v>934</v>
      </c>
      <c r="C936" s="22"/>
      <c r="D936" s="37"/>
      <c r="E936" s="37"/>
      <c r="F936" s="37"/>
      <c r="G936" s="39"/>
      <c r="H936" s="22"/>
      <c r="I936" s="22"/>
      <c r="J936" s="22"/>
      <c r="K936" s="22"/>
      <c r="L936" s="22"/>
      <c r="M936" s="22"/>
      <c r="N936" s="22"/>
      <c r="O936" s="22"/>
      <c r="P936" s="22"/>
      <c r="Q936" s="22"/>
      <c r="R936" s="22"/>
      <c r="S936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936" s="22"/>
      <c r="U936" s="6" t="str">
        <f>IF(V936&lt;&gt;"",Tabla2[[#This Row],[VALOR DEL PUNTO (EJEMPLO EN ACCIONES UN PUNTO 1€) ]]/Tabla2[[#This Row],[TAMAÑO DEL TICK (ACCIONES = 0,01)]],"")</f>
        <v/>
      </c>
      <c r="V936" s="22"/>
      <c r="W936" s="22"/>
      <c r="X936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936" s="13" t="str">
        <f>IF(Tabla2[[#This Row],[RESULTADO TOTAL EN PPRO8]]&lt;&gt;"",Tabla2[[#This Row],[RESULTADO TOTAL EN PPRO8]]-Tabla2[[#This Row],[RESULTADO (TOTAL)]],"")</f>
        <v/>
      </c>
      <c r="AA936" s="6" t="str">
        <f>IF(Tabla2[[#This Row],[RESULTADO (TOTAL)]]&lt;0,1,"")</f>
        <v/>
      </c>
      <c r="AB936" s="6" t="str">
        <f>IF(Tabla2[[#This Row],[TARGET REAL (RESULTADO EN TICKS)]]&lt;&gt;"",IF(Tabla2[[#This Row],[OPERACIONES PERDEDORAS]]=1,AB935+Tabla2[[#This Row],[OPERACIONES PERDEDORAS]],0),"")</f>
        <v/>
      </c>
      <c r="AC936" s="23"/>
      <c r="AD936" s="23"/>
      <c r="AE936" s="6" t="str">
        <f>IF(D936&lt;&gt;"",COUNTIF($D$3:D936,D936),"")</f>
        <v/>
      </c>
      <c r="AF936" s="6" t="str">
        <f>IF(Tabla2[[#This Row],[RESULTADO TOTAL EN PPRO8]]&lt;0,ABS(Tabla2[[#This Row],[RESULTADO TOTAL EN PPRO8]]),"")</f>
        <v/>
      </c>
    </row>
    <row r="937" spans="1:32" x14ac:dyDescent="0.25">
      <c r="A937" s="22"/>
      <c r="B937" s="34">
        <f t="shared" si="40"/>
        <v>935</v>
      </c>
      <c r="C937" s="22"/>
      <c r="D937" s="37"/>
      <c r="E937" s="37"/>
      <c r="F937" s="37"/>
      <c r="G937" s="39"/>
      <c r="H937" s="22"/>
      <c r="I937" s="22"/>
      <c r="J937" s="22"/>
      <c r="K937" s="22"/>
      <c r="L937" s="22"/>
      <c r="M937" s="22"/>
      <c r="N937" s="22"/>
      <c r="O937" s="22"/>
      <c r="P937" s="22"/>
      <c r="Q937" s="22"/>
      <c r="R937" s="22"/>
      <c r="S937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937" s="22"/>
      <c r="U937" s="6" t="str">
        <f>IF(V937&lt;&gt;"",Tabla2[[#This Row],[VALOR DEL PUNTO (EJEMPLO EN ACCIONES UN PUNTO 1€) ]]/Tabla2[[#This Row],[TAMAÑO DEL TICK (ACCIONES = 0,01)]],"")</f>
        <v/>
      </c>
      <c r="V937" s="22"/>
      <c r="W937" s="22"/>
      <c r="X937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937" s="13" t="str">
        <f>IF(Tabla2[[#This Row],[RESULTADO TOTAL EN PPRO8]]&lt;&gt;"",Tabla2[[#This Row],[RESULTADO TOTAL EN PPRO8]]-Tabla2[[#This Row],[RESULTADO (TOTAL)]],"")</f>
        <v/>
      </c>
      <c r="AA937" s="6" t="str">
        <f>IF(Tabla2[[#This Row],[RESULTADO (TOTAL)]]&lt;0,1,"")</f>
        <v/>
      </c>
      <c r="AB937" s="6" t="str">
        <f>IF(Tabla2[[#This Row],[TARGET REAL (RESULTADO EN TICKS)]]&lt;&gt;"",IF(Tabla2[[#This Row],[OPERACIONES PERDEDORAS]]=1,AB936+Tabla2[[#This Row],[OPERACIONES PERDEDORAS]],0),"")</f>
        <v/>
      </c>
      <c r="AC937" s="23"/>
      <c r="AD937" s="23"/>
      <c r="AE937" s="6" t="str">
        <f>IF(D937&lt;&gt;"",COUNTIF($D$3:D937,D937),"")</f>
        <v/>
      </c>
      <c r="AF937" s="6" t="str">
        <f>IF(Tabla2[[#This Row],[RESULTADO TOTAL EN PPRO8]]&lt;0,ABS(Tabla2[[#This Row],[RESULTADO TOTAL EN PPRO8]]),"")</f>
        <v/>
      </c>
    </row>
    <row r="938" spans="1:32" x14ac:dyDescent="0.25">
      <c r="A938" s="22"/>
      <c r="B938" s="34">
        <f t="shared" si="40"/>
        <v>936</v>
      </c>
      <c r="C938" s="22"/>
      <c r="D938" s="37"/>
      <c r="E938" s="37"/>
      <c r="F938" s="37"/>
      <c r="G938" s="39"/>
      <c r="H938" s="22"/>
      <c r="I938" s="22"/>
      <c r="J938" s="22"/>
      <c r="K938" s="22"/>
      <c r="L938" s="22"/>
      <c r="M938" s="22"/>
      <c r="N938" s="22"/>
      <c r="O938" s="22"/>
      <c r="P938" s="22"/>
      <c r="Q938" s="22"/>
      <c r="R938" s="22"/>
      <c r="S938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938" s="22"/>
      <c r="U938" s="6" t="str">
        <f>IF(V938&lt;&gt;"",Tabla2[[#This Row],[VALOR DEL PUNTO (EJEMPLO EN ACCIONES UN PUNTO 1€) ]]/Tabla2[[#This Row],[TAMAÑO DEL TICK (ACCIONES = 0,01)]],"")</f>
        <v/>
      </c>
      <c r="V938" s="22"/>
      <c r="W938" s="22"/>
      <c r="X938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938" s="13" t="str">
        <f>IF(Tabla2[[#This Row],[RESULTADO TOTAL EN PPRO8]]&lt;&gt;"",Tabla2[[#This Row],[RESULTADO TOTAL EN PPRO8]]-Tabla2[[#This Row],[RESULTADO (TOTAL)]],"")</f>
        <v/>
      </c>
      <c r="AA938" s="6" t="str">
        <f>IF(Tabla2[[#This Row],[RESULTADO (TOTAL)]]&lt;0,1,"")</f>
        <v/>
      </c>
      <c r="AB938" s="6" t="str">
        <f>IF(Tabla2[[#This Row],[TARGET REAL (RESULTADO EN TICKS)]]&lt;&gt;"",IF(Tabla2[[#This Row],[OPERACIONES PERDEDORAS]]=1,AB937+Tabla2[[#This Row],[OPERACIONES PERDEDORAS]],0),"")</f>
        <v/>
      </c>
      <c r="AC938" s="23"/>
      <c r="AD938" s="23"/>
      <c r="AE938" s="6" t="str">
        <f>IF(D938&lt;&gt;"",COUNTIF($D$3:D938,D938),"")</f>
        <v/>
      </c>
      <c r="AF938" s="6" t="str">
        <f>IF(Tabla2[[#This Row],[RESULTADO TOTAL EN PPRO8]]&lt;0,ABS(Tabla2[[#This Row],[RESULTADO TOTAL EN PPRO8]]),"")</f>
        <v/>
      </c>
    </row>
    <row r="939" spans="1:32" x14ac:dyDescent="0.25">
      <c r="A939" s="22"/>
      <c r="B939" s="34">
        <f t="shared" si="40"/>
        <v>937</v>
      </c>
      <c r="C939" s="22"/>
      <c r="D939" s="37"/>
      <c r="E939" s="37"/>
      <c r="F939" s="37"/>
      <c r="G939" s="39"/>
      <c r="H939" s="22"/>
      <c r="I939" s="22"/>
      <c r="J939" s="22"/>
      <c r="K939" s="22"/>
      <c r="L939" s="22"/>
      <c r="M939" s="22"/>
      <c r="N939" s="22"/>
      <c r="O939" s="22"/>
      <c r="P939" s="22"/>
      <c r="Q939" s="22"/>
      <c r="R939" s="22"/>
      <c r="S939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939" s="22"/>
      <c r="U939" s="6" t="str">
        <f>IF(V939&lt;&gt;"",Tabla2[[#This Row],[VALOR DEL PUNTO (EJEMPLO EN ACCIONES UN PUNTO 1€) ]]/Tabla2[[#This Row],[TAMAÑO DEL TICK (ACCIONES = 0,01)]],"")</f>
        <v/>
      </c>
      <c r="V939" s="22"/>
      <c r="W939" s="22"/>
      <c r="X939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939" s="13" t="str">
        <f>IF(Tabla2[[#This Row],[RESULTADO TOTAL EN PPRO8]]&lt;&gt;"",Tabla2[[#This Row],[RESULTADO TOTAL EN PPRO8]]-Tabla2[[#This Row],[RESULTADO (TOTAL)]],"")</f>
        <v/>
      </c>
      <c r="AA939" s="6" t="str">
        <f>IF(Tabla2[[#This Row],[RESULTADO (TOTAL)]]&lt;0,1,"")</f>
        <v/>
      </c>
      <c r="AB939" s="6" t="str">
        <f>IF(Tabla2[[#This Row],[TARGET REAL (RESULTADO EN TICKS)]]&lt;&gt;"",IF(Tabla2[[#This Row],[OPERACIONES PERDEDORAS]]=1,AB938+Tabla2[[#This Row],[OPERACIONES PERDEDORAS]],0),"")</f>
        <v/>
      </c>
      <c r="AC939" s="23"/>
      <c r="AD939" s="23"/>
      <c r="AE939" s="6" t="str">
        <f>IF(D939&lt;&gt;"",COUNTIF($D$3:D939,D939),"")</f>
        <v/>
      </c>
      <c r="AF939" s="6" t="str">
        <f>IF(Tabla2[[#This Row],[RESULTADO TOTAL EN PPRO8]]&lt;0,ABS(Tabla2[[#This Row],[RESULTADO TOTAL EN PPRO8]]),"")</f>
        <v/>
      </c>
    </row>
    <row r="940" spans="1:32" x14ac:dyDescent="0.25">
      <c r="A940" s="22"/>
      <c r="B940" s="34">
        <f t="shared" si="40"/>
        <v>938</v>
      </c>
      <c r="C940" s="22"/>
      <c r="D940" s="37"/>
      <c r="E940" s="37"/>
      <c r="F940" s="37"/>
      <c r="G940" s="39"/>
      <c r="H940" s="22"/>
      <c r="I940" s="22"/>
      <c r="J940" s="22"/>
      <c r="K940" s="22"/>
      <c r="L940" s="22"/>
      <c r="M940" s="22"/>
      <c r="N940" s="22"/>
      <c r="O940" s="22"/>
      <c r="P940" s="22"/>
      <c r="Q940" s="22"/>
      <c r="R940" s="22"/>
      <c r="S940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940" s="22"/>
      <c r="U940" s="6" t="str">
        <f>IF(V940&lt;&gt;"",Tabla2[[#This Row],[VALOR DEL PUNTO (EJEMPLO EN ACCIONES UN PUNTO 1€) ]]/Tabla2[[#This Row],[TAMAÑO DEL TICK (ACCIONES = 0,01)]],"")</f>
        <v/>
      </c>
      <c r="V940" s="22"/>
      <c r="W940" s="22"/>
      <c r="X940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940" s="13" t="str">
        <f>IF(Tabla2[[#This Row],[RESULTADO TOTAL EN PPRO8]]&lt;&gt;"",Tabla2[[#This Row],[RESULTADO TOTAL EN PPRO8]]-Tabla2[[#This Row],[RESULTADO (TOTAL)]],"")</f>
        <v/>
      </c>
      <c r="AA940" s="6" t="str">
        <f>IF(Tabla2[[#This Row],[RESULTADO (TOTAL)]]&lt;0,1,"")</f>
        <v/>
      </c>
      <c r="AB940" s="6" t="str">
        <f>IF(Tabla2[[#This Row],[TARGET REAL (RESULTADO EN TICKS)]]&lt;&gt;"",IF(Tabla2[[#This Row],[OPERACIONES PERDEDORAS]]=1,AB939+Tabla2[[#This Row],[OPERACIONES PERDEDORAS]],0),"")</f>
        <v/>
      </c>
      <c r="AC940" s="23"/>
      <c r="AD940" s="23"/>
      <c r="AE940" s="6" t="str">
        <f>IF(D940&lt;&gt;"",COUNTIF($D$3:D940,D940),"")</f>
        <v/>
      </c>
      <c r="AF940" s="6" t="str">
        <f>IF(Tabla2[[#This Row],[RESULTADO TOTAL EN PPRO8]]&lt;0,ABS(Tabla2[[#This Row],[RESULTADO TOTAL EN PPRO8]]),"")</f>
        <v/>
      </c>
    </row>
    <row r="941" spans="1:32" x14ac:dyDescent="0.25">
      <c r="A941" s="22"/>
      <c r="B941" s="34">
        <f t="shared" si="40"/>
        <v>939</v>
      </c>
      <c r="C941" s="22"/>
      <c r="D941" s="37"/>
      <c r="E941" s="37"/>
      <c r="F941" s="37"/>
      <c r="G941" s="39"/>
      <c r="H941" s="22"/>
      <c r="I941" s="22"/>
      <c r="J941" s="22"/>
      <c r="K941" s="22"/>
      <c r="L941" s="22"/>
      <c r="M941" s="22"/>
      <c r="N941" s="22"/>
      <c r="O941" s="22"/>
      <c r="P941" s="22"/>
      <c r="Q941" s="22"/>
      <c r="R941" s="22"/>
      <c r="S941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941" s="22"/>
      <c r="U941" s="6" t="str">
        <f>IF(V941&lt;&gt;"",Tabla2[[#This Row],[VALOR DEL PUNTO (EJEMPLO EN ACCIONES UN PUNTO 1€) ]]/Tabla2[[#This Row],[TAMAÑO DEL TICK (ACCIONES = 0,01)]],"")</f>
        <v/>
      </c>
      <c r="V941" s="22"/>
      <c r="W941" s="22"/>
      <c r="X941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941" s="13" t="str">
        <f>IF(Tabla2[[#This Row],[RESULTADO TOTAL EN PPRO8]]&lt;&gt;"",Tabla2[[#This Row],[RESULTADO TOTAL EN PPRO8]]-Tabla2[[#This Row],[RESULTADO (TOTAL)]],"")</f>
        <v/>
      </c>
      <c r="AA941" s="6" t="str">
        <f>IF(Tabla2[[#This Row],[RESULTADO (TOTAL)]]&lt;0,1,"")</f>
        <v/>
      </c>
      <c r="AB941" s="6" t="str">
        <f>IF(Tabla2[[#This Row],[TARGET REAL (RESULTADO EN TICKS)]]&lt;&gt;"",IF(Tabla2[[#This Row],[OPERACIONES PERDEDORAS]]=1,AB940+Tabla2[[#This Row],[OPERACIONES PERDEDORAS]],0),"")</f>
        <v/>
      </c>
      <c r="AC941" s="23"/>
      <c r="AD941" s="23"/>
      <c r="AE941" s="6" t="str">
        <f>IF(D941&lt;&gt;"",COUNTIF($D$3:D941,D941),"")</f>
        <v/>
      </c>
      <c r="AF941" s="6" t="str">
        <f>IF(Tabla2[[#This Row],[RESULTADO TOTAL EN PPRO8]]&lt;0,ABS(Tabla2[[#This Row],[RESULTADO TOTAL EN PPRO8]]),"")</f>
        <v/>
      </c>
    </row>
    <row r="942" spans="1:32" x14ac:dyDescent="0.25">
      <c r="A942" s="22"/>
      <c r="B942" s="34">
        <f t="shared" si="40"/>
        <v>940</v>
      </c>
      <c r="C942" s="22"/>
      <c r="D942" s="37"/>
      <c r="E942" s="37"/>
      <c r="F942" s="37"/>
      <c r="G942" s="39"/>
      <c r="H942" s="22"/>
      <c r="I942" s="22"/>
      <c r="J942" s="22"/>
      <c r="K942" s="22"/>
      <c r="L942" s="22"/>
      <c r="M942" s="22"/>
      <c r="N942" s="22"/>
      <c r="O942" s="22"/>
      <c r="P942" s="22"/>
      <c r="Q942" s="22"/>
      <c r="R942" s="22"/>
      <c r="S942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942" s="22"/>
      <c r="U942" s="6" t="str">
        <f>IF(V942&lt;&gt;"",Tabla2[[#This Row],[VALOR DEL PUNTO (EJEMPLO EN ACCIONES UN PUNTO 1€) ]]/Tabla2[[#This Row],[TAMAÑO DEL TICK (ACCIONES = 0,01)]],"")</f>
        <v/>
      </c>
      <c r="V942" s="22"/>
      <c r="W942" s="22"/>
      <c r="X942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942" s="13" t="str">
        <f>IF(Tabla2[[#This Row],[RESULTADO TOTAL EN PPRO8]]&lt;&gt;"",Tabla2[[#This Row],[RESULTADO TOTAL EN PPRO8]]-Tabla2[[#This Row],[RESULTADO (TOTAL)]],"")</f>
        <v/>
      </c>
      <c r="AA942" s="6" t="str">
        <f>IF(Tabla2[[#This Row],[RESULTADO (TOTAL)]]&lt;0,1,"")</f>
        <v/>
      </c>
      <c r="AB942" s="6" t="str">
        <f>IF(Tabla2[[#This Row],[TARGET REAL (RESULTADO EN TICKS)]]&lt;&gt;"",IF(Tabla2[[#This Row],[OPERACIONES PERDEDORAS]]=1,AB941+Tabla2[[#This Row],[OPERACIONES PERDEDORAS]],0),"")</f>
        <v/>
      </c>
      <c r="AC942" s="23"/>
      <c r="AD942" s="23"/>
      <c r="AE942" s="6" t="str">
        <f>IF(D942&lt;&gt;"",COUNTIF($D$3:D942,D942),"")</f>
        <v/>
      </c>
      <c r="AF942" s="6" t="str">
        <f>IF(Tabla2[[#This Row],[RESULTADO TOTAL EN PPRO8]]&lt;0,ABS(Tabla2[[#This Row],[RESULTADO TOTAL EN PPRO8]]),"")</f>
        <v/>
      </c>
    </row>
    <row r="943" spans="1:32" x14ac:dyDescent="0.25">
      <c r="A943" s="22"/>
      <c r="B943" s="34">
        <f t="shared" si="40"/>
        <v>941</v>
      </c>
      <c r="C943" s="22"/>
      <c r="D943" s="37"/>
      <c r="E943" s="37"/>
      <c r="F943" s="37"/>
      <c r="G943" s="39"/>
      <c r="H943" s="22"/>
      <c r="I943" s="22"/>
      <c r="J943" s="22"/>
      <c r="K943" s="22"/>
      <c r="L943" s="22"/>
      <c r="M943" s="22"/>
      <c r="N943" s="22"/>
      <c r="O943" s="22"/>
      <c r="P943" s="22"/>
      <c r="Q943" s="22"/>
      <c r="R943" s="22"/>
      <c r="S943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943" s="22"/>
      <c r="U943" s="6" t="str">
        <f>IF(V943&lt;&gt;"",Tabla2[[#This Row],[VALOR DEL PUNTO (EJEMPLO EN ACCIONES UN PUNTO 1€) ]]/Tabla2[[#This Row],[TAMAÑO DEL TICK (ACCIONES = 0,01)]],"")</f>
        <v/>
      </c>
      <c r="V943" s="22"/>
      <c r="W943" s="22"/>
      <c r="X943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943" s="13" t="str">
        <f>IF(Tabla2[[#This Row],[RESULTADO TOTAL EN PPRO8]]&lt;&gt;"",Tabla2[[#This Row],[RESULTADO TOTAL EN PPRO8]]-Tabla2[[#This Row],[RESULTADO (TOTAL)]],"")</f>
        <v/>
      </c>
      <c r="AA943" s="6" t="str">
        <f>IF(Tabla2[[#This Row],[RESULTADO (TOTAL)]]&lt;0,1,"")</f>
        <v/>
      </c>
      <c r="AB943" s="6" t="str">
        <f>IF(Tabla2[[#This Row],[TARGET REAL (RESULTADO EN TICKS)]]&lt;&gt;"",IF(Tabla2[[#This Row],[OPERACIONES PERDEDORAS]]=1,AB942+Tabla2[[#This Row],[OPERACIONES PERDEDORAS]],0),"")</f>
        <v/>
      </c>
      <c r="AC943" s="23"/>
      <c r="AD943" s="23"/>
      <c r="AE943" s="6" t="str">
        <f>IF(D943&lt;&gt;"",COUNTIF($D$3:D943,D943),"")</f>
        <v/>
      </c>
      <c r="AF943" s="6" t="str">
        <f>IF(Tabla2[[#This Row],[RESULTADO TOTAL EN PPRO8]]&lt;0,ABS(Tabla2[[#This Row],[RESULTADO TOTAL EN PPRO8]]),"")</f>
        <v/>
      </c>
    </row>
    <row r="944" spans="1:32" x14ac:dyDescent="0.25">
      <c r="A944" s="22"/>
      <c r="B944" s="34">
        <f t="shared" si="40"/>
        <v>942</v>
      </c>
      <c r="C944" s="22"/>
      <c r="D944" s="37"/>
      <c r="E944" s="37"/>
      <c r="F944" s="37"/>
      <c r="G944" s="39"/>
      <c r="H944" s="22"/>
      <c r="I944" s="22"/>
      <c r="J944" s="22"/>
      <c r="K944" s="22"/>
      <c r="L944" s="22"/>
      <c r="M944" s="22"/>
      <c r="N944" s="22"/>
      <c r="O944" s="22"/>
      <c r="P944" s="22"/>
      <c r="Q944" s="22"/>
      <c r="R944" s="22"/>
      <c r="S944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944" s="22"/>
      <c r="U944" s="6" t="str">
        <f>IF(V944&lt;&gt;"",Tabla2[[#This Row],[VALOR DEL PUNTO (EJEMPLO EN ACCIONES UN PUNTO 1€) ]]/Tabla2[[#This Row],[TAMAÑO DEL TICK (ACCIONES = 0,01)]],"")</f>
        <v/>
      </c>
      <c r="V944" s="22"/>
      <c r="W944" s="22"/>
      <c r="X944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944" s="13" t="str">
        <f>IF(Tabla2[[#This Row],[RESULTADO TOTAL EN PPRO8]]&lt;&gt;"",Tabla2[[#This Row],[RESULTADO TOTAL EN PPRO8]]-Tabla2[[#This Row],[RESULTADO (TOTAL)]],"")</f>
        <v/>
      </c>
      <c r="AA944" s="6" t="str">
        <f>IF(Tabla2[[#This Row],[RESULTADO (TOTAL)]]&lt;0,1,"")</f>
        <v/>
      </c>
      <c r="AB944" s="6" t="str">
        <f>IF(Tabla2[[#This Row],[TARGET REAL (RESULTADO EN TICKS)]]&lt;&gt;"",IF(Tabla2[[#This Row],[OPERACIONES PERDEDORAS]]=1,AB943+Tabla2[[#This Row],[OPERACIONES PERDEDORAS]],0),"")</f>
        <v/>
      </c>
      <c r="AC944" s="23"/>
      <c r="AD944" s="23"/>
      <c r="AE944" s="6" t="str">
        <f>IF(D944&lt;&gt;"",COUNTIF($D$3:D944,D944),"")</f>
        <v/>
      </c>
      <c r="AF944" s="6" t="str">
        <f>IF(Tabla2[[#This Row],[RESULTADO TOTAL EN PPRO8]]&lt;0,ABS(Tabla2[[#This Row],[RESULTADO TOTAL EN PPRO8]]),"")</f>
        <v/>
      </c>
    </row>
    <row r="945" spans="1:32" x14ac:dyDescent="0.25">
      <c r="A945" s="22"/>
      <c r="B945" s="34">
        <f t="shared" si="40"/>
        <v>943</v>
      </c>
      <c r="C945" s="22"/>
      <c r="D945" s="37"/>
      <c r="E945" s="37"/>
      <c r="F945" s="37"/>
      <c r="G945" s="39"/>
      <c r="H945" s="22"/>
      <c r="I945" s="22"/>
      <c r="J945" s="22"/>
      <c r="K945" s="22"/>
      <c r="L945" s="22"/>
      <c r="M945" s="22"/>
      <c r="N945" s="22"/>
      <c r="O945" s="22"/>
      <c r="P945" s="22"/>
      <c r="Q945" s="22"/>
      <c r="R945" s="22"/>
      <c r="S945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945" s="22"/>
      <c r="U945" s="6" t="str">
        <f>IF(V945&lt;&gt;"",Tabla2[[#This Row],[VALOR DEL PUNTO (EJEMPLO EN ACCIONES UN PUNTO 1€) ]]/Tabla2[[#This Row],[TAMAÑO DEL TICK (ACCIONES = 0,01)]],"")</f>
        <v/>
      </c>
      <c r="V945" s="22"/>
      <c r="W945" s="22"/>
      <c r="X945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945" s="13" t="str">
        <f>IF(Tabla2[[#This Row],[RESULTADO TOTAL EN PPRO8]]&lt;&gt;"",Tabla2[[#This Row],[RESULTADO TOTAL EN PPRO8]]-Tabla2[[#This Row],[RESULTADO (TOTAL)]],"")</f>
        <v/>
      </c>
      <c r="AA945" s="6" t="str">
        <f>IF(Tabla2[[#This Row],[RESULTADO (TOTAL)]]&lt;0,1,"")</f>
        <v/>
      </c>
      <c r="AB945" s="6" t="str">
        <f>IF(Tabla2[[#This Row],[TARGET REAL (RESULTADO EN TICKS)]]&lt;&gt;"",IF(Tabla2[[#This Row],[OPERACIONES PERDEDORAS]]=1,AB944+Tabla2[[#This Row],[OPERACIONES PERDEDORAS]],0),"")</f>
        <v/>
      </c>
      <c r="AC945" s="23"/>
      <c r="AD945" s="23"/>
      <c r="AE945" s="6" t="str">
        <f>IF(D945&lt;&gt;"",COUNTIF($D$3:D945,D945),"")</f>
        <v/>
      </c>
      <c r="AF945" s="6" t="str">
        <f>IF(Tabla2[[#This Row],[RESULTADO TOTAL EN PPRO8]]&lt;0,ABS(Tabla2[[#This Row],[RESULTADO TOTAL EN PPRO8]]),"")</f>
        <v/>
      </c>
    </row>
    <row r="946" spans="1:32" x14ac:dyDescent="0.25">
      <c r="A946" s="22"/>
      <c r="B946" s="34">
        <f t="shared" si="40"/>
        <v>944</v>
      </c>
      <c r="C946" s="22"/>
      <c r="D946" s="37"/>
      <c r="E946" s="37"/>
      <c r="F946" s="37"/>
      <c r="G946" s="39"/>
      <c r="H946" s="22"/>
      <c r="I946" s="22"/>
      <c r="J946" s="22"/>
      <c r="K946" s="22"/>
      <c r="L946" s="22"/>
      <c r="M946" s="22"/>
      <c r="N946" s="22"/>
      <c r="O946" s="22"/>
      <c r="P946" s="22"/>
      <c r="Q946" s="22"/>
      <c r="R946" s="22"/>
      <c r="S946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946" s="22"/>
      <c r="U946" s="6" t="str">
        <f>IF(V946&lt;&gt;"",Tabla2[[#This Row],[VALOR DEL PUNTO (EJEMPLO EN ACCIONES UN PUNTO 1€) ]]/Tabla2[[#This Row],[TAMAÑO DEL TICK (ACCIONES = 0,01)]],"")</f>
        <v/>
      </c>
      <c r="V946" s="22"/>
      <c r="W946" s="22"/>
      <c r="X946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946" s="13" t="str">
        <f>IF(Tabla2[[#This Row],[RESULTADO TOTAL EN PPRO8]]&lt;&gt;"",Tabla2[[#This Row],[RESULTADO TOTAL EN PPRO8]]-Tabla2[[#This Row],[RESULTADO (TOTAL)]],"")</f>
        <v/>
      </c>
      <c r="AA946" s="6" t="str">
        <f>IF(Tabla2[[#This Row],[RESULTADO (TOTAL)]]&lt;0,1,"")</f>
        <v/>
      </c>
      <c r="AB946" s="6" t="str">
        <f>IF(Tabla2[[#This Row],[TARGET REAL (RESULTADO EN TICKS)]]&lt;&gt;"",IF(Tabla2[[#This Row],[OPERACIONES PERDEDORAS]]=1,AB945+Tabla2[[#This Row],[OPERACIONES PERDEDORAS]],0),"")</f>
        <v/>
      </c>
      <c r="AC946" s="23"/>
      <c r="AD946" s="23"/>
      <c r="AE946" s="6" t="str">
        <f>IF(D946&lt;&gt;"",COUNTIF($D$3:D946,D946),"")</f>
        <v/>
      </c>
      <c r="AF946" s="6" t="str">
        <f>IF(Tabla2[[#This Row],[RESULTADO TOTAL EN PPRO8]]&lt;0,ABS(Tabla2[[#This Row],[RESULTADO TOTAL EN PPRO8]]),"")</f>
        <v/>
      </c>
    </row>
    <row r="947" spans="1:32" x14ac:dyDescent="0.25">
      <c r="A947" s="22"/>
      <c r="B947" s="34">
        <f t="shared" si="40"/>
        <v>945</v>
      </c>
      <c r="C947" s="22"/>
      <c r="D947" s="37"/>
      <c r="E947" s="37"/>
      <c r="F947" s="37"/>
      <c r="G947" s="39"/>
      <c r="H947" s="22"/>
      <c r="I947" s="22"/>
      <c r="J947" s="22"/>
      <c r="K947" s="22"/>
      <c r="L947" s="22"/>
      <c r="M947" s="22"/>
      <c r="N947" s="22"/>
      <c r="O947" s="22"/>
      <c r="P947" s="22"/>
      <c r="Q947" s="22"/>
      <c r="R947" s="22"/>
      <c r="S947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947" s="22"/>
      <c r="U947" s="6" t="str">
        <f>IF(V947&lt;&gt;"",Tabla2[[#This Row],[VALOR DEL PUNTO (EJEMPLO EN ACCIONES UN PUNTO 1€) ]]/Tabla2[[#This Row],[TAMAÑO DEL TICK (ACCIONES = 0,01)]],"")</f>
        <v/>
      </c>
      <c r="V947" s="22"/>
      <c r="W947" s="22"/>
      <c r="X947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947" s="13" t="str">
        <f>IF(Tabla2[[#This Row],[RESULTADO TOTAL EN PPRO8]]&lt;&gt;"",Tabla2[[#This Row],[RESULTADO TOTAL EN PPRO8]]-Tabla2[[#This Row],[RESULTADO (TOTAL)]],"")</f>
        <v/>
      </c>
      <c r="AA947" s="6" t="str">
        <f>IF(Tabla2[[#This Row],[RESULTADO (TOTAL)]]&lt;0,1,"")</f>
        <v/>
      </c>
      <c r="AB947" s="6" t="str">
        <f>IF(Tabla2[[#This Row],[TARGET REAL (RESULTADO EN TICKS)]]&lt;&gt;"",IF(Tabla2[[#This Row],[OPERACIONES PERDEDORAS]]=1,AB946+Tabla2[[#This Row],[OPERACIONES PERDEDORAS]],0),"")</f>
        <v/>
      </c>
      <c r="AC947" s="23"/>
      <c r="AD947" s="23"/>
      <c r="AE947" s="6" t="str">
        <f>IF(D947&lt;&gt;"",COUNTIF($D$3:D947,D947),"")</f>
        <v/>
      </c>
      <c r="AF947" s="6" t="str">
        <f>IF(Tabla2[[#This Row],[RESULTADO TOTAL EN PPRO8]]&lt;0,ABS(Tabla2[[#This Row],[RESULTADO TOTAL EN PPRO8]]),"")</f>
        <v/>
      </c>
    </row>
    <row r="948" spans="1:32" x14ac:dyDescent="0.25">
      <c r="A948" s="22"/>
      <c r="B948" s="34">
        <f t="shared" si="40"/>
        <v>946</v>
      </c>
      <c r="C948" s="22"/>
      <c r="D948" s="37"/>
      <c r="E948" s="37"/>
      <c r="F948" s="37"/>
      <c r="G948" s="39"/>
      <c r="H948" s="22"/>
      <c r="I948" s="22"/>
      <c r="J948" s="22"/>
      <c r="K948" s="22"/>
      <c r="L948" s="22"/>
      <c r="M948" s="22"/>
      <c r="N948" s="22"/>
      <c r="O948" s="22"/>
      <c r="P948" s="22"/>
      <c r="Q948" s="22"/>
      <c r="R948" s="22"/>
      <c r="S948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948" s="22"/>
      <c r="U948" s="6" t="str">
        <f>IF(V948&lt;&gt;"",Tabla2[[#This Row],[VALOR DEL PUNTO (EJEMPLO EN ACCIONES UN PUNTO 1€) ]]/Tabla2[[#This Row],[TAMAÑO DEL TICK (ACCIONES = 0,01)]],"")</f>
        <v/>
      </c>
      <c r="V948" s="22"/>
      <c r="W948" s="22"/>
      <c r="X948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948" s="13" t="str">
        <f>IF(Tabla2[[#This Row],[RESULTADO TOTAL EN PPRO8]]&lt;&gt;"",Tabla2[[#This Row],[RESULTADO TOTAL EN PPRO8]]-Tabla2[[#This Row],[RESULTADO (TOTAL)]],"")</f>
        <v/>
      </c>
      <c r="AA948" s="6" t="str">
        <f>IF(Tabla2[[#This Row],[RESULTADO (TOTAL)]]&lt;0,1,"")</f>
        <v/>
      </c>
      <c r="AB948" s="6" t="str">
        <f>IF(Tabla2[[#This Row],[TARGET REAL (RESULTADO EN TICKS)]]&lt;&gt;"",IF(Tabla2[[#This Row],[OPERACIONES PERDEDORAS]]=1,AB947+Tabla2[[#This Row],[OPERACIONES PERDEDORAS]],0),"")</f>
        <v/>
      </c>
      <c r="AC948" s="23"/>
      <c r="AD948" s="23"/>
      <c r="AE948" s="6" t="str">
        <f>IF(D948&lt;&gt;"",COUNTIF($D$3:D948,D948),"")</f>
        <v/>
      </c>
      <c r="AF948" s="6" t="str">
        <f>IF(Tabla2[[#This Row],[RESULTADO TOTAL EN PPRO8]]&lt;0,ABS(Tabla2[[#This Row],[RESULTADO TOTAL EN PPRO8]]),"")</f>
        <v/>
      </c>
    </row>
    <row r="949" spans="1:32" x14ac:dyDescent="0.25">
      <c r="A949" s="22"/>
      <c r="B949" s="34">
        <f t="shared" si="40"/>
        <v>947</v>
      </c>
      <c r="C949" s="22"/>
      <c r="D949" s="37"/>
      <c r="E949" s="37"/>
      <c r="F949" s="37"/>
      <c r="G949" s="39"/>
      <c r="H949" s="22"/>
      <c r="I949" s="22"/>
      <c r="J949" s="22"/>
      <c r="K949" s="22"/>
      <c r="L949" s="22"/>
      <c r="M949" s="22"/>
      <c r="N949" s="22"/>
      <c r="O949" s="22"/>
      <c r="P949" s="22"/>
      <c r="Q949" s="22"/>
      <c r="R949" s="22"/>
      <c r="S949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949" s="22"/>
      <c r="U949" s="6" t="str">
        <f>IF(V949&lt;&gt;"",Tabla2[[#This Row],[VALOR DEL PUNTO (EJEMPLO EN ACCIONES UN PUNTO 1€) ]]/Tabla2[[#This Row],[TAMAÑO DEL TICK (ACCIONES = 0,01)]],"")</f>
        <v/>
      </c>
      <c r="V949" s="22"/>
      <c r="W949" s="22"/>
      <c r="X949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949" s="13" t="str">
        <f>IF(Tabla2[[#This Row],[RESULTADO TOTAL EN PPRO8]]&lt;&gt;"",Tabla2[[#This Row],[RESULTADO TOTAL EN PPRO8]]-Tabla2[[#This Row],[RESULTADO (TOTAL)]],"")</f>
        <v/>
      </c>
      <c r="AA949" s="6" t="str">
        <f>IF(Tabla2[[#This Row],[RESULTADO (TOTAL)]]&lt;0,1,"")</f>
        <v/>
      </c>
      <c r="AB949" s="6" t="str">
        <f>IF(Tabla2[[#This Row],[TARGET REAL (RESULTADO EN TICKS)]]&lt;&gt;"",IF(Tabla2[[#This Row],[OPERACIONES PERDEDORAS]]=1,AB948+Tabla2[[#This Row],[OPERACIONES PERDEDORAS]],0),"")</f>
        <v/>
      </c>
      <c r="AC949" s="23"/>
      <c r="AD949" s="23"/>
      <c r="AE949" s="6" t="str">
        <f>IF(D949&lt;&gt;"",COUNTIF($D$3:D949,D949),"")</f>
        <v/>
      </c>
      <c r="AF949" s="6" t="str">
        <f>IF(Tabla2[[#This Row],[RESULTADO TOTAL EN PPRO8]]&lt;0,ABS(Tabla2[[#This Row],[RESULTADO TOTAL EN PPRO8]]),"")</f>
        <v/>
      </c>
    </row>
    <row r="950" spans="1:32" x14ac:dyDescent="0.25">
      <c r="A950" s="22"/>
      <c r="B950" s="34">
        <f t="shared" si="40"/>
        <v>948</v>
      </c>
      <c r="C950" s="22"/>
      <c r="D950" s="37"/>
      <c r="E950" s="37"/>
      <c r="F950" s="37"/>
      <c r="G950" s="39"/>
      <c r="H950" s="22"/>
      <c r="I950" s="22"/>
      <c r="J950" s="22"/>
      <c r="K950" s="22"/>
      <c r="L950" s="22"/>
      <c r="M950" s="22"/>
      <c r="N950" s="22"/>
      <c r="O950" s="22"/>
      <c r="P950" s="22"/>
      <c r="Q950" s="22"/>
      <c r="R950" s="22"/>
      <c r="S950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950" s="22"/>
      <c r="U950" s="6" t="str">
        <f>IF(V950&lt;&gt;"",Tabla2[[#This Row],[VALOR DEL PUNTO (EJEMPLO EN ACCIONES UN PUNTO 1€) ]]/Tabla2[[#This Row],[TAMAÑO DEL TICK (ACCIONES = 0,01)]],"")</f>
        <v/>
      </c>
      <c r="V950" s="22"/>
      <c r="W950" s="22"/>
      <c r="X950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950" s="13" t="str">
        <f>IF(Tabla2[[#This Row],[RESULTADO TOTAL EN PPRO8]]&lt;&gt;"",Tabla2[[#This Row],[RESULTADO TOTAL EN PPRO8]]-Tabla2[[#This Row],[RESULTADO (TOTAL)]],"")</f>
        <v/>
      </c>
      <c r="AA950" s="6" t="str">
        <f>IF(Tabla2[[#This Row],[RESULTADO (TOTAL)]]&lt;0,1,"")</f>
        <v/>
      </c>
      <c r="AB950" s="6" t="str">
        <f>IF(Tabla2[[#This Row],[TARGET REAL (RESULTADO EN TICKS)]]&lt;&gt;"",IF(Tabla2[[#This Row],[OPERACIONES PERDEDORAS]]=1,AB949+Tabla2[[#This Row],[OPERACIONES PERDEDORAS]],0),"")</f>
        <v/>
      </c>
      <c r="AC950" s="23"/>
      <c r="AD950" s="23"/>
      <c r="AE950" s="6" t="str">
        <f>IF(D950&lt;&gt;"",COUNTIF($D$3:D950,D950),"")</f>
        <v/>
      </c>
      <c r="AF950" s="6" t="str">
        <f>IF(Tabla2[[#This Row],[RESULTADO TOTAL EN PPRO8]]&lt;0,ABS(Tabla2[[#This Row],[RESULTADO TOTAL EN PPRO8]]),"")</f>
        <v/>
      </c>
    </row>
    <row r="951" spans="1:32" x14ac:dyDescent="0.25">
      <c r="A951" s="22"/>
      <c r="B951" s="34">
        <f t="shared" si="40"/>
        <v>949</v>
      </c>
      <c r="C951" s="22"/>
      <c r="D951" s="37"/>
      <c r="E951" s="37"/>
      <c r="F951" s="37"/>
      <c r="G951" s="39"/>
      <c r="H951" s="22"/>
      <c r="I951" s="22"/>
      <c r="J951" s="22"/>
      <c r="K951" s="22"/>
      <c r="L951" s="22"/>
      <c r="M951" s="22"/>
      <c r="N951" s="22"/>
      <c r="O951" s="22"/>
      <c r="P951" s="22"/>
      <c r="Q951" s="22"/>
      <c r="R951" s="22"/>
      <c r="S951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951" s="22"/>
      <c r="U951" s="6" t="str">
        <f>IF(V951&lt;&gt;"",Tabla2[[#This Row],[VALOR DEL PUNTO (EJEMPLO EN ACCIONES UN PUNTO 1€) ]]/Tabla2[[#This Row],[TAMAÑO DEL TICK (ACCIONES = 0,01)]],"")</f>
        <v/>
      </c>
      <c r="V951" s="22"/>
      <c r="W951" s="22"/>
      <c r="X951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951" s="13" t="str">
        <f>IF(Tabla2[[#This Row],[RESULTADO TOTAL EN PPRO8]]&lt;&gt;"",Tabla2[[#This Row],[RESULTADO TOTAL EN PPRO8]]-Tabla2[[#This Row],[RESULTADO (TOTAL)]],"")</f>
        <v/>
      </c>
      <c r="AA951" s="6" t="str">
        <f>IF(Tabla2[[#This Row],[RESULTADO (TOTAL)]]&lt;0,1,"")</f>
        <v/>
      </c>
      <c r="AB951" s="6" t="str">
        <f>IF(Tabla2[[#This Row],[TARGET REAL (RESULTADO EN TICKS)]]&lt;&gt;"",IF(Tabla2[[#This Row],[OPERACIONES PERDEDORAS]]=1,AB950+Tabla2[[#This Row],[OPERACIONES PERDEDORAS]],0),"")</f>
        <v/>
      </c>
      <c r="AC951" s="23"/>
      <c r="AD951" s="23"/>
      <c r="AE951" s="6" t="str">
        <f>IF(D951&lt;&gt;"",COUNTIF($D$3:D951,D951),"")</f>
        <v/>
      </c>
      <c r="AF951" s="6" t="str">
        <f>IF(Tabla2[[#This Row],[RESULTADO TOTAL EN PPRO8]]&lt;0,ABS(Tabla2[[#This Row],[RESULTADO TOTAL EN PPRO8]]),"")</f>
        <v/>
      </c>
    </row>
    <row r="952" spans="1:32" x14ac:dyDescent="0.25">
      <c r="A952" s="22"/>
      <c r="B952" s="34">
        <f t="shared" si="40"/>
        <v>950</v>
      </c>
      <c r="C952" s="22"/>
      <c r="D952" s="37"/>
      <c r="E952" s="37"/>
      <c r="F952" s="37"/>
      <c r="G952" s="39"/>
      <c r="H952" s="22"/>
      <c r="I952" s="22"/>
      <c r="J952" s="22"/>
      <c r="K952" s="22"/>
      <c r="L952" s="22"/>
      <c r="M952" s="22"/>
      <c r="N952" s="22"/>
      <c r="O952" s="22"/>
      <c r="P952" s="22"/>
      <c r="Q952" s="22"/>
      <c r="R952" s="22"/>
      <c r="S952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952" s="22"/>
      <c r="U952" s="6" t="str">
        <f>IF(V952&lt;&gt;"",Tabla2[[#This Row],[VALOR DEL PUNTO (EJEMPLO EN ACCIONES UN PUNTO 1€) ]]/Tabla2[[#This Row],[TAMAÑO DEL TICK (ACCIONES = 0,01)]],"")</f>
        <v/>
      </c>
      <c r="V952" s="22"/>
      <c r="W952" s="22"/>
      <c r="X952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952" s="13" t="str">
        <f>IF(Tabla2[[#This Row],[RESULTADO TOTAL EN PPRO8]]&lt;&gt;"",Tabla2[[#This Row],[RESULTADO TOTAL EN PPRO8]]-Tabla2[[#This Row],[RESULTADO (TOTAL)]],"")</f>
        <v/>
      </c>
      <c r="AA952" s="6" t="str">
        <f>IF(Tabla2[[#This Row],[RESULTADO (TOTAL)]]&lt;0,1,"")</f>
        <v/>
      </c>
      <c r="AB952" s="6" t="str">
        <f>IF(Tabla2[[#This Row],[TARGET REAL (RESULTADO EN TICKS)]]&lt;&gt;"",IF(Tabla2[[#This Row],[OPERACIONES PERDEDORAS]]=1,AB951+Tabla2[[#This Row],[OPERACIONES PERDEDORAS]],0),"")</f>
        <v/>
      </c>
      <c r="AC952" s="23"/>
      <c r="AD952" s="23"/>
      <c r="AE952" s="6" t="str">
        <f>IF(D952&lt;&gt;"",COUNTIF($D$3:D952,D952),"")</f>
        <v/>
      </c>
      <c r="AF952" s="6" t="str">
        <f>IF(Tabla2[[#This Row],[RESULTADO TOTAL EN PPRO8]]&lt;0,ABS(Tabla2[[#This Row],[RESULTADO TOTAL EN PPRO8]]),"")</f>
        <v/>
      </c>
    </row>
    <row r="953" spans="1:32" x14ac:dyDescent="0.25">
      <c r="A953" s="22"/>
      <c r="B953" s="34">
        <f t="shared" si="40"/>
        <v>951</v>
      </c>
      <c r="C953" s="22"/>
      <c r="D953" s="37"/>
      <c r="E953" s="37"/>
      <c r="F953" s="37"/>
      <c r="G953" s="39"/>
      <c r="H953" s="22"/>
      <c r="I953" s="22"/>
      <c r="J953" s="22"/>
      <c r="K953" s="22"/>
      <c r="L953" s="22"/>
      <c r="M953" s="22"/>
      <c r="N953" s="22"/>
      <c r="O953" s="22"/>
      <c r="P953" s="22"/>
      <c r="Q953" s="22"/>
      <c r="R953" s="22"/>
      <c r="S953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953" s="22"/>
      <c r="U953" s="6" t="str">
        <f>IF(V953&lt;&gt;"",Tabla2[[#This Row],[VALOR DEL PUNTO (EJEMPLO EN ACCIONES UN PUNTO 1€) ]]/Tabla2[[#This Row],[TAMAÑO DEL TICK (ACCIONES = 0,01)]],"")</f>
        <v/>
      </c>
      <c r="V953" s="22"/>
      <c r="W953" s="22"/>
      <c r="X953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953" s="13" t="str">
        <f>IF(Tabla2[[#This Row],[RESULTADO TOTAL EN PPRO8]]&lt;&gt;"",Tabla2[[#This Row],[RESULTADO TOTAL EN PPRO8]]-Tabla2[[#This Row],[RESULTADO (TOTAL)]],"")</f>
        <v/>
      </c>
      <c r="AA953" s="6" t="str">
        <f>IF(Tabla2[[#This Row],[RESULTADO (TOTAL)]]&lt;0,1,"")</f>
        <v/>
      </c>
      <c r="AB953" s="6" t="str">
        <f>IF(Tabla2[[#This Row],[TARGET REAL (RESULTADO EN TICKS)]]&lt;&gt;"",IF(Tabla2[[#This Row],[OPERACIONES PERDEDORAS]]=1,AB952+Tabla2[[#This Row],[OPERACIONES PERDEDORAS]],0),"")</f>
        <v/>
      </c>
      <c r="AC953" s="23"/>
      <c r="AD953" s="23"/>
      <c r="AE953" s="6" t="str">
        <f>IF(D953&lt;&gt;"",COUNTIF($D$3:D953,D953),"")</f>
        <v/>
      </c>
      <c r="AF953" s="6" t="str">
        <f>IF(Tabla2[[#This Row],[RESULTADO TOTAL EN PPRO8]]&lt;0,ABS(Tabla2[[#This Row],[RESULTADO TOTAL EN PPRO8]]),"")</f>
        <v/>
      </c>
    </row>
    <row r="954" spans="1:32" x14ac:dyDescent="0.25">
      <c r="A954" s="22"/>
      <c r="B954" s="34">
        <f t="shared" si="40"/>
        <v>952</v>
      </c>
      <c r="C954" s="22"/>
      <c r="D954" s="37"/>
      <c r="E954" s="37"/>
      <c r="F954" s="37"/>
      <c r="G954" s="39"/>
      <c r="H954" s="22"/>
      <c r="I954" s="22"/>
      <c r="J954" s="22"/>
      <c r="K954" s="22"/>
      <c r="L954" s="22"/>
      <c r="M954" s="22"/>
      <c r="N954" s="22"/>
      <c r="O954" s="22"/>
      <c r="P954" s="22"/>
      <c r="Q954" s="22"/>
      <c r="R954" s="22"/>
      <c r="S954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954" s="22"/>
      <c r="U954" s="6" t="str">
        <f>IF(V954&lt;&gt;"",Tabla2[[#This Row],[VALOR DEL PUNTO (EJEMPLO EN ACCIONES UN PUNTO 1€) ]]/Tabla2[[#This Row],[TAMAÑO DEL TICK (ACCIONES = 0,01)]],"")</f>
        <v/>
      </c>
      <c r="V954" s="22"/>
      <c r="W954" s="22"/>
      <c r="X954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954" s="13" t="str">
        <f>IF(Tabla2[[#This Row],[RESULTADO TOTAL EN PPRO8]]&lt;&gt;"",Tabla2[[#This Row],[RESULTADO TOTAL EN PPRO8]]-Tabla2[[#This Row],[RESULTADO (TOTAL)]],"")</f>
        <v/>
      </c>
      <c r="AA954" s="6" t="str">
        <f>IF(Tabla2[[#This Row],[RESULTADO (TOTAL)]]&lt;0,1,"")</f>
        <v/>
      </c>
      <c r="AB954" s="6" t="str">
        <f>IF(Tabla2[[#This Row],[TARGET REAL (RESULTADO EN TICKS)]]&lt;&gt;"",IF(Tabla2[[#This Row],[OPERACIONES PERDEDORAS]]=1,AB953+Tabla2[[#This Row],[OPERACIONES PERDEDORAS]],0),"")</f>
        <v/>
      </c>
      <c r="AC954" s="23"/>
      <c r="AD954" s="23"/>
      <c r="AE954" s="6" t="str">
        <f>IF(D954&lt;&gt;"",COUNTIF($D$3:D954,D954),"")</f>
        <v/>
      </c>
      <c r="AF954" s="6" t="str">
        <f>IF(Tabla2[[#This Row],[RESULTADO TOTAL EN PPRO8]]&lt;0,ABS(Tabla2[[#This Row],[RESULTADO TOTAL EN PPRO8]]),"")</f>
        <v/>
      </c>
    </row>
    <row r="955" spans="1:32" x14ac:dyDescent="0.25">
      <c r="A955" s="22"/>
      <c r="B955" s="34">
        <f t="shared" si="40"/>
        <v>953</v>
      </c>
      <c r="C955" s="22"/>
      <c r="D955" s="37"/>
      <c r="E955" s="37"/>
      <c r="F955" s="37"/>
      <c r="G955" s="39"/>
      <c r="H955" s="22"/>
      <c r="I955" s="22"/>
      <c r="J955" s="22"/>
      <c r="K955" s="22"/>
      <c r="L955" s="22"/>
      <c r="M955" s="22"/>
      <c r="N955" s="22"/>
      <c r="O955" s="22"/>
      <c r="P955" s="22"/>
      <c r="Q955" s="22"/>
      <c r="R955" s="22"/>
      <c r="S955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955" s="22"/>
      <c r="U955" s="6" t="str">
        <f>IF(V955&lt;&gt;"",Tabla2[[#This Row],[VALOR DEL PUNTO (EJEMPLO EN ACCIONES UN PUNTO 1€) ]]/Tabla2[[#This Row],[TAMAÑO DEL TICK (ACCIONES = 0,01)]],"")</f>
        <v/>
      </c>
      <c r="V955" s="22"/>
      <c r="W955" s="22"/>
      <c r="X955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955" s="13" t="str">
        <f>IF(Tabla2[[#This Row],[RESULTADO TOTAL EN PPRO8]]&lt;&gt;"",Tabla2[[#This Row],[RESULTADO TOTAL EN PPRO8]]-Tabla2[[#This Row],[RESULTADO (TOTAL)]],"")</f>
        <v/>
      </c>
      <c r="AA955" s="6" t="str">
        <f>IF(Tabla2[[#This Row],[RESULTADO (TOTAL)]]&lt;0,1,"")</f>
        <v/>
      </c>
      <c r="AB955" s="6" t="str">
        <f>IF(Tabla2[[#This Row],[TARGET REAL (RESULTADO EN TICKS)]]&lt;&gt;"",IF(Tabla2[[#This Row],[OPERACIONES PERDEDORAS]]=1,AB954+Tabla2[[#This Row],[OPERACIONES PERDEDORAS]],0),"")</f>
        <v/>
      </c>
      <c r="AC955" s="23"/>
      <c r="AD955" s="23"/>
      <c r="AE955" s="6" t="str">
        <f>IF(D955&lt;&gt;"",COUNTIF($D$3:D955,D955),"")</f>
        <v/>
      </c>
      <c r="AF955" s="6" t="str">
        <f>IF(Tabla2[[#This Row],[RESULTADO TOTAL EN PPRO8]]&lt;0,ABS(Tabla2[[#This Row],[RESULTADO TOTAL EN PPRO8]]),"")</f>
        <v/>
      </c>
    </row>
    <row r="956" spans="1:32" x14ac:dyDescent="0.25">
      <c r="A956" s="22"/>
      <c r="B956" s="34">
        <f t="shared" si="40"/>
        <v>954</v>
      </c>
      <c r="C956" s="22"/>
      <c r="D956" s="37"/>
      <c r="E956" s="37"/>
      <c r="F956" s="37"/>
      <c r="G956" s="39"/>
      <c r="H956" s="22"/>
      <c r="I956" s="22"/>
      <c r="J956" s="22"/>
      <c r="K956" s="22"/>
      <c r="L956" s="22"/>
      <c r="M956" s="22"/>
      <c r="N956" s="22"/>
      <c r="O956" s="22"/>
      <c r="P956" s="22"/>
      <c r="Q956" s="22"/>
      <c r="R956" s="22"/>
      <c r="S956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956" s="22"/>
      <c r="U956" s="6" t="str">
        <f>IF(V956&lt;&gt;"",Tabla2[[#This Row],[VALOR DEL PUNTO (EJEMPLO EN ACCIONES UN PUNTO 1€) ]]/Tabla2[[#This Row],[TAMAÑO DEL TICK (ACCIONES = 0,01)]],"")</f>
        <v/>
      </c>
      <c r="V956" s="22"/>
      <c r="W956" s="22"/>
      <c r="X956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956" s="13" t="str">
        <f>IF(Tabla2[[#This Row],[RESULTADO TOTAL EN PPRO8]]&lt;&gt;"",Tabla2[[#This Row],[RESULTADO TOTAL EN PPRO8]]-Tabla2[[#This Row],[RESULTADO (TOTAL)]],"")</f>
        <v/>
      </c>
      <c r="AA956" s="6" t="str">
        <f>IF(Tabla2[[#This Row],[RESULTADO (TOTAL)]]&lt;0,1,"")</f>
        <v/>
      </c>
      <c r="AB956" s="6" t="str">
        <f>IF(Tabla2[[#This Row],[TARGET REAL (RESULTADO EN TICKS)]]&lt;&gt;"",IF(Tabla2[[#This Row],[OPERACIONES PERDEDORAS]]=1,AB955+Tabla2[[#This Row],[OPERACIONES PERDEDORAS]],0),"")</f>
        <v/>
      </c>
      <c r="AC956" s="23"/>
      <c r="AD956" s="23"/>
      <c r="AE956" s="6" t="str">
        <f>IF(D956&lt;&gt;"",COUNTIF($D$3:D956,D956),"")</f>
        <v/>
      </c>
      <c r="AF956" s="6" t="str">
        <f>IF(Tabla2[[#This Row],[RESULTADO TOTAL EN PPRO8]]&lt;0,ABS(Tabla2[[#This Row],[RESULTADO TOTAL EN PPRO8]]),"")</f>
        <v/>
      </c>
    </row>
    <row r="957" spans="1:32" x14ac:dyDescent="0.25">
      <c r="A957" s="22"/>
      <c r="B957" s="34">
        <f t="shared" si="40"/>
        <v>955</v>
      </c>
      <c r="C957" s="22"/>
      <c r="D957" s="37"/>
      <c r="E957" s="37"/>
      <c r="F957" s="37"/>
      <c r="G957" s="39"/>
      <c r="H957" s="22"/>
      <c r="I957" s="22"/>
      <c r="J957" s="22"/>
      <c r="K957" s="22"/>
      <c r="L957" s="22"/>
      <c r="M957" s="22"/>
      <c r="N957" s="22"/>
      <c r="O957" s="22"/>
      <c r="P957" s="22"/>
      <c r="Q957" s="22"/>
      <c r="R957" s="22"/>
      <c r="S957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957" s="22"/>
      <c r="U957" s="6" t="str">
        <f>IF(V957&lt;&gt;"",Tabla2[[#This Row],[VALOR DEL PUNTO (EJEMPLO EN ACCIONES UN PUNTO 1€) ]]/Tabla2[[#This Row],[TAMAÑO DEL TICK (ACCIONES = 0,01)]],"")</f>
        <v/>
      </c>
      <c r="V957" s="22"/>
      <c r="W957" s="22"/>
      <c r="X957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957" s="13" t="str">
        <f>IF(Tabla2[[#This Row],[RESULTADO TOTAL EN PPRO8]]&lt;&gt;"",Tabla2[[#This Row],[RESULTADO TOTAL EN PPRO8]]-Tabla2[[#This Row],[RESULTADO (TOTAL)]],"")</f>
        <v/>
      </c>
      <c r="AA957" s="6" t="str">
        <f>IF(Tabla2[[#This Row],[RESULTADO (TOTAL)]]&lt;0,1,"")</f>
        <v/>
      </c>
      <c r="AB957" s="6" t="str">
        <f>IF(Tabla2[[#This Row],[TARGET REAL (RESULTADO EN TICKS)]]&lt;&gt;"",IF(Tabla2[[#This Row],[OPERACIONES PERDEDORAS]]=1,AB956+Tabla2[[#This Row],[OPERACIONES PERDEDORAS]],0),"")</f>
        <v/>
      </c>
      <c r="AC957" s="23"/>
      <c r="AD957" s="23"/>
      <c r="AE957" s="6" t="str">
        <f>IF(D957&lt;&gt;"",COUNTIF($D$3:D957,D957),"")</f>
        <v/>
      </c>
      <c r="AF957" s="6" t="str">
        <f>IF(Tabla2[[#This Row],[RESULTADO TOTAL EN PPRO8]]&lt;0,ABS(Tabla2[[#This Row],[RESULTADO TOTAL EN PPRO8]]),"")</f>
        <v/>
      </c>
    </row>
    <row r="958" spans="1:32" x14ac:dyDescent="0.25">
      <c r="A958" s="22"/>
      <c r="B958" s="34">
        <f t="shared" si="40"/>
        <v>956</v>
      </c>
      <c r="C958" s="22"/>
      <c r="D958" s="37"/>
      <c r="E958" s="37"/>
      <c r="F958" s="37"/>
      <c r="G958" s="39"/>
      <c r="H958" s="22"/>
      <c r="I958" s="22"/>
      <c r="J958" s="22"/>
      <c r="K958" s="22"/>
      <c r="L958" s="22"/>
      <c r="M958" s="22"/>
      <c r="N958" s="22"/>
      <c r="O958" s="22"/>
      <c r="P958" s="22"/>
      <c r="Q958" s="22"/>
      <c r="R958" s="22"/>
      <c r="S958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958" s="22"/>
      <c r="U958" s="6" t="str">
        <f>IF(V958&lt;&gt;"",Tabla2[[#This Row],[VALOR DEL PUNTO (EJEMPLO EN ACCIONES UN PUNTO 1€) ]]/Tabla2[[#This Row],[TAMAÑO DEL TICK (ACCIONES = 0,01)]],"")</f>
        <v/>
      </c>
      <c r="V958" s="22"/>
      <c r="W958" s="22"/>
      <c r="X958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958" s="13" t="str">
        <f>IF(Tabla2[[#This Row],[RESULTADO TOTAL EN PPRO8]]&lt;&gt;"",Tabla2[[#This Row],[RESULTADO TOTAL EN PPRO8]]-Tabla2[[#This Row],[RESULTADO (TOTAL)]],"")</f>
        <v/>
      </c>
      <c r="AA958" s="6" t="str">
        <f>IF(Tabla2[[#This Row],[RESULTADO (TOTAL)]]&lt;0,1,"")</f>
        <v/>
      </c>
      <c r="AB958" s="6" t="str">
        <f>IF(Tabla2[[#This Row],[TARGET REAL (RESULTADO EN TICKS)]]&lt;&gt;"",IF(Tabla2[[#This Row],[OPERACIONES PERDEDORAS]]=1,AB957+Tabla2[[#This Row],[OPERACIONES PERDEDORAS]],0),"")</f>
        <v/>
      </c>
      <c r="AC958" s="23"/>
      <c r="AD958" s="23"/>
      <c r="AE958" s="6" t="str">
        <f>IF(D958&lt;&gt;"",COUNTIF($D$3:D958,D958),"")</f>
        <v/>
      </c>
      <c r="AF958" s="6" t="str">
        <f>IF(Tabla2[[#This Row],[RESULTADO TOTAL EN PPRO8]]&lt;0,ABS(Tabla2[[#This Row],[RESULTADO TOTAL EN PPRO8]]),"")</f>
        <v/>
      </c>
    </row>
    <row r="959" spans="1:32" x14ac:dyDescent="0.25">
      <c r="A959" s="22"/>
      <c r="B959" s="34">
        <f t="shared" si="40"/>
        <v>957</v>
      </c>
      <c r="C959" s="22"/>
      <c r="D959" s="37"/>
      <c r="E959" s="37"/>
      <c r="F959" s="37"/>
      <c r="G959" s="39"/>
      <c r="H959" s="22"/>
      <c r="I959" s="22"/>
      <c r="J959" s="22"/>
      <c r="K959" s="22"/>
      <c r="L959" s="22"/>
      <c r="M959" s="22"/>
      <c r="N959" s="22"/>
      <c r="O959" s="22"/>
      <c r="P959" s="22"/>
      <c r="Q959" s="22"/>
      <c r="R959" s="22"/>
      <c r="S959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959" s="22"/>
      <c r="U959" s="6" t="str">
        <f>IF(V959&lt;&gt;"",Tabla2[[#This Row],[VALOR DEL PUNTO (EJEMPLO EN ACCIONES UN PUNTO 1€) ]]/Tabla2[[#This Row],[TAMAÑO DEL TICK (ACCIONES = 0,01)]],"")</f>
        <v/>
      </c>
      <c r="V959" s="22"/>
      <c r="W959" s="22"/>
      <c r="X959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959" s="13" t="str">
        <f>IF(Tabla2[[#This Row],[RESULTADO TOTAL EN PPRO8]]&lt;&gt;"",Tabla2[[#This Row],[RESULTADO TOTAL EN PPRO8]]-Tabla2[[#This Row],[RESULTADO (TOTAL)]],"")</f>
        <v/>
      </c>
      <c r="AA959" s="6" t="str">
        <f>IF(Tabla2[[#This Row],[RESULTADO (TOTAL)]]&lt;0,1,"")</f>
        <v/>
      </c>
      <c r="AB959" s="6" t="str">
        <f>IF(Tabla2[[#This Row],[TARGET REAL (RESULTADO EN TICKS)]]&lt;&gt;"",IF(Tabla2[[#This Row],[OPERACIONES PERDEDORAS]]=1,AB958+Tabla2[[#This Row],[OPERACIONES PERDEDORAS]],0),"")</f>
        <v/>
      </c>
      <c r="AC959" s="23"/>
      <c r="AD959" s="23"/>
      <c r="AE959" s="6" t="str">
        <f>IF(D959&lt;&gt;"",COUNTIF($D$3:D959,D959),"")</f>
        <v/>
      </c>
      <c r="AF959" s="6" t="str">
        <f>IF(Tabla2[[#This Row],[RESULTADO TOTAL EN PPRO8]]&lt;0,ABS(Tabla2[[#This Row],[RESULTADO TOTAL EN PPRO8]]),"")</f>
        <v/>
      </c>
    </row>
    <row r="960" spans="1:32" x14ac:dyDescent="0.25">
      <c r="A960" s="22"/>
      <c r="B960" s="34">
        <f t="shared" si="40"/>
        <v>958</v>
      </c>
      <c r="C960" s="22"/>
      <c r="D960" s="37"/>
      <c r="E960" s="37"/>
      <c r="F960" s="37"/>
      <c r="G960" s="39"/>
      <c r="H960" s="22"/>
      <c r="I960" s="22"/>
      <c r="J960" s="22"/>
      <c r="K960" s="22"/>
      <c r="L960" s="22"/>
      <c r="M960" s="22"/>
      <c r="N960" s="22"/>
      <c r="O960" s="22"/>
      <c r="P960" s="22"/>
      <c r="Q960" s="22"/>
      <c r="R960" s="22"/>
      <c r="S960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960" s="22"/>
      <c r="U960" s="6" t="str">
        <f>IF(V960&lt;&gt;"",Tabla2[[#This Row],[VALOR DEL PUNTO (EJEMPLO EN ACCIONES UN PUNTO 1€) ]]/Tabla2[[#This Row],[TAMAÑO DEL TICK (ACCIONES = 0,01)]],"")</f>
        <v/>
      </c>
      <c r="V960" s="22"/>
      <c r="W960" s="22"/>
      <c r="X960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960" s="13" t="str">
        <f>IF(Tabla2[[#This Row],[RESULTADO TOTAL EN PPRO8]]&lt;&gt;"",Tabla2[[#This Row],[RESULTADO TOTAL EN PPRO8]]-Tabla2[[#This Row],[RESULTADO (TOTAL)]],"")</f>
        <v/>
      </c>
      <c r="AA960" s="6" t="str">
        <f>IF(Tabla2[[#This Row],[RESULTADO (TOTAL)]]&lt;0,1,"")</f>
        <v/>
      </c>
      <c r="AB960" s="6" t="str">
        <f>IF(Tabla2[[#This Row],[TARGET REAL (RESULTADO EN TICKS)]]&lt;&gt;"",IF(Tabla2[[#This Row],[OPERACIONES PERDEDORAS]]=1,AB959+Tabla2[[#This Row],[OPERACIONES PERDEDORAS]],0),"")</f>
        <v/>
      </c>
      <c r="AC960" s="23"/>
      <c r="AD960" s="23"/>
      <c r="AE960" s="6" t="str">
        <f>IF(D960&lt;&gt;"",COUNTIF($D$3:D960,D960),"")</f>
        <v/>
      </c>
      <c r="AF960" s="6" t="str">
        <f>IF(Tabla2[[#This Row],[RESULTADO TOTAL EN PPRO8]]&lt;0,ABS(Tabla2[[#This Row],[RESULTADO TOTAL EN PPRO8]]),"")</f>
        <v/>
      </c>
    </row>
    <row r="961" spans="1:32" x14ac:dyDescent="0.25">
      <c r="A961" s="22"/>
      <c r="B961" s="34">
        <f t="shared" si="40"/>
        <v>959</v>
      </c>
      <c r="C961" s="22"/>
      <c r="D961" s="37"/>
      <c r="E961" s="37"/>
      <c r="F961" s="37"/>
      <c r="G961" s="39"/>
      <c r="H961" s="22"/>
      <c r="I961" s="22"/>
      <c r="J961" s="22"/>
      <c r="K961" s="22"/>
      <c r="L961" s="22"/>
      <c r="M961" s="22"/>
      <c r="N961" s="22"/>
      <c r="O961" s="22"/>
      <c r="P961" s="22"/>
      <c r="Q961" s="22"/>
      <c r="R961" s="22"/>
      <c r="S961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961" s="22"/>
      <c r="U961" s="6" t="str">
        <f>IF(V961&lt;&gt;"",Tabla2[[#This Row],[VALOR DEL PUNTO (EJEMPLO EN ACCIONES UN PUNTO 1€) ]]/Tabla2[[#This Row],[TAMAÑO DEL TICK (ACCIONES = 0,01)]],"")</f>
        <v/>
      </c>
      <c r="V961" s="22"/>
      <c r="W961" s="22"/>
      <c r="X961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961" s="13" t="str">
        <f>IF(Tabla2[[#This Row],[RESULTADO TOTAL EN PPRO8]]&lt;&gt;"",Tabla2[[#This Row],[RESULTADO TOTAL EN PPRO8]]-Tabla2[[#This Row],[RESULTADO (TOTAL)]],"")</f>
        <v/>
      </c>
      <c r="AA961" s="6" t="str">
        <f>IF(Tabla2[[#This Row],[RESULTADO (TOTAL)]]&lt;0,1,"")</f>
        <v/>
      </c>
      <c r="AB961" s="6" t="str">
        <f>IF(Tabla2[[#This Row],[TARGET REAL (RESULTADO EN TICKS)]]&lt;&gt;"",IF(Tabla2[[#This Row],[OPERACIONES PERDEDORAS]]=1,AB960+Tabla2[[#This Row],[OPERACIONES PERDEDORAS]],0),"")</f>
        <v/>
      </c>
      <c r="AC961" s="23"/>
      <c r="AD961" s="23"/>
      <c r="AE961" s="6" t="str">
        <f>IF(D961&lt;&gt;"",COUNTIF($D$3:D961,D961),"")</f>
        <v/>
      </c>
      <c r="AF961" s="6" t="str">
        <f>IF(Tabla2[[#This Row],[RESULTADO TOTAL EN PPRO8]]&lt;0,ABS(Tabla2[[#This Row],[RESULTADO TOTAL EN PPRO8]]),"")</f>
        <v/>
      </c>
    </row>
    <row r="962" spans="1:32" x14ac:dyDescent="0.25">
      <c r="A962" s="22"/>
      <c r="B962" s="34">
        <f t="shared" si="40"/>
        <v>960</v>
      </c>
      <c r="C962" s="22"/>
      <c r="D962" s="37"/>
      <c r="E962" s="37"/>
      <c r="F962" s="37"/>
      <c r="G962" s="39"/>
      <c r="H962" s="22"/>
      <c r="I962" s="22"/>
      <c r="J962" s="22"/>
      <c r="K962" s="22"/>
      <c r="L962" s="22"/>
      <c r="M962" s="22"/>
      <c r="N962" s="22"/>
      <c r="O962" s="22"/>
      <c r="P962" s="22"/>
      <c r="Q962" s="22"/>
      <c r="R962" s="22"/>
      <c r="S962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962" s="22"/>
      <c r="U962" s="6" t="str">
        <f>IF(V962&lt;&gt;"",Tabla2[[#This Row],[VALOR DEL PUNTO (EJEMPLO EN ACCIONES UN PUNTO 1€) ]]/Tabla2[[#This Row],[TAMAÑO DEL TICK (ACCIONES = 0,01)]],"")</f>
        <v/>
      </c>
      <c r="V962" s="22"/>
      <c r="W962" s="22"/>
      <c r="X962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962" s="13" t="str">
        <f>IF(Tabla2[[#This Row],[RESULTADO TOTAL EN PPRO8]]&lt;&gt;"",Tabla2[[#This Row],[RESULTADO TOTAL EN PPRO8]]-Tabla2[[#This Row],[RESULTADO (TOTAL)]],"")</f>
        <v/>
      </c>
      <c r="AA962" s="6" t="str">
        <f>IF(Tabla2[[#This Row],[RESULTADO (TOTAL)]]&lt;0,1,"")</f>
        <v/>
      </c>
      <c r="AB962" s="6" t="str">
        <f>IF(Tabla2[[#This Row],[TARGET REAL (RESULTADO EN TICKS)]]&lt;&gt;"",IF(Tabla2[[#This Row],[OPERACIONES PERDEDORAS]]=1,AB961+Tabla2[[#This Row],[OPERACIONES PERDEDORAS]],0),"")</f>
        <v/>
      </c>
      <c r="AC962" s="23"/>
      <c r="AD962" s="23"/>
      <c r="AE962" s="6" t="str">
        <f>IF(D962&lt;&gt;"",COUNTIF($D$3:D962,D962),"")</f>
        <v/>
      </c>
      <c r="AF962" s="6" t="str">
        <f>IF(Tabla2[[#This Row],[RESULTADO TOTAL EN PPRO8]]&lt;0,ABS(Tabla2[[#This Row],[RESULTADO TOTAL EN PPRO8]]),"")</f>
        <v/>
      </c>
    </row>
    <row r="963" spans="1:32" x14ac:dyDescent="0.25">
      <c r="A963" s="22"/>
      <c r="B963" s="34">
        <f t="shared" si="40"/>
        <v>961</v>
      </c>
      <c r="C963" s="22"/>
      <c r="D963" s="37"/>
      <c r="E963" s="37"/>
      <c r="F963" s="37"/>
      <c r="G963" s="39"/>
      <c r="H963" s="22"/>
      <c r="I963" s="22"/>
      <c r="J963" s="22"/>
      <c r="K963" s="22"/>
      <c r="L963" s="22"/>
      <c r="M963" s="22"/>
      <c r="N963" s="22"/>
      <c r="O963" s="22"/>
      <c r="P963" s="22"/>
      <c r="Q963" s="22"/>
      <c r="R963" s="22"/>
      <c r="S963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963" s="22"/>
      <c r="U963" s="6" t="str">
        <f>IF(V963&lt;&gt;"",Tabla2[[#This Row],[VALOR DEL PUNTO (EJEMPLO EN ACCIONES UN PUNTO 1€) ]]/Tabla2[[#This Row],[TAMAÑO DEL TICK (ACCIONES = 0,01)]],"")</f>
        <v/>
      </c>
      <c r="V963" s="22"/>
      <c r="W963" s="22"/>
      <c r="X963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963" s="13" t="str">
        <f>IF(Tabla2[[#This Row],[RESULTADO TOTAL EN PPRO8]]&lt;&gt;"",Tabla2[[#This Row],[RESULTADO TOTAL EN PPRO8]]-Tabla2[[#This Row],[RESULTADO (TOTAL)]],"")</f>
        <v/>
      </c>
      <c r="AA963" s="6" t="str">
        <f>IF(Tabla2[[#This Row],[RESULTADO (TOTAL)]]&lt;0,1,"")</f>
        <v/>
      </c>
      <c r="AB963" s="6" t="str">
        <f>IF(Tabla2[[#This Row],[TARGET REAL (RESULTADO EN TICKS)]]&lt;&gt;"",IF(Tabla2[[#This Row],[OPERACIONES PERDEDORAS]]=1,AB962+Tabla2[[#This Row],[OPERACIONES PERDEDORAS]],0),"")</f>
        <v/>
      </c>
      <c r="AC963" s="23"/>
      <c r="AD963" s="23"/>
      <c r="AE963" s="6" t="str">
        <f>IF(D963&lt;&gt;"",COUNTIF($D$3:D963,D963),"")</f>
        <v/>
      </c>
      <c r="AF963" s="6" t="str">
        <f>IF(Tabla2[[#This Row],[RESULTADO TOTAL EN PPRO8]]&lt;0,ABS(Tabla2[[#This Row],[RESULTADO TOTAL EN PPRO8]]),"")</f>
        <v/>
      </c>
    </row>
    <row r="964" spans="1:32" x14ac:dyDescent="0.25">
      <c r="A964" s="22"/>
      <c r="B964" s="34">
        <f t="shared" si="40"/>
        <v>962</v>
      </c>
      <c r="C964" s="22"/>
      <c r="D964" s="37"/>
      <c r="E964" s="37"/>
      <c r="F964" s="37"/>
      <c r="G964" s="39"/>
      <c r="H964" s="22"/>
      <c r="I964" s="22"/>
      <c r="J964" s="22"/>
      <c r="K964" s="22"/>
      <c r="L964" s="22"/>
      <c r="M964" s="22"/>
      <c r="N964" s="22"/>
      <c r="O964" s="22"/>
      <c r="P964" s="22"/>
      <c r="Q964" s="22"/>
      <c r="R964" s="22"/>
      <c r="S964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964" s="22"/>
      <c r="U964" s="6" t="str">
        <f>IF(V964&lt;&gt;"",Tabla2[[#This Row],[VALOR DEL PUNTO (EJEMPLO EN ACCIONES UN PUNTO 1€) ]]/Tabla2[[#This Row],[TAMAÑO DEL TICK (ACCIONES = 0,01)]],"")</f>
        <v/>
      </c>
      <c r="V964" s="22"/>
      <c r="W964" s="22"/>
      <c r="X964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964" s="13" t="str">
        <f>IF(Tabla2[[#This Row],[RESULTADO TOTAL EN PPRO8]]&lt;&gt;"",Tabla2[[#This Row],[RESULTADO TOTAL EN PPRO8]]-Tabla2[[#This Row],[RESULTADO (TOTAL)]],"")</f>
        <v/>
      </c>
      <c r="AA964" s="6" t="str">
        <f>IF(Tabla2[[#This Row],[RESULTADO (TOTAL)]]&lt;0,1,"")</f>
        <v/>
      </c>
      <c r="AB964" s="6" t="str">
        <f>IF(Tabla2[[#This Row],[TARGET REAL (RESULTADO EN TICKS)]]&lt;&gt;"",IF(Tabla2[[#This Row],[OPERACIONES PERDEDORAS]]=1,AB963+Tabla2[[#This Row],[OPERACIONES PERDEDORAS]],0),"")</f>
        <v/>
      </c>
      <c r="AC964" s="23"/>
      <c r="AD964" s="23"/>
      <c r="AE964" s="6" t="str">
        <f>IF(D964&lt;&gt;"",COUNTIF($D$3:D964,D964),"")</f>
        <v/>
      </c>
      <c r="AF964" s="6" t="str">
        <f>IF(Tabla2[[#This Row],[RESULTADO TOTAL EN PPRO8]]&lt;0,ABS(Tabla2[[#This Row],[RESULTADO TOTAL EN PPRO8]]),"")</f>
        <v/>
      </c>
    </row>
    <row r="965" spans="1:32" x14ac:dyDescent="0.25">
      <c r="A965" s="22"/>
      <c r="B965" s="34">
        <f t="shared" si="40"/>
        <v>963</v>
      </c>
      <c r="C965" s="22"/>
      <c r="D965" s="37"/>
      <c r="E965" s="37"/>
      <c r="F965" s="37"/>
      <c r="G965" s="39"/>
      <c r="H965" s="22"/>
      <c r="I965" s="22"/>
      <c r="J965" s="22"/>
      <c r="K965" s="22"/>
      <c r="L965" s="22"/>
      <c r="M965" s="22"/>
      <c r="N965" s="22"/>
      <c r="O965" s="22"/>
      <c r="P965" s="22"/>
      <c r="Q965" s="22"/>
      <c r="R965" s="22"/>
      <c r="S965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965" s="22"/>
      <c r="U965" s="6" t="str">
        <f>IF(V965&lt;&gt;"",Tabla2[[#This Row],[VALOR DEL PUNTO (EJEMPLO EN ACCIONES UN PUNTO 1€) ]]/Tabla2[[#This Row],[TAMAÑO DEL TICK (ACCIONES = 0,01)]],"")</f>
        <v/>
      </c>
      <c r="V965" s="22"/>
      <c r="W965" s="22"/>
      <c r="X965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965" s="13" t="str">
        <f>IF(Tabla2[[#This Row],[RESULTADO TOTAL EN PPRO8]]&lt;&gt;"",Tabla2[[#This Row],[RESULTADO TOTAL EN PPRO8]]-Tabla2[[#This Row],[RESULTADO (TOTAL)]],"")</f>
        <v/>
      </c>
      <c r="AA965" s="6" t="str">
        <f>IF(Tabla2[[#This Row],[RESULTADO (TOTAL)]]&lt;0,1,"")</f>
        <v/>
      </c>
      <c r="AB965" s="6" t="str">
        <f>IF(Tabla2[[#This Row],[TARGET REAL (RESULTADO EN TICKS)]]&lt;&gt;"",IF(Tabla2[[#This Row],[OPERACIONES PERDEDORAS]]=1,AB964+Tabla2[[#This Row],[OPERACIONES PERDEDORAS]],0),"")</f>
        <v/>
      </c>
      <c r="AC965" s="23"/>
      <c r="AD965" s="23"/>
      <c r="AE965" s="6" t="str">
        <f>IF(D965&lt;&gt;"",COUNTIF($D$3:D965,D965),"")</f>
        <v/>
      </c>
      <c r="AF965" s="6" t="str">
        <f>IF(Tabla2[[#This Row],[RESULTADO TOTAL EN PPRO8]]&lt;0,ABS(Tabla2[[#This Row],[RESULTADO TOTAL EN PPRO8]]),"")</f>
        <v/>
      </c>
    </row>
    <row r="966" spans="1:32" x14ac:dyDescent="0.25">
      <c r="A966" s="22"/>
      <c r="B966" s="34">
        <f t="shared" si="40"/>
        <v>964</v>
      </c>
      <c r="C966" s="22"/>
      <c r="D966" s="37"/>
      <c r="E966" s="37"/>
      <c r="F966" s="37"/>
      <c r="G966" s="39"/>
      <c r="H966" s="22"/>
      <c r="I966" s="22"/>
      <c r="J966" s="22"/>
      <c r="K966" s="22"/>
      <c r="L966" s="22"/>
      <c r="M966" s="22"/>
      <c r="N966" s="22"/>
      <c r="O966" s="22"/>
      <c r="P966" s="22"/>
      <c r="Q966" s="22"/>
      <c r="R966" s="22"/>
      <c r="S966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966" s="22"/>
      <c r="U966" s="6" t="str">
        <f>IF(V966&lt;&gt;"",Tabla2[[#This Row],[VALOR DEL PUNTO (EJEMPLO EN ACCIONES UN PUNTO 1€) ]]/Tabla2[[#This Row],[TAMAÑO DEL TICK (ACCIONES = 0,01)]],"")</f>
        <v/>
      </c>
      <c r="V966" s="22"/>
      <c r="W966" s="22"/>
      <c r="X966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966" s="13" t="str">
        <f>IF(Tabla2[[#This Row],[RESULTADO TOTAL EN PPRO8]]&lt;&gt;"",Tabla2[[#This Row],[RESULTADO TOTAL EN PPRO8]]-Tabla2[[#This Row],[RESULTADO (TOTAL)]],"")</f>
        <v/>
      </c>
      <c r="AA966" s="6" t="str">
        <f>IF(Tabla2[[#This Row],[RESULTADO (TOTAL)]]&lt;0,1,"")</f>
        <v/>
      </c>
      <c r="AB966" s="6" t="str">
        <f>IF(Tabla2[[#This Row],[TARGET REAL (RESULTADO EN TICKS)]]&lt;&gt;"",IF(Tabla2[[#This Row],[OPERACIONES PERDEDORAS]]=1,AB965+Tabla2[[#This Row],[OPERACIONES PERDEDORAS]],0),"")</f>
        <v/>
      </c>
      <c r="AC966" s="23"/>
      <c r="AD966" s="23"/>
      <c r="AE966" s="6" t="str">
        <f>IF(D966&lt;&gt;"",COUNTIF($D$3:D966,D966),"")</f>
        <v/>
      </c>
      <c r="AF966" s="6" t="str">
        <f>IF(Tabla2[[#This Row],[RESULTADO TOTAL EN PPRO8]]&lt;0,ABS(Tabla2[[#This Row],[RESULTADO TOTAL EN PPRO8]]),"")</f>
        <v/>
      </c>
    </row>
    <row r="967" spans="1:32" x14ac:dyDescent="0.25">
      <c r="A967" s="22"/>
      <c r="B967" s="34">
        <f t="shared" si="40"/>
        <v>965</v>
      </c>
      <c r="C967" s="22"/>
      <c r="D967" s="37"/>
      <c r="E967" s="37"/>
      <c r="F967" s="37"/>
      <c r="G967" s="39"/>
      <c r="H967" s="22"/>
      <c r="I967" s="22"/>
      <c r="J967" s="22"/>
      <c r="K967" s="22"/>
      <c r="L967" s="22"/>
      <c r="M967" s="22"/>
      <c r="N967" s="22"/>
      <c r="O967" s="22"/>
      <c r="P967" s="22"/>
      <c r="Q967" s="22"/>
      <c r="R967" s="22"/>
      <c r="S967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967" s="22"/>
      <c r="U967" s="6" t="str">
        <f>IF(V967&lt;&gt;"",Tabla2[[#This Row],[VALOR DEL PUNTO (EJEMPLO EN ACCIONES UN PUNTO 1€) ]]/Tabla2[[#This Row],[TAMAÑO DEL TICK (ACCIONES = 0,01)]],"")</f>
        <v/>
      </c>
      <c r="V967" s="22"/>
      <c r="W967" s="22"/>
      <c r="X967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967" s="13" t="str">
        <f>IF(Tabla2[[#This Row],[RESULTADO TOTAL EN PPRO8]]&lt;&gt;"",Tabla2[[#This Row],[RESULTADO TOTAL EN PPRO8]]-Tabla2[[#This Row],[RESULTADO (TOTAL)]],"")</f>
        <v/>
      </c>
      <c r="AA967" s="6" t="str">
        <f>IF(Tabla2[[#This Row],[RESULTADO (TOTAL)]]&lt;0,1,"")</f>
        <v/>
      </c>
      <c r="AB967" s="6" t="str">
        <f>IF(Tabla2[[#This Row],[TARGET REAL (RESULTADO EN TICKS)]]&lt;&gt;"",IF(Tabla2[[#This Row],[OPERACIONES PERDEDORAS]]=1,AB966+Tabla2[[#This Row],[OPERACIONES PERDEDORAS]],0),"")</f>
        <v/>
      </c>
      <c r="AC967" s="23"/>
      <c r="AD967" s="23"/>
      <c r="AE967" s="6" t="str">
        <f>IF(D967&lt;&gt;"",COUNTIF($D$3:D967,D967),"")</f>
        <v/>
      </c>
      <c r="AF967" s="6" t="str">
        <f>IF(Tabla2[[#This Row],[RESULTADO TOTAL EN PPRO8]]&lt;0,ABS(Tabla2[[#This Row],[RESULTADO TOTAL EN PPRO8]]),"")</f>
        <v/>
      </c>
    </row>
    <row r="968" spans="1:32" x14ac:dyDescent="0.25">
      <c r="A968" s="22"/>
      <c r="B968" s="34">
        <f t="shared" si="40"/>
        <v>966</v>
      </c>
      <c r="C968" s="22"/>
      <c r="D968" s="37"/>
      <c r="E968" s="37"/>
      <c r="F968" s="37"/>
      <c r="G968" s="39"/>
      <c r="H968" s="22"/>
      <c r="I968" s="22"/>
      <c r="J968" s="22"/>
      <c r="K968" s="22"/>
      <c r="L968" s="22"/>
      <c r="M968" s="22"/>
      <c r="N968" s="22"/>
      <c r="O968" s="22"/>
      <c r="P968" s="22"/>
      <c r="Q968" s="22"/>
      <c r="R968" s="22"/>
      <c r="S968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968" s="22"/>
      <c r="U968" s="6" t="str">
        <f>IF(V968&lt;&gt;"",Tabla2[[#This Row],[VALOR DEL PUNTO (EJEMPLO EN ACCIONES UN PUNTO 1€) ]]/Tabla2[[#This Row],[TAMAÑO DEL TICK (ACCIONES = 0,01)]],"")</f>
        <v/>
      </c>
      <c r="V968" s="22"/>
      <c r="W968" s="22"/>
      <c r="X968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968" s="13" t="str">
        <f>IF(Tabla2[[#This Row],[RESULTADO TOTAL EN PPRO8]]&lt;&gt;"",Tabla2[[#This Row],[RESULTADO TOTAL EN PPRO8]]-Tabla2[[#This Row],[RESULTADO (TOTAL)]],"")</f>
        <v/>
      </c>
      <c r="AA968" s="6" t="str">
        <f>IF(Tabla2[[#This Row],[RESULTADO (TOTAL)]]&lt;0,1,"")</f>
        <v/>
      </c>
      <c r="AB968" s="6" t="str">
        <f>IF(Tabla2[[#This Row],[TARGET REAL (RESULTADO EN TICKS)]]&lt;&gt;"",IF(Tabla2[[#This Row],[OPERACIONES PERDEDORAS]]=1,AB967+Tabla2[[#This Row],[OPERACIONES PERDEDORAS]],0),"")</f>
        <v/>
      </c>
      <c r="AC968" s="23"/>
      <c r="AD968" s="23"/>
      <c r="AE968" s="6" t="str">
        <f>IF(D968&lt;&gt;"",COUNTIF($D$3:D968,D968),"")</f>
        <v/>
      </c>
      <c r="AF968" s="6" t="str">
        <f>IF(Tabla2[[#This Row],[RESULTADO TOTAL EN PPRO8]]&lt;0,ABS(Tabla2[[#This Row],[RESULTADO TOTAL EN PPRO8]]),"")</f>
        <v/>
      </c>
    </row>
    <row r="969" spans="1:32" x14ac:dyDescent="0.25">
      <c r="A969" s="22"/>
      <c r="B969" s="34">
        <f t="shared" si="40"/>
        <v>967</v>
      </c>
      <c r="C969" s="22"/>
      <c r="D969" s="37"/>
      <c r="E969" s="37"/>
      <c r="F969" s="37"/>
      <c r="G969" s="39"/>
      <c r="H969" s="22"/>
      <c r="I969" s="22"/>
      <c r="J969" s="22"/>
      <c r="K969" s="22"/>
      <c r="L969" s="22"/>
      <c r="M969" s="22"/>
      <c r="N969" s="22"/>
      <c r="O969" s="22"/>
      <c r="P969" s="22"/>
      <c r="Q969" s="22"/>
      <c r="R969" s="22"/>
      <c r="S969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969" s="22"/>
      <c r="U969" s="6" t="str">
        <f>IF(V969&lt;&gt;"",Tabla2[[#This Row],[VALOR DEL PUNTO (EJEMPLO EN ACCIONES UN PUNTO 1€) ]]/Tabla2[[#This Row],[TAMAÑO DEL TICK (ACCIONES = 0,01)]],"")</f>
        <v/>
      </c>
      <c r="V969" s="22"/>
      <c r="W969" s="22"/>
      <c r="X969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969" s="13" t="str">
        <f>IF(Tabla2[[#This Row],[RESULTADO TOTAL EN PPRO8]]&lt;&gt;"",Tabla2[[#This Row],[RESULTADO TOTAL EN PPRO8]]-Tabla2[[#This Row],[RESULTADO (TOTAL)]],"")</f>
        <v/>
      </c>
      <c r="AA969" s="6" t="str">
        <f>IF(Tabla2[[#This Row],[RESULTADO (TOTAL)]]&lt;0,1,"")</f>
        <v/>
      </c>
      <c r="AB969" s="6" t="str">
        <f>IF(Tabla2[[#This Row],[TARGET REAL (RESULTADO EN TICKS)]]&lt;&gt;"",IF(Tabla2[[#This Row],[OPERACIONES PERDEDORAS]]=1,AB968+Tabla2[[#This Row],[OPERACIONES PERDEDORAS]],0),"")</f>
        <v/>
      </c>
      <c r="AC969" s="23"/>
      <c r="AD969" s="23"/>
      <c r="AE969" s="6" t="str">
        <f>IF(D969&lt;&gt;"",COUNTIF($D$3:D969,D969),"")</f>
        <v/>
      </c>
      <c r="AF969" s="6" t="str">
        <f>IF(Tabla2[[#This Row],[RESULTADO TOTAL EN PPRO8]]&lt;0,ABS(Tabla2[[#This Row],[RESULTADO TOTAL EN PPRO8]]),"")</f>
        <v/>
      </c>
    </row>
    <row r="970" spans="1:32" x14ac:dyDescent="0.25">
      <c r="A970" s="22"/>
      <c r="B970" s="34">
        <f t="shared" si="40"/>
        <v>968</v>
      </c>
      <c r="C970" s="22"/>
      <c r="D970" s="37"/>
      <c r="E970" s="37"/>
      <c r="F970" s="37"/>
      <c r="G970" s="39"/>
      <c r="H970" s="22"/>
      <c r="I970" s="22"/>
      <c r="J970" s="22"/>
      <c r="K970" s="22"/>
      <c r="L970" s="22"/>
      <c r="M970" s="22"/>
      <c r="N970" s="22"/>
      <c r="O970" s="22"/>
      <c r="P970" s="22"/>
      <c r="Q970" s="22"/>
      <c r="R970" s="22"/>
      <c r="S970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970" s="22"/>
      <c r="U970" s="6" t="str">
        <f>IF(V970&lt;&gt;"",Tabla2[[#This Row],[VALOR DEL PUNTO (EJEMPLO EN ACCIONES UN PUNTO 1€) ]]/Tabla2[[#This Row],[TAMAÑO DEL TICK (ACCIONES = 0,01)]],"")</f>
        <v/>
      </c>
      <c r="V970" s="22"/>
      <c r="W970" s="22"/>
      <c r="X970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970" s="13" t="str">
        <f>IF(Tabla2[[#This Row],[RESULTADO TOTAL EN PPRO8]]&lt;&gt;"",Tabla2[[#This Row],[RESULTADO TOTAL EN PPRO8]]-Tabla2[[#This Row],[RESULTADO (TOTAL)]],"")</f>
        <v/>
      </c>
      <c r="AA970" s="6" t="str">
        <f>IF(Tabla2[[#This Row],[RESULTADO (TOTAL)]]&lt;0,1,"")</f>
        <v/>
      </c>
      <c r="AB970" s="6" t="str">
        <f>IF(Tabla2[[#This Row],[TARGET REAL (RESULTADO EN TICKS)]]&lt;&gt;"",IF(Tabla2[[#This Row],[OPERACIONES PERDEDORAS]]=1,AB969+Tabla2[[#This Row],[OPERACIONES PERDEDORAS]],0),"")</f>
        <v/>
      </c>
      <c r="AC970" s="23"/>
      <c r="AD970" s="23"/>
      <c r="AE970" s="6" t="str">
        <f>IF(D970&lt;&gt;"",COUNTIF($D$3:D970,D970),"")</f>
        <v/>
      </c>
      <c r="AF970" s="6" t="str">
        <f>IF(Tabla2[[#This Row],[RESULTADO TOTAL EN PPRO8]]&lt;0,ABS(Tabla2[[#This Row],[RESULTADO TOTAL EN PPRO8]]),"")</f>
        <v/>
      </c>
    </row>
    <row r="971" spans="1:32" x14ac:dyDescent="0.25">
      <c r="A971" s="22"/>
      <c r="B971" s="34">
        <f t="shared" si="40"/>
        <v>969</v>
      </c>
      <c r="C971" s="22"/>
      <c r="D971" s="37"/>
      <c r="E971" s="37"/>
      <c r="F971" s="37"/>
      <c r="G971" s="39"/>
      <c r="H971" s="22"/>
      <c r="I971" s="22"/>
      <c r="J971" s="22"/>
      <c r="K971" s="22"/>
      <c r="L971" s="22"/>
      <c r="M971" s="22"/>
      <c r="N971" s="22"/>
      <c r="O971" s="22"/>
      <c r="P971" s="22"/>
      <c r="Q971" s="22"/>
      <c r="R971" s="22"/>
      <c r="S971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971" s="22"/>
      <c r="U971" s="6" t="str">
        <f>IF(V971&lt;&gt;"",Tabla2[[#This Row],[VALOR DEL PUNTO (EJEMPLO EN ACCIONES UN PUNTO 1€) ]]/Tabla2[[#This Row],[TAMAÑO DEL TICK (ACCIONES = 0,01)]],"")</f>
        <v/>
      </c>
      <c r="V971" s="22"/>
      <c r="W971" s="22"/>
      <c r="X971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971" s="13" t="str">
        <f>IF(Tabla2[[#This Row],[RESULTADO TOTAL EN PPRO8]]&lt;&gt;"",Tabla2[[#This Row],[RESULTADO TOTAL EN PPRO8]]-Tabla2[[#This Row],[RESULTADO (TOTAL)]],"")</f>
        <v/>
      </c>
      <c r="AA971" s="6" t="str">
        <f>IF(Tabla2[[#This Row],[RESULTADO (TOTAL)]]&lt;0,1,"")</f>
        <v/>
      </c>
      <c r="AB971" s="6" t="str">
        <f>IF(Tabla2[[#This Row],[TARGET REAL (RESULTADO EN TICKS)]]&lt;&gt;"",IF(Tabla2[[#This Row],[OPERACIONES PERDEDORAS]]=1,AB970+Tabla2[[#This Row],[OPERACIONES PERDEDORAS]],0),"")</f>
        <v/>
      </c>
      <c r="AC971" s="23"/>
      <c r="AD971" s="23"/>
      <c r="AE971" s="6" t="str">
        <f>IF(D971&lt;&gt;"",COUNTIF($D$3:D971,D971),"")</f>
        <v/>
      </c>
      <c r="AF971" s="6" t="str">
        <f>IF(Tabla2[[#This Row],[RESULTADO TOTAL EN PPRO8]]&lt;0,ABS(Tabla2[[#This Row],[RESULTADO TOTAL EN PPRO8]]),"")</f>
        <v/>
      </c>
    </row>
    <row r="972" spans="1:32" x14ac:dyDescent="0.25">
      <c r="A972" s="22"/>
      <c r="B972" s="34">
        <f t="shared" si="40"/>
        <v>970</v>
      </c>
      <c r="C972" s="22"/>
      <c r="D972" s="37"/>
      <c r="E972" s="37"/>
      <c r="F972" s="37"/>
      <c r="G972" s="39"/>
      <c r="H972" s="22"/>
      <c r="I972" s="22"/>
      <c r="J972" s="22"/>
      <c r="K972" s="22"/>
      <c r="L972" s="22"/>
      <c r="M972" s="22"/>
      <c r="N972" s="22"/>
      <c r="O972" s="22"/>
      <c r="P972" s="22"/>
      <c r="Q972" s="22"/>
      <c r="R972" s="22"/>
      <c r="S972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972" s="22"/>
      <c r="U972" s="6" t="str">
        <f>IF(V972&lt;&gt;"",Tabla2[[#This Row],[VALOR DEL PUNTO (EJEMPLO EN ACCIONES UN PUNTO 1€) ]]/Tabla2[[#This Row],[TAMAÑO DEL TICK (ACCIONES = 0,01)]],"")</f>
        <v/>
      </c>
      <c r="V972" s="22"/>
      <c r="W972" s="22"/>
      <c r="X972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972" s="13" t="str">
        <f>IF(Tabla2[[#This Row],[RESULTADO TOTAL EN PPRO8]]&lt;&gt;"",Tabla2[[#This Row],[RESULTADO TOTAL EN PPRO8]]-Tabla2[[#This Row],[RESULTADO (TOTAL)]],"")</f>
        <v/>
      </c>
      <c r="AA972" s="6" t="str">
        <f>IF(Tabla2[[#This Row],[RESULTADO (TOTAL)]]&lt;0,1,"")</f>
        <v/>
      </c>
      <c r="AB972" s="6" t="str">
        <f>IF(Tabla2[[#This Row],[TARGET REAL (RESULTADO EN TICKS)]]&lt;&gt;"",IF(Tabla2[[#This Row],[OPERACIONES PERDEDORAS]]=1,AB971+Tabla2[[#This Row],[OPERACIONES PERDEDORAS]],0),"")</f>
        <v/>
      </c>
      <c r="AC972" s="23"/>
      <c r="AD972" s="23"/>
      <c r="AE972" s="6" t="str">
        <f>IF(D972&lt;&gt;"",COUNTIF($D$3:D972,D972),"")</f>
        <v/>
      </c>
      <c r="AF972" s="6" t="str">
        <f>IF(Tabla2[[#This Row],[RESULTADO TOTAL EN PPRO8]]&lt;0,ABS(Tabla2[[#This Row],[RESULTADO TOTAL EN PPRO8]]),"")</f>
        <v/>
      </c>
    </row>
    <row r="973" spans="1:32" x14ac:dyDescent="0.25">
      <c r="A973" s="22"/>
      <c r="B973" s="34">
        <f t="shared" si="40"/>
        <v>971</v>
      </c>
      <c r="C973" s="22"/>
      <c r="D973" s="37"/>
      <c r="E973" s="37"/>
      <c r="F973" s="37"/>
      <c r="G973" s="39"/>
      <c r="H973" s="22"/>
      <c r="I973" s="22"/>
      <c r="J973" s="22"/>
      <c r="K973" s="22"/>
      <c r="L973" s="22"/>
      <c r="M973" s="22"/>
      <c r="N973" s="22"/>
      <c r="O973" s="22"/>
      <c r="P973" s="22"/>
      <c r="Q973" s="22"/>
      <c r="R973" s="22"/>
      <c r="S973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973" s="22"/>
      <c r="U973" s="6" t="str">
        <f>IF(V973&lt;&gt;"",Tabla2[[#This Row],[VALOR DEL PUNTO (EJEMPLO EN ACCIONES UN PUNTO 1€) ]]/Tabla2[[#This Row],[TAMAÑO DEL TICK (ACCIONES = 0,01)]],"")</f>
        <v/>
      </c>
      <c r="V973" s="22"/>
      <c r="W973" s="22"/>
      <c r="X973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973" s="13" t="str">
        <f>IF(Tabla2[[#This Row],[RESULTADO TOTAL EN PPRO8]]&lt;&gt;"",Tabla2[[#This Row],[RESULTADO TOTAL EN PPRO8]]-Tabla2[[#This Row],[RESULTADO (TOTAL)]],"")</f>
        <v/>
      </c>
      <c r="AA973" s="6" t="str">
        <f>IF(Tabla2[[#This Row],[RESULTADO (TOTAL)]]&lt;0,1,"")</f>
        <v/>
      </c>
      <c r="AB973" s="6" t="str">
        <f>IF(Tabla2[[#This Row],[TARGET REAL (RESULTADO EN TICKS)]]&lt;&gt;"",IF(Tabla2[[#This Row],[OPERACIONES PERDEDORAS]]=1,AB972+Tabla2[[#This Row],[OPERACIONES PERDEDORAS]],0),"")</f>
        <v/>
      </c>
      <c r="AC973" s="23"/>
      <c r="AD973" s="23"/>
      <c r="AE973" s="6" t="str">
        <f>IF(D973&lt;&gt;"",COUNTIF($D$3:D973,D973),"")</f>
        <v/>
      </c>
      <c r="AF973" s="6" t="str">
        <f>IF(Tabla2[[#This Row],[RESULTADO TOTAL EN PPRO8]]&lt;0,ABS(Tabla2[[#This Row],[RESULTADO TOTAL EN PPRO8]]),"")</f>
        <v/>
      </c>
    </row>
    <row r="974" spans="1:32" x14ac:dyDescent="0.25">
      <c r="A974" s="22"/>
      <c r="B974" s="34">
        <f t="shared" si="40"/>
        <v>972</v>
      </c>
      <c r="C974" s="22"/>
      <c r="D974" s="37"/>
      <c r="E974" s="37"/>
      <c r="F974" s="37"/>
      <c r="G974" s="39"/>
      <c r="H974" s="22"/>
      <c r="I974" s="22"/>
      <c r="J974" s="22"/>
      <c r="K974" s="22"/>
      <c r="L974" s="22"/>
      <c r="M974" s="22"/>
      <c r="N974" s="22"/>
      <c r="O974" s="22"/>
      <c r="P974" s="22"/>
      <c r="Q974" s="22"/>
      <c r="R974" s="22"/>
      <c r="S974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974" s="22"/>
      <c r="U974" s="6" t="str">
        <f>IF(V974&lt;&gt;"",Tabla2[[#This Row],[VALOR DEL PUNTO (EJEMPLO EN ACCIONES UN PUNTO 1€) ]]/Tabla2[[#This Row],[TAMAÑO DEL TICK (ACCIONES = 0,01)]],"")</f>
        <v/>
      </c>
      <c r="V974" s="22"/>
      <c r="W974" s="22"/>
      <c r="X974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974" s="13" t="str">
        <f>IF(Tabla2[[#This Row],[RESULTADO TOTAL EN PPRO8]]&lt;&gt;"",Tabla2[[#This Row],[RESULTADO TOTAL EN PPRO8]]-Tabla2[[#This Row],[RESULTADO (TOTAL)]],"")</f>
        <v/>
      </c>
      <c r="AA974" s="6" t="str">
        <f>IF(Tabla2[[#This Row],[RESULTADO (TOTAL)]]&lt;0,1,"")</f>
        <v/>
      </c>
      <c r="AB974" s="6" t="str">
        <f>IF(Tabla2[[#This Row],[TARGET REAL (RESULTADO EN TICKS)]]&lt;&gt;"",IF(Tabla2[[#This Row],[OPERACIONES PERDEDORAS]]=1,AB973+Tabla2[[#This Row],[OPERACIONES PERDEDORAS]],0),"")</f>
        <v/>
      </c>
      <c r="AC974" s="23"/>
      <c r="AD974" s="23"/>
      <c r="AE974" s="6" t="str">
        <f>IF(D974&lt;&gt;"",COUNTIF($D$3:D974,D974),"")</f>
        <v/>
      </c>
      <c r="AF974" s="6" t="str">
        <f>IF(Tabla2[[#This Row],[RESULTADO TOTAL EN PPRO8]]&lt;0,ABS(Tabla2[[#This Row],[RESULTADO TOTAL EN PPRO8]]),"")</f>
        <v/>
      </c>
    </row>
    <row r="975" spans="1:32" x14ac:dyDescent="0.25">
      <c r="A975" s="22"/>
      <c r="B975" s="34">
        <f t="shared" si="40"/>
        <v>973</v>
      </c>
      <c r="C975" s="22"/>
      <c r="D975" s="37"/>
      <c r="E975" s="37"/>
      <c r="F975" s="37"/>
      <c r="G975" s="39"/>
      <c r="H975" s="22"/>
      <c r="I975" s="22"/>
      <c r="J975" s="22"/>
      <c r="K975" s="22"/>
      <c r="L975" s="22"/>
      <c r="M975" s="22"/>
      <c r="N975" s="22"/>
      <c r="O975" s="22"/>
      <c r="P975" s="22"/>
      <c r="Q975" s="22"/>
      <c r="R975" s="22"/>
      <c r="S975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975" s="22"/>
      <c r="U975" s="6" t="str">
        <f>IF(V975&lt;&gt;"",Tabla2[[#This Row],[VALOR DEL PUNTO (EJEMPLO EN ACCIONES UN PUNTO 1€) ]]/Tabla2[[#This Row],[TAMAÑO DEL TICK (ACCIONES = 0,01)]],"")</f>
        <v/>
      </c>
      <c r="V975" s="22"/>
      <c r="W975" s="22"/>
      <c r="X975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975" s="13" t="str">
        <f>IF(Tabla2[[#This Row],[RESULTADO TOTAL EN PPRO8]]&lt;&gt;"",Tabla2[[#This Row],[RESULTADO TOTAL EN PPRO8]]-Tabla2[[#This Row],[RESULTADO (TOTAL)]],"")</f>
        <v/>
      </c>
      <c r="AA975" s="6" t="str">
        <f>IF(Tabla2[[#This Row],[RESULTADO (TOTAL)]]&lt;0,1,"")</f>
        <v/>
      </c>
      <c r="AB975" s="6" t="str">
        <f>IF(Tabla2[[#This Row],[TARGET REAL (RESULTADO EN TICKS)]]&lt;&gt;"",IF(Tabla2[[#This Row],[OPERACIONES PERDEDORAS]]=1,AB974+Tabla2[[#This Row],[OPERACIONES PERDEDORAS]],0),"")</f>
        <v/>
      </c>
      <c r="AC975" s="23"/>
      <c r="AD975" s="23"/>
      <c r="AE975" s="6" t="str">
        <f>IF(D975&lt;&gt;"",COUNTIF($D$3:D975,D975),"")</f>
        <v/>
      </c>
      <c r="AF975" s="6" t="str">
        <f>IF(Tabla2[[#This Row],[RESULTADO TOTAL EN PPRO8]]&lt;0,ABS(Tabla2[[#This Row],[RESULTADO TOTAL EN PPRO8]]),"")</f>
        <v/>
      </c>
    </row>
    <row r="976" spans="1:32" x14ac:dyDescent="0.25">
      <c r="A976" s="22"/>
      <c r="B976" s="34">
        <f t="shared" si="40"/>
        <v>974</v>
      </c>
      <c r="C976" s="22"/>
      <c r="D976" s="37"/>
      <c r="E976" s="37"/>
      <c r="F976" s="37"/>
      <c r="G976" s="39"/>
      <c r="H976" s="22"/>
      <c r="I976" s="22"/>
      <c r="J976" s="22"/>
      <c r="K976" s="22"/>
      <c r="L976" s="22"/>
      <c r="M976" s="22"/>
      <c r="N976" s="22"/>
      <c r="O976" s="22"/>
      <c r="P976" s="22"/>
      <c r="Q976" s="22"/>
      <c r="R976" s="22"/>
      <c r="S976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976" s="22"/>
      <c r="U976" s="6" t="str">
        <f>IF(V976&lt;&gt;"",Tabla2[[#This Row],[VALOR DEL PUNTO (EJEMPLO EN ACCIONES UN PUNTO 1€) ]]/Tabla2[[#This Row],[TAMAÑO DEL TICK (ACCIONES = 0,01)]],"")</f>
        <v/>
      </c>
      <c r="V976" s="22"/>
      <c r="W976" s="22"/>
      <c r="X976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976" s="13" t="str">
        <f>IF(Tabla2[[#This Row],[RESULTADO TOTAL EN PPRO8]]&lt;&gt;"",Tabla2[[#This Row],[RESULTADO TOTAL EN PPRO8]]-Tabla2[[#This Row],[RESULTADO (TOTAL)]],"")</f>
        <v/>
      </c>
      <c r="AA976" s="6" t="str">
        <f>IF(Tabla2[[#This Row],[RESULTADO (TOTAL)]]&lt;0,1,"")</f>
        <v/>
      </c>
      <c r="AB976" s="6" t="str">
        <f>IF(Tabla2[[#This Row],[TARGET REAL (RESULTADO EN TICKS)]]&lt;&gt;"",IF(Tabla2[[#This Row],[OPERACIONES PERDEDORAS]]=1,AB975+Tabla2[[#This Row],[OPERACIONES PERDEDORAS]],0),"")</f>
        <v/>
      </c>
      <c r="AC976" s="23"/>
      <c r="AD976" s="23"/>
      <c r="AE976" s="6" t="str">
        <f>IF(D976&lt;&gt;"",COUNTIF($D$3:D976,D976),"")</f>
        <v/>
      </c>
      <c r="AF976" s="6" t="str">
        <f>IF(Tabla2[[#This Row],[RESULTADO TOTAL EN PPRO8]]&lt;0,ABS(Tabla2[[#This Row],[RESULTADO TOTAL EN PPRO8]]),"")</f>
        <v/>
      </c>
    </row>
    <row r="977" spans="1:32" x14ac:dyDescent="0.25">
      <c r="A977" s="22"/>
      <c r="B977" s="34">
        <f t="shared" si="40"/>
        <v>975</v>
      </c>
      <c r="C977" s="22"/>
      <c r="D977" s="37"/>
      <c r="E977" s="37"/>
      <c r="F977" s="37"/>
      <c r="G977" s="39"/>
      <c r="H977" s="22"/>
      <c r="I977" s="22"/>
      <c r="J977" s="22"/>
      <c r="K977" s="22"/>
      <c r="L977" s="22"/>
      <c r="M977" s="22"/>
      <c r="N977" s="22"/>
      <c r="O977" s="22"/>
      <c r="P977" s="22"/>
      <c r="Q977" s="22"/>
      <c r="R977" s="22"/>
      <c r="S977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977" s="22"/>
      <c r="U977" s="6" t="str">
        <f>IF(V977&lt;&gt;"",Tabla2[[#This Row],[VALOR DEL PUNTO (EJEMPLO EN ACCIONES UN PUNTO 1€) ]]/Tabla2[[#This Row],[TAMAÑO DEL TICK (ACCIONES = 0,01)]],"")</f>
        <v/>
      </c>
      <c r="V977" s="22"/>
      <c r="W977" s="22"/>
      <c r="X977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977" s="13" t="str">
        <f>IF(Tabla2[[#This Row],[RESULTADO TOTAL EN PPRO8]]&lt;&gt;"",Tabla2[[#This Row],[RESULTADO TOTAL EN PPRO8]]-Tabla2[[#This Row],[RESULTADO (TOTAL)]],"")</f>
        <v/>
      </c>
      <c r="AA977" s="6" t="str">
        <f>IF(Tabla2[[#This Row],[RESULTADO (TOTAL)]]&lt;0,1,"")</f>
        <v/>
      </c>
      <c r="AB977" s="6" t="str">
        <f>IF(Tabla2[[#This Row],[TARGET REAL (RESULTADO EN TICKS)]]&lt;&gt;"",IF(Tabla2[[#This Row],[OPERACIONES PERDEDORAS]]=1,AB976+Tabla2[[#This Row],[OPERACIONES PERDEDORAS]],0),"")</f>
        <v/>
      </c>
      <c r="AC977" s="23"/>
      <c r="AD977" s="23"/>
      <c r="AE977" s="6" t="str">
        <f>IF(D977&lt;&gt;"",COUNTIF($D$3:D977,D977),"")</f>
        <v/>
      </c>
      <c r="AF977" s="6" t="str">
        <f>IF(Tabla2[[#This Row],[RESULTADO TOTAL EN PPRO8]]&lt;0,ABS(Tabla2[[#This Row],[RESULTADO TOTAL EN PPRO8]]),"")</f>
        <v/>
      </c>
    </row>
    <row r="978" spans="1:32" x14ac:dyDescent="0.25">
      <c r="A978" s="22"/>
      <c r="B978" s="34">
        <f t="shared" si="40"/>
        <v>976</v>
      </c>
      <c r="C978" s="22"/>
      <c r="D978" s="37"/>
      <c r="E978" s="37"/>
      <c r="F978" s="37"/>
      <c r="G978" s="39"/>
      <c r="H978" s="22"/>
      <c r="I978" s="22"/>
      <c r="J978" s="22"/>
      <c r="K978" s="22"/>
      <c r="L978" s="22"/>
      <c r="M978" s="22"/>
      <c r="N978" s="22"/>
      <c r="O978" s="22"/>
      <c r="P978" s="22"/>
      <c r="Q978" s="22"/>
      <c r="R978" s="22"/>
      <c r="S978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978" s="22"/>
      <c r="U978" s="6" t="str">
        <f>IF(V978&lt;&gt;"",Tabla2[[#This Row],[VALOR DEL PUNTO (EJEMPLO EN ACCIONES UN PUNTO 1€) ]]/Tabla2[[#This Row],[TAMAÑO DEL TICK (ACCIONES = 0,01)]],"")</f>
        <v/>
      </c>
      <c r="V978" s="22"/>
      <c r="W978" s="22"/>
      <c r="X978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978" s="13" t="str">
        <f>IF(Tabla2[[#This Row],[RESULTADO TOTAL EN PPRO8]]&lt;&gt;"",Tabla2[[#This Row],[RESULTADO TOTAL EN PPRO8]]-Tabla2[[#This Row],[RESULTADO (TOTAL)]],"")</f>
        <v/>
      </c>
      <c r="AA978" s="6" t="str">
        <f>IF(Tabla2[[#This Row],[RESULTADO (TOTAL)]]&lt;0,1,"")</f>
        <v/>
      </c>
      <c r="AB978" s="6" t="str">
        <f>IF(Tabla2[[#This Row],[TARGET REAL (RESULTADO EN TICKS)]]&lt;&gt;"",IF(Tabla2[[#This Row],[OPERACIONES PERDEDORAS]]=1,AB977+Tabla2[[#This Row],[OPERACIONES PERDEDORAS]],0),"")</f>
        <v/>
      </c>
      <c r="AC978" s="23"/>
      <c r="AD978" s="23"/>
      <c r="AE978" s="6" t="str">
        <f>IF(D978&lt;&gt;"",COUNTIF($D$3:D978,D978),"")</f>
        <v/>
      </c>
      <c r="AF978" s="6" t="str">
        <f>IF(Tabla2[[#This Row],[RESULTADO TOTAL EN PPRO8]]&lt;0,ABS(Tabla2[[#This Row],[RESULTADO TOTAL EN PPRO8]]),"")</f>
        <v/>
      </c>
    </row>
    <row r="979" spans="1:32" x14ac:dyDescent="0.25">
      <c r="A979" s="22"/>
      <c r="B979" s="34">
        <f t="shared" si="40"/>
        <v>977</v>
      </c>
      <c r="C979" s="22"/>
      <c r="D979" s="37"/>
      <c r="E979" s="37"/>
      <c r="F979" s="37"/>
      <c r="G979" s="39"/>
      <c r="H979" s="22"/>
      <c r="I979" s="22"/>
      <c r="J979" s="22"/>
      <c r="K979" s="22"/>
      <c r="L979" s="22"/>
      <c r="M979" s="22"/>
      <c r="N979" s="22"/>
      <c r="O979" s="22"/>
      <c r="P979" s="22"/>
      <c r="Q979" s="22"/>
      <c r="R979" s="22"/>
      <c r="S979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979" s="22"/>
      <c r="U979" s="6" t="str">
        <f>IF(V979&lt;&gt;"",Tabla2[[#This Row],[VALOR DEL PUNTO (EJEMPLO EN ACCIONES UN PUNTO 1€) ]]/Tabla2[[#This Row],[TAMAÑO DEL TICK (ACCIONES = 0,01)]],"")</f>
        <v/>
      </c>
      <c r="V979" s="22"/>
      <c r="W979" s="22"/>
      <c r="X979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979" s="13" t="str">
        <f>IF(Tabla2[[#This Row],[RESULTADO TOTAL EN PPRO8]]&lt;&gt;"",Tabla2[[#This Row],[RESULTADO TOTAL EN PPRO8]]-Tabla2[[#This Row],[RESULTADO (TOTAL)]],"")</f>
        <v/>
      </c>
      <c r="AA979" s="6" t="str">
        <f>IF(Tabla2[[#This Row],[RESULTADO (TOTAL)]]&lt;0,1,"")</f>
        <v/>
      </c>
      <c r="AB979" s="6" t="str">
        <f>IF(Tabla2[[#This Row],[TARGET REAL (RESULTADO EN TICKS)]]&lt;&gt;"",IF(Tabla2[[#This Row],[OPERACIONES PERDEDORAS]]=1,AB978+Tabla2[[#This Row],[OPERACIONES PERDEDORAS]],0),"")</f>
        <v/>
      </c>
      <c r="AC979" s="23"/>
      <c r="AD979" s="23"/>
      <c r="AE979" s="6" t="str">
        <f>IF(D979&lt;&gt;"",COUNTIF($D$3:D979,D979),"")</f>
        <v/>
      </c>
      <c r="AF979" s="6" t="str">
        <f>IF(Tabla2[[#This Row],[RESULTADO TOTAL EN PPRO8]]&lt;0,ABS(Tabla2[[#This Row],[RESULTADO TOTAL EN PPRO8]]),"")</f>
        <v/>
      </c>
    </row>
    <row r="980" spans="1:32" x14ac:dyDescent="0.25">
      <c r="A980" s="22"/>
      <c r="B980" s="34">
        <f t="shared" si="40"/>
        <v>978</v>
      </c>
      <c r="C980" s="22"/>
      <c r="D980" s="37"/>
      <c r="E980" s="37"/>
      <c r="F980" s="37"/>
      <c r="G980" s="39"/>
      <c r="H980" s="22"/>
      <c r="I980" s="22"/>
      <c r="J980" s="22"/>
      <c r="K980" s="22"/>
      <c r="L980" s="22"/>
      <c r="M980" s="22"/>
      <c r="N980" s="22"/>
      <c r="O980" s="22"/>
      <c r="P980" s="22"/>
      <c r="Q980" s="22"/>
      <c r="R980" s="22"/>
      <c r="S980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980" s="22"/>
      <c r="U980" s="6" t="str">
        <f>IF(V980&lt;&gt;"",Tabla2[[#This Row],[VALOR DEL PUNTO (EJEMPLO EN ACCIONES UN PUNTO 1€) ]]/Tabla2[[#This Row],[TAMAÑO DEL TICK (ACCIONES = 0,01)]],"")</f>
        <v/>
      </c>
      <c r="V980" s="22"/>
      <c r="W980" s="22"/>
      <c r="X980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980" s="13" t="str">
        <f>IF(Tabla2[[#This Row],[RESULTADO TOTAL EN PPRO8]]&lt;&gt;"",Tabla2[[#This Row],[RESULTADO TOTAL EN PPRO8]]-Tabla2[[#This Row],[RESULTADO (TOTAL)]],"")</f>
        <v/>
      </c>
      <c r="AA980" s="6" t="str">
        <f>IF(Tabla2[[#This Row],[RESULTADO (TOTAL)]]&lt;0,1,"")</f>
        <v/>
      </c>
      <c r="AB980" s="6" t="str">
        <f>IF(Tabla2[[#This Row],[TARGET REAL (RESULTADO EN TICKS)]]&lt;&gt;"",IF(Tabla2[[#This Row],[OPERACIONES PERDEDORAS]]=1,AB979+Tabla2[[#This Row],[OPERACIONES PERDEDORAS]],0),"")</f>
        <v/>
      </c>
      <c r="AC980" s="23"/>
      <c r="AD980" s="23"/>
      <c r="AE980" s="6" t="str">
        <f>IF(D980&lt;&gt;"",COUNTIF($D$3:D980,D980),"")</f>
        <v/>
      </c>
      <c r="AF980" s="6" t="str">
        <f>IF(Tabla2[[#This Row],[RESULTADO TOTAL EN PPRO8]]&lt;0,ABS(Tabla2[[#This Row],[RESULTADO TOTAL EN PPRO8]]),"")</f>
        <v/>
      </c>
    </row>
    <row r="981" spans="1:32" x14ac:dyDescent="0.25">
      <c r="A981" s="22"/>
      <c r="B981" s="34">
        <f t="shared" si="40"/>
        <v>979</v>
      </c>
      <c r="C981" s="22"/>
      <c r="D981" s="37"/>
      <c r="E981" s="37"/>
      <c r="F981" s="37"/>
      <c r="G981" s="39"/>
      <c r="H981" s="22"/>
      <c r="I981" s="22"/>
      <c r="J981" s="22"/>
      <c r="K981" s="22"/>
      <c r="L981" s="22"/>
      <c r="M981" s="22"/>
      <c r="N981" s="22"/>
      <c r="O981" s="22"/>
      <c r="P981" s="22"/>
      <c r="Q981" s="22"/>
      <c r="R981" s="22"/>
      <c r="S981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981" s="22"/>
      <c r="U981" s="6" t="str">
        <f>IF(V981&lt;&gt;"",Tabla2[[#This Row],[VALOR DEL PUNTO (EJEMPLO EN ACCIONES UN PUNTO 1€) ]]/Tabla2[[#This Row],[TAMAÑO DEL TICK (ACCIONES = 0,01)]],"")</f>
        <v/>
      </c>
      <c r="V981" s="22"/>
      <c r="W981" s="22"/>
      <c r="X981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981" s="13" t="str">
        <f>IF(Tabla2[[#This Row],[RESULTADO TOTAL EN PPRO8]]&lt;&gt;"",Tabla2[[#This Row],[RESULTADO TOTAL EN PPRO8]]-Tabla2[[#This Row],[RESULTADO (TOTAL)]],"")</f>
        <v/>
      </c>
      <c r="AA981" s="6" t="str">
        <f>IF(Tabla2[[#This Row],[RESULTADO (TOTAL)]]&lt;0,1,"")</f>
        <v/>
      </c>
      <c r="AB981" s="6" t="str">
        <f>IF(Tabla2[[#This Row],[TARGET REAL (RESULTADO EN TICKS)]]&lt;&gt;"",IF(Tabla2[[#This Row],[OPERACIONES PERDEDORAS]]=1,AB980+Tabla2[[#This Row],[OPERACIONES PERDEDORAS]],0),"")</f>
        <v/>
      </c>
      <c r="AC981" s="23"/>
      <c r="AD981" s="23"/>
      <c r="AE981" s="6" t="str">
        <f>IF(D981&lt;&gt;"",COUNTIF($D$3:D981,D981),"")</f>
        <v/>
      </c>
      <c r="AF981" s="6" t="str">
        <f>IF(Tabla2[[#This Row],[RESULTADO TOTAL EN PPRO8]]&lt;0,ABS(Tabla2[[#This Row],[RESULTADO TOTAL EN PPRO8]]),"")</f>
        <v/>
      </c>
    </row>
    <row r="982" spans="1:32" x14ac:dyDescent="0.25">
      <c r="A982" s="22"/>
      <c r="B982" s="34">
        <f t="shared" si="40"/>
        <v>980</v>
      </c>
      <c r="C982" s="22"/>
      <c r="D982" s="37"/>
      <c r="E982" s="37"/>
      <c r="F982" s="37"/>
      <c r="G982" s="39"/>
      <c r="H982" s="22"/>
      <c r="I982" s="22"/>
      <c r="J982" s="22"/>
      <c r="K982" s="22"/>
      <c r="L982" s="22"/>
      <c r="M982" s="22"/>
      <c r="N982" s="22"/>
      <c r="O982" s="22"/>
      <c r="P982" s="22"/>
      <c r="Q982" s="22"/>
      <c r="R982" s="22"/>
      <c r="S982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982" s="22"/>
      <c r="U982" s="6" t="str">
        <f>IF(V982&lt;&gt;"",Tabla2[[#This Row],[VALOR DEL PUNTO (EJEMPLO EN ACCIONES UN PUNTO 1€) ]]/Tabla2[[#This Row],[TAMAÑO DEL TICK (ACCIONES = 0,01)]],"")</f>
        <v/>
      </c>
      <c r="V982" s="22"/>
      <c r="W982" s="22"/>
      <c r="X982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982" s="13" t="str">
        <f>IF(Tabla2[[#This Row],[RESULTADO TOTAL EN PPRO8]]&lt;&gt;"",Tabla2[[#This Row],[RESULTADO TOTAL EN PPRO8]]-Tabla2[[#This Row],[RESULTADO (TOTAL)]],"")</f>
        <v/>
      </c>
      <c r="AA982" s="6" t="str">
        <f>IF(Tabla2[[#This Row],[RESULTADO (TOTAL)]]&lt;0,1,"")</f>
        <v/>
      </c>
      <c r="AB982" s="6" t="str">
        <f>IF(Tabla2[[#This Row],[TARGET REAL (RESULTADO EN TICKS)]]&lt;&gt;"",IF(Tabla2[[#This Row],[OPERACIONES PERDEDORAS]]=1,AB981+Tabla2[[#This Row],[OPERACIONES PERDEDORAS]],0),"")</f>
        <v/>
      </c>
      <c r="AC982" s="23"/>
      <c r="AD982" s="23"/>
      <c r="AE982" s="6" t="str">
        <f>IF(D982&lt;&gt;"",COUNTIF($D$3:D982,D982),"")</f>
        <v/>
      </c>
      <c r="AF982" s="6" t="str">
        <f>IF(Tabla2[[#This Row],[RESULTADO TOTAL EN PPRO8]]&lt;0,ABS(Tabla2[[#This Row],[RESULTADO TOTAL EN PPRO8]]),"")</f>
        <v/>
      </c>
    </row>
    <row r="983" spans="1:32" x14ac:dyDescent="0.25">
      <c r="A983" s="22"/>
      <c r="B983" s="34">
        <f t="shared" si="40"/>
        <v>981</v>
      </c>
      <c r="C983" s="22"/>
      <c r="D983" s="37"/>
      <c r="E983" s="37"/>
      <c r="F983" s="37"/>
      <c r="G983" s="39"/>
      <c r="H983" s="22"/>
      <c r="I983" s="22"/>
      <c r="J983" s="22"/>
      <c r="K983" s="22"/>
      <c r="L983" s="22"/>
      <c r="M983" s="22"/>
      <c r="N983" s="22"/>
      <c r="O983" s="22"/>
      <c r="P983" s="22"/>
      <c r="Q983" s="22"/>
      <c r="R983" s="22"/>
      <c r="S983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983" s="22"/>
      <c r="U983" s="6" t="str">
        <f>IF(V983&lt;&gt;"",Tabla2[[#This Row],[VALOR DEL PUNTO (EJEMPLO EN ACCIONES UN PUNTO 1€) ]]/Tabla2[[#This Row],[TAMAÑO DEL TICK (ACCIONES = 0,01)]],"")</f>
        <v/>
      </c>
      <c r="V983" s="22"/>
      <c r="W983" s="22"/>
      <c r="X983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983" s="13" t="str">
        <f>IF(Tabla2[[#This Row],[RESULTADO TOTAL EN PPRO8]]&lt;&gt;"",Tabla2[[#This Row],[RESULTADO TOTAL EN PPRO8]]-Tabla2[[#This Row],[RESULTADO (TOTAL)]],"")</f>
        <v/>
      </c>
      <c r="AA983" s="6" t="str">
        <f>IF(Tabla2[[#This Row],[RESULTADO (TOTAL)]]&lt;0,1,"")</f>
        <v/>
      </c>
      <c r="AB983" s="6" t="str">
        <f>IF(Tabla2[[#This Row],[TARGET REAL (RESULTADO EN TICKS)]]&lt;&gt;"",IF(Tabla2[[#This Row],[OPERACIONES PERDEDORAS]]=1,AB982+Tabla2[[#This Row],[OPERACIONES PERDEDORAS]],0),"")</f>
        <v/>
      </c>
      <c r="AC983" s="23"/>
      <c r="AD983" s="23"/>
      <c r="AE983" s="6" t="str">
        <f>IF(D983&lt;&gt;"",COUNTIF($D$3:D983,D983),"")</f>
        <v/>
      </c>
      <c r="AF983" s="6" t="str">
        <f>IF(Tabla2[[#This Row],[RESULTADO TOTAL EN PPRO8]]&lt;0,ABS(Tabla2[[#This Row],[RESULTADO TOTAL EN PPRO8]]),"")</f>
        <v/>
      </c>
    </row>
    <row r="984" spans="1:32" x14ac:dyDescent="0.25">
      <c r="A984" s="22"/>
      <c r="B984" s="34">
        <f t="shared" si="40"/>
        <v>982</v>
      </c>
      <c r="C984" s="22"/>
      <c r="D984" s="37"/>
      <c r="E984" s="37"/>
      <c r="F984" s="37"/>
      <c r="G984" s="39"/>
      <c r="H984" s="22"/>
      <c r="I984" s="22"/>
      <c r="J984" s="22"/>
      <c r="K984" s="22"/>
      <c r="L984" s="22"/>
      <c r="M984" s="22"/>
      <c r="N984" s="22"/>
      <c r="O984" s="22"/>
      <c r="P984" s="22"/>
      <c r="Q984" s="22"/>
      <c r="R984" s="22"/>
      <c r="S984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984" s="22"/>
      <c r="U984" s="6" t="str">
        <f>IF(V984&lt;&gt;"",Tabla2[[#This Row],[VALOR DEL PUNTO (EJEMPLO EN ACCIONES UN PUNTO 1€) ]]/Tabla2[[#This Row],[TAMAÑO DEL TICK (ACCIONES = 0,01)]],"")</f>
        <v/>
      </c>
      <c r="V984" s="22"/>
      <c r="W984" s="22"/>
      <c r="X984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984" s="13" t="str">
        <f>IF(Tabla2[[#This Row],[RESULTADO TOTAL EN PPRO8]]&lt;&gt;"",Tabla2[[#This Row],[RESULTADO TOTAL EN PPRO8]]-Tabla2[[#This Row],[RESULTADO (TOTAL)]],"")</f>
        <v/>
      </c>
      <c r="AA984" s="6" t="str">
        <f>IF(Tabla2[[#This Row],[RESULTADO (TOTAL)]]&lt;0,1,"")</f>
        <v/>
      </c>
      <c r="AB984" s="6" t="str">
        <f>IF(Tabla2[[#This Row],[TARGET REAL (RESULTADO EN TICKS)]]&lt;&gt;"",IF(Tabla2[[#This Row],[OPERACIONES PERDEDORAS]]=1,AB983+Tabla2[[#This Row],[OPERACIONES PERDEDORAS]],0),"")</f>
        <v/>
      </c>
      <c r="AC984" s="23"/>
      <c r="AD984" s="23"/>
      <c r="AE984" s="6" t="str">
        <f>IF(D984&lt;&gt;"",COUNTIF($D$3:D984,D984),"")</f>
        <v/>
      </c>
      <c r="AF984" s="6" t="str">
        <f>IF(Tabla2[[#This Row],[RESULTADO TOTAL EN PPRO8]]&lt;0,ABS(Tabla2[[#This Row],[RESULTADO TOTAL EN PPRO8]]),"")</f>
        <v/>
      </c>
    </row>
    <row r="985" spans="1:32" x14ac:dyDescent="0.25">
      <c r="A985" s="22"/>
      <c r="B985" s="34">
        <f t="shared" si="40"/>
        <v>983</v>
      </c>
      <c r="C985" s="22"/>
      <c r="D985" s="37"/>
      <c r="E985" s="37"/>
      <c r="F985" s="37"/>
      <c r="G985" s="39"/>
      <c r="H985" s="22"/>
      <c r="I985" s="22"/>
      <c r="J985" s="22"/>
      <c r="K985" s="22"/>
      <c r="L985" s="22"/>
      <c r="M985" s="22"/>
      <c r="N985" s="22"/>
      <c r="O985" s="22"/>
      <c r="P985" s="22"/>
      <c r="Q985" s="22"/>
      <c r="R985" s="22"/>
      <c r="S985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985" s="22"/>
      <c r="U985" s="6" t="str">
        <f>IF(V985&lt;&gt;"",Tabla2[[#This Row],[VALOR DEL PUNTO (EJEMPLO EN ACCIONES UN PUNTO 1€) ]]/Tabla2[[#This Row],[TAMAÑO DEL TICK (ACCIONES = 0,01)]],"")</f>
        <v/>
      </c>
      <c r="V985" s="22"/>
      <c r="W985" s="22"/>
      <c r="X985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985" s="13" t="str">
        <f>IF(Tabla2[[#This Row],[RESULTADO TOTAL EN PPRO8]]&lt;&gt;"",Tabla2[[#This Row],[RESULTADO TOTAL EN PPRO8]]-Tabla2[[#This Row],[RESULTADO (TOTAL)]],"")</f>
        <v/>
      </c>
      <c r="AA985" s="6" t="str">
        <f>IF(Tabla2[[#This Row],[RESULTADO (TOTAL)]]&lt;0,1,"")</f>
        <v/>
      </c>
      <c r="AB985" s="6" t="str">
        <f>IF(Tabla2[[#This Row],[TARGET REAL (RESULTADO EN TICKS)]]&lt;&gt;"",IF(Tabla2[[#This Row],[OPERACIONES PERDEDORAS]]=1,AB984+Tabla2[[#This Row],[OPERACIONES PERDEDORAS]],0),"")</f>
        <v/>
      </c>
      <c r="AC985" s="23"/>
      <c r="AD985" s="23"/>
      <c r="AE985" s="6" t="str">
        <f>IF(D985&lt;&gt;"",COUNTIF($D$3:D985,D985),"")</f>
        <v/>
      </c>
      <c r="AF985" s="6" t="str">
        <f>IF(Tabla2[[#This Row],[RESULTADO TOTAL EN PPRO8]]&lt;0,ABS(Tabla2[[#This Row],[RESULTADO TOTAL EN PPRO8]]),"")</f>
        <v/>
      </c>
    </row>
    <row r="986" spans="1:32" x14ac:dyDescent="0.25">
      <c r="A986" s="22"/>
      <c r="B986" s="34">
        <f t="shared" si="40"/>
        <v>984</v>
      </c>
      <c r="C986" s="22"/>
      <c r="D986" s="37"/>
      <c r="E986" s="37"/>
      <c r="F986" s="37"/>
      <c r="G986" s="39"/>
      <c r="H986" s="22"/>
      <c r="I986" s="22"/>
      <c r="J986" s="22"/>
      <c r="K986" s="22"/>
      <c r="L986" s="22"/>
      <c r="M986" s="22"/>
      <c r="N986" s="22"/>
      <c r="O986" s="22"/>
      <c r="P986" s="22"/>
      <c r="Q986" s="22"/>
      <c r="R986" s="22"/>
      <c r="S986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986" s="22"/>
      <c r="U986" s="6" t="str">
        <f>IF(V986&lt;&gt;"",Tabla2[[#This Row],[VALOR DEL PUNTO (EJEMPLO EN ACCIONES UN PUNTO 1€) ]]/Tabla2[[#This Row],[TAMAÑO DEL TICK (ACCIONES = 0,01)]],"")</f>
        <v/>
      </c>
      <c r="V986" s="22"/>
      <c r="W986" s="22"/>
      <c r="X986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986" s="13" t="str">
        <f>IF(Tabla2[[#This Row],[RESULTADO TOTAL EN PPRO8]]&lt;&gt;"",Tabla2[[#This Row],[RESULTADO TOTAL EN PPRO8]]-Tabla2[[#This Row],[RESULTADO (TOTAL)]],"")</f>
        <v/>
      </c>
      <c r="AA986" s="6" t="str">
        <f>IF(Tabla2[[#This Row],[RESULTADO (TOTAL)]]&lt;0,1,"")</f>
        <v/>
      </c>
      <c r="AB986" s="6" t="str">
        <f>IF(Tabla2[[#This Row],[TARGET REAL (RESULTADO EN TICKS)]]&lt;&gt;"",IF(Tabla2[[#This Row],[OPERACIONES PERDEDORAS]]=1,AB985+Tabla2[[#This Row],[OPERACIONES PERDEDORAS]],0),"")</f>
        <v/>
      </c>
      <c r="AC986" s="23"/>
      <c r="AD986" s="23"/>
      <c r="AE986" s="6" t="str">
        <f>IF(D986&lt;&gt;"",COUNTIF($D$3:D986,D986),"")</f>
        <v/>
      </c>
      <c r="AF986" s="6" t="str">
        <f>IF(Tabla2[[#This Row],[RESULTADO TOTAL EN PPRO8]]&lt;0,ABS(Tabla2[[#This Row],[RESULTADO TOTAL EN PPRO8]]),"")</f>
        <v/>
      </c>
    </row>
    <row r="987" spans="1:32" x14ac:dyDescent="0.25">
      <c r="A987" s="22"/>
      <c r="B987" s="34">
        <f t="shared" si="40"/>
        <v>985</v>
      </c>
      <c r="C987" s="22"/>
      <c r="D987" s="37"/>
      <c r="E987" s="37"/>
      <c r="F987" s="37"/>
      <c r="G987" s="39"/>
      <c r="H987" s="22"/>
      <c r="I987" s="22"/>
      <c r="J987" s="22"/>
      <c r="K987" s="22"/>
      <c r="L987" s="22"/>
      <c r="M987" s="22"/>
      <c r="N987" s="22"/>
      <c r="O987" s="22"/>
      <c r="P987" s="22"/>
      <c r="Q987" s="22"/>
      <c r="R987" s="22"/>
      <c r="S987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987" s="22"/>
      <c r="U987" s="6" t="str">
        <f>IF(V987&lt;&gt;"",Tabla2[[#This Row],[VALOR DEL PUNTO (EJEMPLO EN ACCIONES UN PUNTO 1€) ]]/Tabla2[[#This Row],[TAMAÑO DEL TICK (ACCIONES = 0,01)]],"")</f>
        <v/>
      </c>
      <c r="V987" s="22"/>
      <c r="W987" s="22"/>
      <c r="X987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987" s="13" t="str">
        <f>IF(Tabla2[[#This Row],[RESULTADO TOTAL EN PPRO8]]&lt;&gt;"",Tabla2[[#This Row],[RESULTADO TOTAL EN PPRO8]]-Tabla2[[#This Row],[RESULTADO (TOTAL)]],"")</f>
        <v/>
      </c>
      <c r="AA987" s="6" t="str">
        <f>IF(Tabla2[[#This Row],[RESULTADO (TOTAL)]]&lt;0,1,"")</f>
        <v/>
      </c>
      <c r="AB987" s="6" t="str">
        <f>IF(Tabla2[[#This Row],[TARGET REAL (RESULTADO EN TICKS)]]&lt;&gt;"",IF(Tabla2[[#This Row],[OPERACIONES PERDEDORAS]]=1,AB986+Tabla2[[#This Row],[OPERACIONES PERDEDORAS]],0),"")</f>
        <v/>
      </c>
      <c r="AC987" s="23"/>
      <c r="AD987" s="23"/>
      <c r="AE987" s="6" t="str">
        <f>IF(D987&lt;&gt;"",COUNTIF($D$3:D987,D987),"")</f>
        <v/>
      </c>
      <c r="AF987" s="6" t="str">
        <f>IF(Tabla2[[#This Row],[RESULTADO TOTAL EN PPRO8]]&lt;0,ABS(Tabla2[[#This Row],[RESULTADO TOTAL EN PPRO8]]),"")</f>
        <v/>
      </c>
    </row>
    <row r="988" spans="1:32" x14ac:dyDescent="0.25">
      <c r="A988" s="22"/>
      <c r="B988" s="34">
        <f t="shared" si="40"/>
        <v>986</v>
      </c>
      <c r="C988" s="22"/>
      <c r="D988" s="37"/>
      <c r="E988" s="37"/>
      <c r="F988" s="37"/>
      <c r="G988" s="39"/>
      <c r="H988" s="22"/>
      <c r="I988" s="22"/>
      <c r="J988" s="22"/>
      <c r="K988" s="22"/>
      <c r="L988" s="22"/>
      <c r="M988" s="22"/>
      <c r="N988" s="22"/>
      <c r="O988" s="22"/>
      <c r="P988" s="22"/>
      <c r="Q988" s="22"/>
      <c r="R988" s="22"/>
      <c r="S988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988" s="22"/>
      <c r="U988" s="6" t="str">
        <f>IF(V988&lt;&gt;"",Tabla2[[#This Row],[VALOR DEL PUNTO (EJEMPLO EN ACCIONES UN PUNTO 1€) ]]/Tabla2[[#This Row],[TAMAÑO DEL TICK (ACCIONES = 0,01)]],"")</f>
        <v/>
      </c>
      <c r="V988" s="22"/>
      <c r="W988" s="22"/>
      <c r="X988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988" s="13" t="str">
        <f>IF(Tabla2[[#This Row],[RESULTADO TOTAL EN PPRO8]]&lt;&gt;"",Tabla2[[#This Row],[RESULTADO TOTAL EN PPRO8]]-Tabla2[[#This Row],[RESULTADO (TOTAL)]],"")</f>
        <v/>
      </c>
      <c r="AA988" s="6" t="str">
        <f>IF(Tabla2[[#This Row],[RESULTADO (TOTAL)]]&lt;0,1,"")</f>
        <v/>
      </c>
      <c r="AB988" s="6" t="str">
        <f>IF(Tabla2[[#This Row],[TARGET REAL (RESULTADO EN TICKS)]]&lt;&gt;"",IF(Tabla2[[#This Row],[OPERACIONES PERDEDORAS]]=1,AB987+Tabla2[[#This Row],[OPERACIONES PERDEDORAS]],0),"")</f>
        <v/>
      </c>
      <c r="AC988" s="23"/>
      <c r="AD988" s="23"/>
      <c r="AE988" s="6" t="str">
        <f>IF(D988&lt;&gt;"",COUNTIF($D$3:D988,D988),"")</f>
        <v/>
      </c>
      <c r="AF988" s="6" t="str">
        <f>IF(Tabla2[[#This Row],[RESULTADO TOTAL EN PPRO8]]&lt;0,ABS(Tabla2[[#This Row],[RESULTADO TOTAL EN PPRO8]]),"")</f>
        <v/>
      </c>
    </row>
    <row r="989" spans="1:32" x14ac:dyDescent="0.25">
      <c r="A989" s="22"/>
      <c r="B989" s="34">
        <f t="shared" si="40"/>
        <v>987</v>
      </c>
      <c r="C989" s="22"/>
      <c r="D989" s="37"/>
      <c r="E989" s="37"/>
      <c r="F989" s="37"/>
      <c r="G989" s="39"/>
      <c r="H989" s="22"/>
      <c r="I989" s="22"/>
      <c r="J989" s="22"/>
      <c r="K989" s="22"/>
      <c r="L989" s="22"/>
      <c r="M989" s="22"/>
      <c r="N989" s="22"/>
      <c r="O989" s="22"/>
      <c r="P989" s="22"/>
      <c r="Q989" s="22"/>
      <c r="R989" s="22"/>
      <c r="S989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989" s="22"/>
      <c r="U989" s="6" t="str">
        <f>IF(V989&lt;&gt;"",Tabla2[[#This Row],[VALOR DEL PUNTO (EJEMPLO EN ACCIONES UN PUNTO 1€) ]]/Tabla2[[#This Row],[TAMAÑO DEL TICK (ACCIONES = 0,01)]],"")</f>
        <v/>
      </c>
      <c r="V989" s="22"/>
      <c r="W989" s="22"/>
      <c r="X989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989" s="13" t="str">
        <f>IF(Tabla2[[#This Row],[RESULTADO TOTAL EN PPRO8]]&lt;&gt;"",Tabla2[[#This Row],[RESULTADO TOTAL EN PPRO8]]-Tabla2[[#This Row],[RESULTADO (TOTAL)]],"")</f>
        <v/>
      </c>
      <c r="AA989" s="6" t="str">
        <f>IF(Tabla2[[#This Row],[RESULTADO (TOTAL)]]&lt;0,1,"")</f>
        <v/>
      </c>
      <c r="AB989" s="6" t="str">
        <f>IF(Tabla2[[#This Row],[TARGET REAL (RESULTADO EN TICKS)]]&lt;&gt;"",IF(Tabla2[[#This Row],[OPERACIONES PERDEDORAS]]=1,AB988+Tabla2[[#This Row],[OPERACIONES PERDEDORAS]],0),"")</f>
        <v/>
      </c>
      <c r="AC989" s="23"/>
      <c r="AD989" s="23"/>
      <c r="AE989" s="6" t="str">
        <f>IF(D989&lt;&gt;"",COUNTIF($D$3:D989,D989),"")</f>
        <v/>
      </c>
      <c r="AF989" s="6" t="str">
        <f>IF(Tabla2[[#This Row],[RESULTADO TOTAL EN PPRO8]]&lt;0,ABS(Tabla2[[#This Row],[RESULTADO TOTAL EN PPRO8]]),"")</f>
        <v/>
      </c>
    </row>
    <row r="990" spans="1:32" x14ac:dyDescent="0.25">
      <c r="A990" s="22"/>
      <c r="B990" s="34">
        <f t="shared" si="40"/>
        <v>988</v>
      </c>
      <c r="C990" s="22"/>
      <c r="D990" s="37"/>
      <c r="E990" s="37"/>
      <c r="F990" s="37"/>
      <c r="G990" s="39"/>
      <c r="H990" s="22"/>
      <c r="I990" s="22"/>
      <c r="J990" s="22"/>
      <c r="K990" s="22"/>
      <c r="L990" s="22"/>
      <c r="M990" s="22"/>
      <c r="N990" s="22"/>
      <c r="O990" s="22"/>
      <c r="P990" s="22"/>
      <c r="Q990" s="22"/>
      <c r="R990" s="22"/>
      <c r="S990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990" s="22"/>
      <c r="U990" s="6" t="str">
        <f>IF(V990&lt;&gt;"",Tabla2[[#This Row],[VALOR DEL PUNTO (EJEMPLO EN ACCIONES UN PUNTO 1€) ]]/Tabla2[[#This Row],[TAMAÑO DEL TICK (ACCIONES = 0,01)]],"")</f>
        <v/>
      </c>
      <c r="V990" s="22"/>
      <c r="W990" s="22"/>
      <c r="X990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990" s="13" t="str">
        <f>IF(Tabla2[[#This Row],[RESULTADO TOTAL EN PPRO8]]&lt;&gt;"",Tabla2[[#This Row],[RESULTADO TOTAL EN PPRO8]]-Tabla2[[#This Row],[RESULTADO (TOTAL)]],"")</f>
        <v/>
      </c>
      <c r="AA990" s="6" t="str">
        <f>IF(Tabla2[[#This Row],[RESULTADO (TOTAL)]]&lt;0,1,"")</f>
        <v/>
      </c>
      <c r="AB990" s="6" t="str">
        <f>IF(Tabla2[[#This Row],[TARGET REAL (RESULTADO EN TICKS)]]&lt;&gt;"",IF(Tabla2[[#This Row],[OPERACIONES PERDEDORAS]]=1,AB989+Tabla2[[#This Row],[OPERACIONES PERDEDORAS]],0),"")</f>
        <v/>
      </c>
      <c r="AC990" s="23"/>
      <c r="AD990" s="23"/>
      <c r="AE990" s="6" t="str">
        <f>IF(D990&lt;&gt;"",COUNTIF($D$3:D990,D990),"")</f>
        <v/>
      </c>
      <c r="AF990" s="6" t="str">
        <f>IF(Tabla2[[#This Row],[RESULTADO TOTAL EN PPRO8]]&lt;0,ABS(Tabla2[[#This Row],[RESULTADO TOTAL EN PPRO8]]),"")</f>
        <v/>
      </c>
    </row>
    <row r="991" spans="1:32" x14ac:dyDescent="0.25">
      <c r="A991" s="22"/>
      <c r="B991" s="34">
        <f t="shared" si="40"/>
        <v>989</v>
      </c>
      <c r="C991" s="22"/>
      <c r="D991" s="37"/>
      <c r="E991" s="37"/>
      <c r="F991" s="37"/>
      <c r="G991" s="39"/>
      <c r="H991" s="22"/>
      <c r="I991" s="22"/>
      <c r="J991" s="22"/>
      <c r="K991" s="22"/>
      <c r="L991" s="22"/>
      <c r="M991" s="22"/>
      <c r="N991" s="22"/>
      <c r="O991" s="22"/>
      <c r="P991" s="22"/>
      <c r="Q991" s="22"/>
      <c r="R991" s="22"/>
      <c r="S991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991" s="22"/>
      <c r="U991" s="6" t="str">
        <f>IF(V991&lt;&gt;"",Tabla2[[#This Row],[VALOR DEL PUNTO (EJEMPLO EN ACCIONES UN PUNTO 1€) ]]/Tabla2[[#This Row],[TAMAÑO DEL TICK (ACCIONES = 0,01)]],"")</f>
        <v/>
      </c>
      <c r="V991" s="22"/>
      <c r="W991" s="22"/>
      <c r="X991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991" s="13" t="str">
        <f>IF(Tabla2[[#This Row],[RESULTADO TOTAL EN PPRO8]]&lt;&gt;"",Tabla2[[#This Row],[RESULTADO TOTAL EN PPRO8]]-Tabla2[[#This Row],[RESULTADO (TOTAL)]],"")</f>
        <v/>
      </c>
      <c r="AA991" s="6" t="str">
        <f>IF(Tabla2[[#This Row],[RESULTADO (TOTAL)]]&lt;0,1,"")</f>
        <v/>
      </c>
      <c r="AB991" s="6" t="str">
        <f>IF(Tabla2[[#This Row],[TARGET REAL (RESULTADO EN TICKS)]]&lt;&gt;"",IF(Tabla2[[#This Row],[OPERACIONES PERDEDORAS]]=1,AB990+Tabla2[[#This Row],[OPERACIONES PERDEDORAS]],0),"")</f>
        <v/>
      </c>
      <c r="AC991" s="23"/>
      <c r="AD991" s="23"/>
      <c r="AE991" s="6" t="str">
        <f>IF(D991&lt;&gt;"",COUNTIF($D$3:D991,D991),"")</f>
        <v/>
      </c>
      <c r="AF991" s="6" t="str">
        <f>IF(Tabla2[[#This Row],[RESULTADO TOTAL EN PPRO8]]&lt;0,ABS(Tabla2[[#This Row],[RESULTADO TOTAL EN PPRO8]]),"")</f>
        <v/>
      </c>
    </row>
    <row r="992" spans="1:32" x14ac:dyDescent="0.25">
      <c r="A992" s="22"/>
      <c r="B992" s="34">
        <f t="shared" si="40"/>
        <v>990</v>
      </c>
      <c r="C992" s="22"/>
      <c r="D992" s="37"/>
      <c r="E992" s="37"/>
      <c r="F992" s="37"/>
      <c r="G992" s="39"/>
      <c r="H992" s="22"/>
      <c r="I992" s="22"/>
      <c r="J992" s="22"/>
      <c r="K992" s="22"/>
      <c r="L992" s="22"/>
      <c r="M992" s="22"/>
      <c r="N992" s="22"/>
      <c r="O992" s="22"/>
      <c r="P992" s="22"/>
      <c r="Q992" s="22"/>
      <c r="R992" s="22"/>
      <c r="S992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992" s="22"/>
      <c r="U992" s="6" t="str">
        <f>IF(V992&lt;&gt;"",Tabla2[[#This Row],[VALOR DEL PUNTO (EJEMPLO EN ACCIONES UN PUNTO 1€) ]]/Tabla2[[#This Row],[TAMAÑO DEL TICK (ACCIONES = 0,01)]],"")</f>
        <v/>
      </c>
      <c r="V992" s="22"/>
      <c r="W992" s="22"/>
      <c r="X992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992" s="13" t="str">
        <f>IF(Tabla2[[#This Row],[RESULTADO TOTAL EN PPRO8]]&lt;&gt;"",Tabla2[[#This Row],[RESULTADO TOTAL EN PPRO8]]-Tabla2[[#This Row],[RESULTADO (TOTAL)]],"")</f>
        <v/>
      </c>
      <c r="AA992" s="6" t="str">
        <f>IF(Tabla2[[#This Row],[RESULTADO (TOTAL)]]&lt;0,1,"")</f>
        <v/>
      </c>
      <c r="AB992" s="6" t="str">
        <f>IF(Tabla2[[#This Row],[TARGET REAL (RESULTADO EN TICKS)]]&lt;&gt;"",IF(Tabla2[[#This Row],[OPERACIONES PERDEDORAS]]=1,AB991+Tabla2[[#This Row],[OPERACIONES PERDEDORAS]],0),"")</f>
        <v/>
      </c>
      <c r="AC992" s="23"/>
      <c r="AD992" s="23"/>
      <c r="AE992" s="6" t="str">
        <f>IF(D992&lt;&gt;"",COUNTIF($D$3:D992,D992),"")</f>
        <v/>
      </c>
      <c r="AF992" s="6" t="str">
        <f>IF(Tabla2[[#This Row],[RESULTADO TOTAL EN PPRO8]]&lt;0,ABS(Tabla2[[#This Row],[RESULTADO TOTAL EN PPRO8]]),"")</f>
        <v/>
      </c>
    </row>
    <row r="993" spans="1:32" x14ac:dyDescent="0.25">
      <c r="A993" s="22"/>
      <c r="B993" s="34">
        <f t="shared" si="40"/>
        <v>991</v>
      </c>
      <c r="C993" s="22"/>
      <c r="D993" s="37"/>
      <c r="E993" s="37"/>
      <c r="F993" s="37"/>
      <c r="G993" s="39"/>
      <c r="H993" s="22"/>
      <c r="I993" s="22"/>
      <c r="J993" s="22"/>
      <c r="K993" s="22"/>
      <c r="L993" s="22"/>
      <c r="M993" s="22"/>
      <c r="N993" s="22"/>
      <c r="O993" s="22"/>
      <c r="P993" s="22"/>
      <c r="Q993" s="22"/>
      <c r="R993" s="22"/>
      <c r="S993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993" s="22"/>
      <c r="U993" s="6" t="str">
        <f>IF(V993&lt;&gt;"",Tabla2[[#This Row],[VALOR DEL PUNTO (EJEMPLO EN ACCIONES UN PUNTO 1€) ]]/Tabla2[[#This Row],[TAMAÑO DEL TICK (ACCIONES = 0,01)]],"")</f>
        <v/>
      </c>
      <c r="V993" s="22"/>
      <c r="W993" s="22"/>
      <c r="X993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993" s="13" t="str">
        <f>IF(Tabla2[[#This Row],[RESULTADO TOTAL EN PPRO8]]&lt;&gt;"",Tabla2[[#This Row],[RESULTADO TOTAL EN PPRO8]]-Tabla2[[#This Row],[RESULTADO (TOTAL)]],"")</f>
        <v/>
      </c>
      <c r="AA993" s="6" t="str">
        <f>IF(Tabla2[[#This Row],[RESULTADO (TOTAL)]]&lt;0,1,"")</f>
        <v/>
      </c>
      <c r="AB993" s="6" t="str">
        <f>IF(Tabla2[[#This Row],[TARGET REAL (RESULTADO EN TICKS)]]&lt;&gt;"",IF(Tabla2[[#This Row],[OPERACIONES PERDEDORAS]]=1,AB992+Tabla2[[#This Row],[OPERACIONES PERDEDORAS]],0),"")</f>
        <v/>
      </c>
      <c r="AC993" s="23"/>
      <c r="AD993" s="23"/>
      <c r="AE993" s="6" t="str">
        <f>IF(D993&lt;&gt;"",COUNTIF($D$3:D993,D993),"")</f>
        <v/>
      </c>
      <c r="AF993" s="6" t="str">
        <f>IF(Tabla2[[#This Row],[RESULTADO TOTAL EN PPRO8]]&lt;0,ABS(Tabla2[[#This Row],[RESULTADO TOTAL EN PPRO8]]),"")</f>
        <v/>
      </c>
    </row>
    <row r="994" spans="1:32" x14ac:dyDescent="0.25">
      <c r="A994" s="22"/>
      <c r="B994" s="34">
        <f t="shared" si="40"/>
        <v>992</v>
      </c>
      <c r="C994" s="22"/>
      <c r="D994" s="37"/>
      <c r="E994" s="37"/>
      <c r="F994" s="37"/>
      <c r="G994" s="39"/>
      <c r="H994" s="22"/>
      <c r="I994" s="22"/>
      <c r="J994" s="22"/>
      <c r="K994" s="22"/>
      <c r="L994" s="22"/>
      <c r="M994" s="22"/>
      <c r="N994" s="22"/>
      <c r="O994" s="22"/>
      <c r="P994" s="22"/>
      <c r="Q994" s="22"/>
      <c r="R994" s="22"/>
      <c r="S994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994" s="22"/>
      <c r="U994" s="6" t="str">
        <f>IF(V994&lt;&gt;"",Tabla2[[#This Row],[VALOR DEL PUNTO (EJEMPLO EN ACCIONES UN PUNTO 1€) ]]/Tabla2[[#This Row],[TAMAÑO DEL TICK (ACCIONES = 0,01)]],"")</f>
        <v/>
      </c>
      <c r="V994" s="22"/>
      <c r="W994" s="22"/>
      <c r="X994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994" s="13" t="str">
        <f>IF(Tabla2[[#This Row],[RESULTADO TOTAL EN PPRO8]]&lt;&gt;"",Tabla2[[#This Row],[RESULTADO TOTAL EN PPRO8]]-Tabla2[[#This Row],[RESULTADO (TOTAL)]],"")</f>
        <v/>
      </c>
      <c r="AA994" s="6" t="str">
        <f>IF(Tabla2[[#This Row],[RESULTADO (TOTAL)]]&lt;0,1,"")</f>
        <v/>
      </c>
      <c r="AB994" s="6" t="str">
        <f>IF(Tabla2[[#This Row],[TARGET REAL (RESULTADO EN TICKS)]]&lt;&gt;"",IF(Tabla2[[#This Row],[OPERACIONES PERDEDORAS]]=1,AB993+Tabla2[[#This Row],[OPERACIONES PERDEDORAS]],0),"")</f>
        <v/>
      </c>
      <c r="AC994" s="23"/>
      <c r="AD994" s="23"/>
      <c r="AE994" s="6" t="str">
        <f>IF(D994&lt;&gt;"",COUNTIF($D$3:D994,D994),"")</f>
        <v/>
      </c>
      <c r="AF994" s="6" t="str">
        <f>IF(Tabla2[[#This Row],[RESULTADO TOTAL EN PPRO8]]&lt;0,ABS(Tabla2[[#This Row],[RESULTADO TOTAL EN PPRO8]]),"")</f>
        <v/>
      </c>
    </row>
    <row r="995" spans="1:32" x14ac:dyDescent="0.25">
      <c r="A995" s="22"/>
      <c r="B995" s="34">
        <f t="shared" si="40"/>
        <v>993</v>
      </c>
      <c r="C995" s="22"/>
      <c r="D995" s="37"/>
      <c r="E995" s="37"/>
      <c r="F995" s="37"/>
      <c r="G995" s="39"/>
      <c r="H995" s="22"/>
      <c r="I995" s="22"/>
      <c r="J995" s="22"/>
      <c r="K995" s="22"/>
      <c r="L995" s="22"/>
      <c r="M995" s="22"/>
      <c r="N995" s="22"/>
      <c r="O995" s="22"/>
      <c r="P995" s="22"/>
      <c r="Q995" s="22"/>
      <c r="R995" s="22"/>
      <c r="S995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995" s="22"/>
      <c r="U995" s="6" t="str">
        <f>IF(V995&lt;&gt;"",Tabla2[[#This Row],[VALOR DEL PUNTO (EJEMPLO EN ACCIONES UN PUNTO 1€) ]]/Tabla2[[#This Row],[TAMAÑO DEL TICK (ACCIONES = 0,01)]],"")</f>
        <v/>
      </c>
      <c r="V995" s="22"/>
      <c r="W995" s="22"/>
      <c r="X995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995" s="13" t="str">
        <f>IF(Tabla2[[#This Row],[RESULTADO TOTAL EN PPRO8]]&lt;&gt;"",Tabla2[[#This Row],[RESULTADO TOTAL EN PPRO8]]-Tabla2[[#This Row],[RESULTADO (TOTAL)]],"")</f>
        <v/>
      </c>
      <c r="AA995" s="6" t="str">
        <f>IF(Tabla2[[#This Row],[RESULTADO (TOTAL)]]&lt;0,1,"")</f>
        <v/>
      </c>
      <c r="AB995" s="6" t="str">
        <f>IF(Tabla2[[#This Row],[TARGET REAL (RESULTADO EN TICKS)]]&lt;&gt;"",IF(Tabla2[[#This Row],[OPERACIONES PERDEDORAS]]=1,AB994+Tabla2[[#This Row],[OPERACIONES PERDEDORAS]],0),"")</f>
        <v/>
      </c>
      <c r="AC995" s="23"/>
      <c r="AD995" s="23"/>
      <c r="AE995" s="6" t="str">
        <f>IF(D995&lt;&gt;"",COUNTIF($D$3:D995,D995),"")</f>
        <v/>
      </c>
      <c r="AF995" s="6" t="str">
        <f>IF(Tabla2[[#This Row],[RESULTADO TOTAL EN PPRO8]]&lt;0,ABS(Tabla2[[#This Row],[RESULTADO TOTAL EN PPRO8]]),"")</f>
        <v/>
      </c>
    </row>
    <row r="996" spans="1:32" x14ac:dyDescent="0.25">
      <c r="A996" s="22"/>
      <c r="B996" s="34">
        <f t="shared" si="40"/>
        <v>994</v>
      </c>
      <c r="C996" s="22"/>
      <c r="D996" s="37"/>
      <c r="E996" s="37"/>
      <c r="F996" s="37"/>
      <c r="G996" s="39"/>
      <c r="H996" s="22"/>
      <c r="I996" s="22"/>
      <c r="J996" s="22"/>
      <c r="K996" s="22"/>
      <c r="L996" s="22"/>
      <c r="M996" s="22"/>
      <c r="N996" s="22"/>
      <c r="O996" s="22"/>
      <c r="P996" s="22"/>
      <c r="Q996" s="22"/>
      <c r="R996" s="22"/>
      <c r="S996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996" s="22"/>
      <c r="U996" s="6" t="str">
        <f>IF(V996&lt;&gt;"",Tabla2[[#This Row],[VALOR DEL PUNTO (EJEMPLO EN ACCIONES UN PUNTO 1€) ]]/Tabla2[[#This Row],[TAMAÑO DEL TICK (ACCIONES = 0,01)]],"")</f>
        <v/>
      </c>
      <c r="V996" s="22"/>
      <c r="W996" s="22"/>
      <c r="X996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996" s="13" t="str">
        <f>IF(Tabla2[[#This Row],[RESULTADO TOTAL EN PPRO8]]&lt;&gt;"",Tabla2[[#This Row],[RESULTADO TOTAL EN PPRO8]]-Tabla2[[#This Row],[RESULTADO (TOTAL)]],"")</f>
        <v/>
      </c>
      <c r="AA996" s="6" t="str">
        <f>IF(Tabla2[[#This Row],[RESULTADO (TOTAL)]]&lt;0,1,"")</f>
        <v/>
      </c>
      <c r="AB996" s="6" t="str">
        <f>IF(Tabla2[[#This Row],[TARGET REAL (RESULTADO EN TICKS)]]&lt;&gt;"",IF(Tabla2[[#This Row],[OPERACIONES PERDEDORAS]]=1,AB995+Tabla2[[#This Row],[OPERACIONES PERDEDORAS]],0),"")</f>
        <v/>
      </c>
      <c r="AC996" s="23"/>
      <c r="AD996" s="23"/>
      <c r="AE996" s="6" t="str">
        <f>IF(D996&lt;&gt;"",COUNTIF($D$3:D996,D996),"")</f>
        <v/>
      </c>
      <c r="AF996" s="6" t="str">
        <f>IF(Tabla2[[#This Row],[RESULTADO TOTAL EN PPRO8]]&lt;0,ABS(Tabla2[[#This Row],[RESULTADO TOTAL EN PPRO8]]),"")</f>
        <v/>
      </c>
    </row>
    <row r="997" spans="1:32" x14ac:dyDescent="0.25">
      <c r="A997" s="22"/>
      <c r="B997" s="34">
        <f t="shared" si="40"/>
        <v>995</v>
      </c>
      <c r="C997" s="22"/>
      <c r="D997" s="37"/>
      <c r="E997" s="37"/>
      <c r="F997" s="37"/>
      <c r="G997" s="39"/>
      <c r="H997" s="22"/>
      <c r="I997" s="22"/>
      <c r="J997" s="22"/>
      <c r="K997" s="22"/>
      <c r="L997" s="22"/>
      <c r="M997" s="22"/>
      <c r="N997" s="22"/>
      <c r="O997" s="22"/>
      <c r="P997" s="22"/>
      <c r="Q997" s="22"/>
      <c r="R997" s="22"/>
      <c r="S997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997" s="22"/>
      <c r="U997" s="6" t="str">
        <f>IF(V997&lt;&gt;"",Tabla2[[#This Row],[VALOR DEL PUNTO (EJEMPLO EN ACCIONES UN PUNTO 1€) ]]/Tabla2[[#This Row],[TAMAÑO DEL TICK (ACCIONES = 0,01)]],"")</f>
        <v/>
      </c>
      <c r="V997" s="22"/>
      <c r="W997" s="22"/>
      <c r="X997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997" s="13" t="str">
        <f>IF(Tabla2[[#This Row],[RESULTADO TOTAL EN PPRO8]]&lt;&gt;"",Tabla2[[#This Row],[RESULTADO TOTAL EN PPRO8]]-Tabla2[[#This Row],[RESULTADO (TOTAL)]],"")</f>
        <v/>
      </c>
      <c r="AA997" s="6" t="str">
        <f>IF(Tabla2[[#This Row],[RESULTADO (TOTAL)]]&lt;0,1,"")</f>
        <v/>
      </c>
      <c r="AB997" s="6" t="str">
        <f>IF(Tabla2[[#This Row],[TARGET REAL (RESULTADO EN TICKS)]]&lt;&gt;"",IF(Tabla2[[#This Row],[OPERACIONES PERDEDORAS]]=1,AB996+Tabla2[[#This Row],[OPERACIONES PERDEDORAS]],0),"")</f>
        <v/>
      </c>
      <c r="AC997" s="23"/>
      <c r="AD997" s="23"/>
      <c r="AE997" s="6" t="str">
        <f>IF(D997&lt;&gt;"",COUNTIF($D$3:D997,D997),"")</f>
        <v/>
      </c>
      <c r="AF997" s="6" t="str">
        <f>IF(Tabla2[[#This Row],[RESULTADO TOTAL EN PPRO8]]&lt;0,ABS(Tabla2[[#This Row],[RESULTADO TOTAL EN PPRO8]]),"")</f>
        <v/>
      </c>
    </row>
    <row r="998" spans="1:32" x14ac:dyDescent="0.25">
      <c r="A998" s="22"/>
      <c r="B998" s="34">
        <f t="shared" si="40"/>
        <v>996</v>
      </c>
      <c r="C998" s="22"/>
      <c r="D998" s="37"/>
      <c r="E998" s="37"/>
      <c r="F998" s="37"/>
      <c r="G998" s="39"/>
      <c r="H998" s="22"/>
      <c r="I998" s="22"/>
      <c r="J998" s="22"/>
      <c r="K998" s="22"/>
      <c r="L998" s="22"/>
      <c r="M998" s="22"/>
      <c r="N998" s="22"/>
      <c r="O998" s="22"/>
      <c r="P998" s="22"/>
      <c r="Q998" s="22"/>
      <c r="R998" s="22"/>
      <c r="S998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998" s="22"/>
      <c r="U998" s="6" t="str">
        <f>IF(V998&lt;&gt;"",Tabla2[[#This Row],[VALOR DEL PUNTO (EJEMPLO EN ACCIONES UN PUNTO 1€) ]]/Tabla2[[#This Row],[TAMAÑO DEL TICK (ACCIONES = 0,01)]],"")</f>
        <v/>
      </c>
      <c r="V998" s="22"/>
      <c r="W998" s="22"/>
      <c r="X998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998" s="13" t="str">
        <f>IF(Tabla2[[#This Row],[RESULTADO TOTAL EN PPRO8]]&lt;&gt;"",Tabla2[[#This Row],[RESULTADO TOTAL EN PPRO8]]-Tabla2[[#This Row],[RESULTADO (TOTAL)]],"")</f>
        <v/>
      </c>
      <c r="AA998" s="6" t="str">
        <f>IF(Tabla2[[#This Row],[RESULTADO (TOTAL)]]&lt;0,1,"")</f>
        <v/>
      </c>
      <c r="AB998" s="6" t="str">
        <f>IF(Tabla2[[#This Row],[TARGET REAL (RESULTADO EN TICKS)]]&lt;&gt;"",IF(Tabla2[[#This Row],[OPERACIONES PERDEDORAS]]=1,AB997+Tabla2[[#This Row],[OPERACIONES PERDEDORAS]],0),"")</f>
        <v/>
      </c>
      <c r="AC998" s="23"/>
      <c r="AD998" s="23"/>
      <c r="AE998" s="6" t="str">
        <f>IF(D998&lt;&gt;"",COUNTIF($D$3:D998,D998),"")</f>
        <v/>
      </c>
      <c r="AF998" s="6" t="str">
        <f>IF(Tabla2[[#This Row],[RESULTADO TOTAL EN PPRO8]]&lt;0,ABS(Tabla2[[#This Row],[RESULTADO TOTAL EN PPRO8]]),"")</f>
        <v/>
      </c>
    </row>
    <row r="999" spans="1:32" x14ac:dyDescent="0.25">
      <c r="A999" s="22"/>
      <c r="B999" s="34">
        <f t="shared" ref="B999:B1062" si="41">B998+1</f>
        <v>997</v>
      </c>
      <c r="C999" s="22"/>
      <c r="D999" s="37"/>
      <c r="E999" s="37"/>
      <c r="F999" s="37"/>
      <c r="G999" s="39"/>
      <c r="H999" s="22"/>
      <c r="I999" s="22"/>
      <c r="J999" s="22"/>
      <c r="K999" s="22"/>
      <c r="L999" s="22"/>
      <c r="M999" s="22"/>
      <c r="N999" s="22"/>
      <c r="O999" s="22"/>
      <c r="P999" s="22"/>
      <c r="Q999" s="22"/>
      <c r="R999" s="22"/>
      <c r="S999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999" s="22"/>
      <c r="U999" s="6" t="str">
        <f>IF(V999&lt;&gt;"",Tabla2[[#This Row],[VALOR DEL PUNTO (EJEMPLO EN ACCIONES UN PUNTO 1€) ]]/Tabla2[[#This Row],[TAMAÑO DEL TICK (ACCIONES = 0,01)]],"")</f>
        <v/>
      </c>
      <c r="V999" s="22"/>
      <c r="W999" s="22"/>
      <c r="X999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999" s="13" t="str">
        <f>IF(Tabla2[[#This Row],[RESULTADO TOTAL EN PPRO8]]&lt;&gt;"",Tabla2[[#This Row],[RESULTADO TOTAL EN PPRO8]]-Tabla2[[#This Row],[RESULTADO (TOTAL)]],"")</f>
        <v/>
      </c>
      <c r="AA999" s="6" t="str">
        <f>IF(Tabla2[[#This Row],[RESULTADO (TOTAL)]]&lt;0,1,"")</f>
        <v/>
      </c>
      <c r="AB999" s="6" t="str">
        <f>IF(Tabla2[[#This Row],[TARGET REAL (RESULTADO EN TICKS)]]&lt;&gt;"",IF(Tabla2[[#This Row],[OPERACIONES PERDEDORAS]]=1,AB998+Tabla2[[#This Row],[OPERACIONES PERDEDORAS]],0),"")</f>
        <v/>
      </c>
      <c r="AC999" s="23"/>
      <c r="AD999" s="23"/>
      <c r="AE999" s="6" t="str">
        <f>IF(D999&lt;&gt;"",COUNTIF($D$3:D999,D999),"")</f>
        <v/>
      </c>
      <c r="AF999" s="6" t="str">
        <f>IF(Tabla2[[#This Row],[RESULTADO TOTAL EN PPRO8]]&lt;0,ABS(Tabla2[[#This Row],[RESULTADO TOTAL EN PPRO8]]),"")</f>
        <v/>
      </c>
    </row>
    <row r="1000" spans="1:32" x14ac:dyDescent="0.25">
      <c r="A1000" s="22"/>
      <c r="B1000" s="34">
        <f t="shared" si="41"/>
        <v>998</v>
      </c>
      <c r="C1000" s="22"/>
      <c r="D1000" s="37"/>
      <c r="E1000" s="37"/>
      <c r="F1000" s="37"/>
      <c r="G1000" s="39"/>
      <c r="H1000" s="22"/>
      <c r="I1000" s="22"/>
      <c r="J1000" s="22"/>
      <c r="K1000" s="22"/>
      <c r="L1000" s="22"/>
      <c r="M1000" s="22"/>
      <c r="N1000" s="22"/>
      <c r="O1000" s="22"/>
      <c r="P1000" s="22"/>
      <c r="Q1000" s="22"/>
      <c r="R1000" s="22"/>
      <c r="S1000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1000" s="22"/>
      <c r="U1000" s="6" t="str">
        <f>IF(V1000&lt;&gt;"",Tabla2[[#This Row],[VALOR DEL PUNTO (EJEMPLO EN ACCIONES UN PUNTO 1€) ]]/Tabla2[[#This Row],[TAMAÑO DEL TICK (ACCIONES = 0,01)]],"")</f>
        <v/>
      </c>
      <c r="V1000" s="22"/>
      <c r="W1000" s="22"/>
      <c r="X1000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1000" s="13" t="str">
        <f>IF(Tabla2[[#This Row],[RESULTADO TOTAL EN PPRO8]]&lt;&gt;"",Tabla2[[#This Row],[RESULTADO TOTAL EN PPRO8]]-Tabla2[[#This Row],[RESULTADO (TOTAL)]],"")</f>
        <v/>
      </c>
      <c r="AA1000" s="6" t="str">
        <f>IF(Tabla2[[#This Row],[RESULTADO (TOTAL)]]&lt;0,1,"")</f>
        <v/>
      </c>
      <c r="AB1000" s="6" t="str">
        <f>IF(Tabla2[[#This Row],[TARGET REAL (RESULTADO EN TICKS)]]&lt;&gt;"",IF(Tabla2[[#This Row],[OPERACIONES PERDEDORAS]]=1,AB999+Tabla2[[#This Row],[OPERACIONES PERDEDORAS]],0),"")</f>
        <v/>
      </c>
      <c r="AC1000" s="23"/>
      <c r="AD1000" s="23"/>
      <c r="AE1000" s="6" t="str">
        <f>IF(D1000&lt;&gt;"",COUNTIF($D$3:D1000,D1000),"")</f>
        <v/>
      </c>
      <c r="AF1000" s="6" t="str">
        <f>IF(Tabla2[[#This Row],[RESULTADO TOTAL EN PPRO8]]&lt;0,ABS(Tabla2[[#This Row],[RESULTADO TOTAL EN PPRO8]]),"")</f>
        <v/>
      </c>
    </row>
    <row r="1001" spans="1:32" x14ac:dyDescent="0.25">
      <c r="A1001" s="22"/>
      <c r="B1001" s="34">
        <f t="shared" si="41"/>
        <v>999</v>
      </c>
      <c r="C1001" s="22"/>
      <c r="D1001" s="37"/>
      <c r="E1001" s="37"/>
      <c r="F1001" s="37"/>
      <c r="G1001" s="39"/>
      <c r="H1001" s="22"/>
      <c r="I1001" s="22"/>
      <c r="J1001" s="22"/>
      <c r="K1001" s="22"/>
      <c r="L1001" s="22"/>
      <c r="M1001" s="22"/>
      <c r="N1001" s="22"/>
      <c r="O1001" s="22"/>
      <c r="P1001" s="22"/>
      <c r="Q1001" s="22"/>
      <c r="R1001" s="22"/>
      <c r="S1001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1001" s="22"/>
      <c r="U1001" s="6" t="str">
        <f>IF(V1001&lt;&gt;"",Tabla2[[#This Row],[VALOR DEL PUNTO (EJEMPLO EN ACCIONES UN PUNTO 1€) ]]/Tabla2[[#This Row],[TAMAÑO DEL TICK (ACCIONES = 0,01)]],"")</f>
        <v/>
      </c>
      <c r="V1001" s="22"/>
      <c r="W1001" s="22"/>
      <c r="X1001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1001" s="13" t="str">
        <f>IF(Tabla2[[#This Row],[RESULTADO TOTAL EN PPRO8]]&lt;&gt;"",Tabla2[[#This Row],[RESULTADO TOTAL EN PPRO8]]-Tabla2[[#This Row],[RESULTADO (TOTAL)]],"")</f>
        <v/>
      </c>
      <c r="AA1001" s="6" t="str">
        <f>IF(Tabla2[[#This Row],[RESULTADO (TOTAL)]]&lt;0,1,"")</f>
        <v/>
      </c>
      <c r="AB1001" s="6" t="str">
        <f>IF(Tabla2[[#This Row],[TARGET REAL (RESULTADO EN TICKS)]]&lt;&gt;"",IF(Tabla2[[#This Row],[OPERACIONES PERDEDORAS]]=1,AB1000+Tabla2[[#This Row],[OPERACIONES PERDEDORAS]],0),"")</f>
        <v/>
      </c>
      <c r="AC1001" s="23"/>
      <c r="AD1001" s="23"/>
      <c r="AE1001" s="6" t="str">
        <f>IF(D1001&lt;&gt;"",COUNTIF($D$3:D1001,D1001),"")</f>
        <v/>
      </c>
      <c r="AF1001" s="6" t="str">
        <f>IF(Tabla2[[#This Row],[RESULTADO TOTAL EN PPRO8]]&lt;0,ABS(Tabla2[[#This Row],[RESULTADO TOTAL EN PPRO8]]),"")</f>
        <v/>
      </c>
    </row>
    <row r="1002" spans="1:32" x14ac:dyDescent="0.25">
      <c r="A1002" s="22"/>
      <c r="B1002" s="34">
        <f t="shared" si="41"/>
        <v>1000</v>
      </c>
      <c r="C1002" s="22"/>
      <c r="D1002" s="37"/>
      <c r="E1002" s="37"/>
      <c r="F1002" s="37"/>
      <c r="G1002" s="39"/>
      <c r="H1002" s="22"/>
      <c r="I1002" s="22"/>
      <c r="J1002" s="22"/>
      <c r="K1002" s="22"/>
      <c r="L1002" s="22"/>
      <c r="M1002" s="22"/>
      <c r="N1002" s="22"/>
      <c r="O1002" s="22"/>
      <c r="P1002" s="22"/>
      <c r="Q1002" s="22"/>
      <c r="R1002" s="22"/>
      <c r="S1002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1002" s="22"/>
      <c r="U1002" s="6" t="str">
        <f>IF(V1002&lt;&gt;"",Tabla2[[#This Row],[VALOR DEL PUNTO (EJEMPLO EN ACCIONES UN PUNTO 1€) ]]/Tabla2[[#This Row],[TAMAÑO DEL TICK (ACCIONES = 0,01)]],"")</f>
        <v/>
      </c>
      <c r="V1002" s="22"/>
      <c r="W1002" s="22"/>
      <c r="X1002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1002" s="13" t="str">
        <f>IF(Tabla2[[#This Row],[RESULTADO TOTAL EN PPRO8]]&lt;&gt;"",Tabla2[[#This Row],[RESULTADO TOTAL EN PPRO8]]-Tabla2[[#This Row],[RESULTADO (TOTAL)]],"")</f>
        <v/>
      </c>
      <c r="AA1002" s="6" t="str">
        <f>IF(Tabla2[[#This Row],[RESULTADO (TOTAL)]]&lt;0,1,"")</f>
        <v/>
      </c>
      <c r="AB1002" s="6" t="str">
        <f>IF(Tabla2[[#This Row],[TARGET REAL (RESULTADO EN TICKS)]]&lt;&gt;"",IF(Tabla2[[#This Row],[OPERACIONES PERDEDORAS]]=1,AB1001+Tabla2[[#This Row],[OPERACIONES PERDEDORAS]],0),"")</f>
        <v/>
      </c>
      <c r="AC1002" s="23"/>
      <c r="AD1002" s="23"/>
      <c r="AE1002" s="6" t="str">
        <f>IF(D1002&lt;&gt;"",COUNTIF($D$3:D1002,D1002),"")</f>
        <v/>
      </c>
      <c r="AF1002" s="6" t="str">
        <f>IF(Tabla2[[#This Row],[RESULTADO TOTAL EN PPRO8]]&lt;0,ABS(Tabla2[[#This Row],[RESULTADO TOTAL EN PPRO8]]),"")</f>
        <v/>
      </c>
    </row>
    <row r="1003" spans="1:32" x14ac:dyDescent="0.25">
      <c r="A1003" s="22"/>
      <c r="B1003" s="34">
        <f t="shared" si="41"/>
        <v>1001</v>
      </c>
      <c r="C1003" s="22"/>
      <c r="D1003" s="37"/>
      <c r="E1003" s="37"/>
      <c r="F1003" s="37"/>
      <c r="G1003" s="39"/>
      <c r="H1003" s="22"/>
      <c r="I1003" s="22"/>
      <c r="J1003" s="22"/>
      <c r="K1003" s="22"/>
      <c r="L1003" s="22"/>
      <c r="M1003" s="22"/>
      <c r="N1003" s="22"/>
      <c r="O1003" s="22"/>
      <c r="P1003" s="22"/>
      <c r="Q1003" s="22"/>
      <c r="R1003" s="22"/>
      <c r="S1003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1003" s="22"/>
      <c r="U1003" s="6" t="str">
        <f>IF(V1003&lt;&gt;"",Tabla2[[#This Row],[VALOR DEL PUNTO (EJEMPLO EN ACCIONES UN PUNTO 1€) ]]/Tabla2[[#This Row],[TAMAÑO DEL TICK (ACCIONES = 0,01)]],"")</f>
        <v/>
      </c>
      <c r="V1003" s="22"/>
      <c r="W1003" s="22"/>
      <c r="X1003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1003" s="13" t="str">
        <f>IF(Tabla2[[#This Row],[RESULTADO TOTAL EN PPRO8]]&lt;&gt;"",Tabla2[[#This Row],[RESULTADO TOTAL EN PPRO8]]-Tabla2[[#This Row],[RESULTADO (TOTAL)]],"")</f>
        <v/>
      </c>
      <c r="AA1003" s="6" t="str">
        <f>IF(Tabla2[[#This Row],[RESULTADO (TOTAL)]]&lt;0,1,"")</f>
        <v/>
      </c>
      <c r="AB1003" s="6" t="str">
        <f>IF(Tabla2[[#This Row],[TARGET REAL (RESULTADO EN TICKS)]]&lt;&gt;"",IF(Tabla2[[#This Row],[OPERACIONES PERDEDORAS]]=1,AB1002+Tabla2[[#This Row],[OPERACIONES PERDEDORAS]],0),"")</f>
        <v/>
      </c>
      <c r="AC1003" s="23"/>
      <c r="AD1003" s="23"/>
      <c r="AE1003" s="6" t="str">
        <f>IF(D1003&lt;&gt;"",COUNTIF($D$3:D1003,D1003),"")</f>
        <v/>
      </c>
      <c r="AF1003" s="6" t="str">
        <f>IF(Tabla2[[#This Row],[RESULTADO TOTAL EN PPRO8]]&lt;0,ABS(Tabla2[[#This Row],[RESULTADO TOTAL EN PPRO8]]),"")</f>
        <v/>
      </c>
    </row>
    <row r="1004" spans="1:32" x14ac:dyDescent="0.25">
      <c r="A1004" s="22"/>
      <c r="B1004" s="34">
        <f t="shared" si="41"/>
        <v>1002</v>
      </c>
      <c r="C1004" s="22"/>
      <c r="D1004" s="37"/>
      <c r="E1004" s="37"/>
      <c r="F1004" s="37"/>
      <c r="G1004" s="39"/>
      <c r="H1004" s="22"/>
      <c r="I1004" s="22"/>
      <c r="J1004" s="22"/>
      <c r="K1004" s="22"/>
      <c r="L1004" s="22"/>
      <c r="M1004" s="22"/>
      <c r="N1004" s="22"/>
      <c r="O1004" s="22"/>
      <c r="P1004" s="22"/>
      <c r="Q1004" s="22"/>
      <c r="R1004" s="22"/>
      <c r="S1004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1004" s="22"/>
      <c r="U1004" s="6" t="str">
        <f>IF(V1004&lt;&gt;"",Tabla2[[#This Row],[VALOR DEL PUNTO (EJEMPLO EN ACCIONES UN PUNTO 1€) ]]/Tabla2[[#This Row],[TAMAÑO DEL TICK (ACCIONES = 0,01)]],"")</f>
        <v/>
      </c>
      <c r="V1004" s="22"/>
      <c r="W1004" s="22"/>
      <c r="X1004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1004" s="13" t="str">
        <f>IF(Tabla2[[#This Row],[RESULTADO TOTAL EN PPRO8]]&lt;&gt;"",Tabla2[[#This Row],[RESULTADO TOTAL EN PPRO8]]-Tabla2[[#This Row],[RESULTADO (TOTAL)]],"")</f>
        <v/>
      </c>
      <c r="AA1004" s="6" t="str">
        <f>IF(Tabla2[[#This Row],[RESULTADO (TOTAL)]]&lt;0,1,"")</f>
        <v/>
      </c>
      <c r="AB1004" s="6" t="str">
        <f>IF(Tabla2[[#This Row],[TARGET REAL (RESULTADO EN TICKS)]]&lt;&gt;"",IF(Tabla2[[#This Row],[OPERACIONES PERDEDORAS]]=1,AB1003+Tabla2[[#This Row],[OPERACIONES PERDEDORAS]],0),"")</f>
        <v/>
      </c>
      <c r="AC1004" s="23"/>
      <c r="AD1004" s="23"/>
      <c r="AE1004" s="6" t="str">
        <f>IF(D1004&lt;&gt;"",COUNTIF($D$3:D1004,D1004),"")</f>
        <v/>
      </c>
      <c r="AF1004" s="6" t="str">
        <f>IF(Tabla2[[#This Row],[RESULTADO TOTAL EN PPRO8]]&lt;0,ABS(Tabla2[[#This Row],[RESULTADO TOTAL EN PPRO8]]),"")</f>
        <v/>
      </c>
    </row>
    <row r="1005" spans="1:32" x14ac:dyDescent="0.25">
      <c r="A1005" s="22"/>
      <c r="B1005" s="34">
        <f t="shared" si="41"/>
        <v>1003</v>
      </c>
      <c r="C1005" s="22"/>
      <c r="D1005" s="37"/>
      <c r="E1005" s="37"/>
      <c r="F1005" s="37"/>
      <c r="G1005" s="39"/>
      <c r="H1005" s="22"/>
      <c r="I1005" s="22"/>
      <c r="J1005" s="22"/>
      <c r="K1005" s="22"/>
      <c r="L1005" s="22"/>
      <c r="M1005" s="22"/>
      <c r="N1005" s="22"/>
      <c r="O1005" s="22"/>
      <c r="P1005" s="22"/>
      <c r="Q1005" s="22"/>
      <c r="R1005" s="22"/>
      <c r="S1005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1005" s="22"/>
      <c r="U1005" s="6" t="str">
        <f>IF(V1005&lt;&gt;"",Tabla2[[#This Row],[VALOR DEL PUNTO (EJEMPLO EN ACCIONES UN PUNTO 1€) ]]/Tabla2[[#This Row],[TAMAÑO DEL TICK (ACCIONES = 0,01)]],"")</f>
        <v/>
      </c>
      <c r="V1005" s="22"/>
      <c r="W1005" s="22"/>
      <c r="X1005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1005" s="13" t="str">
        <f>IF(Tabla2[[#This Row],[RESULTADO TOTAL EN PPRO8]]&lt;&gt;"",Tabla2[[#This Row],[RESULTADO TOTAL EN PPRO8]]-Tabla2[[#This Row],[RESULTADO (TOTAL)]],"")</f>
        <v/>
      </c>
      <c r="AA1005" s="6" t="str">
        <f>IF(Tabla2[[#This Row],[RESULTADO (TOTAL)]]&lt;0,1,"")</f>
        <v/>
      </c>
      <c r="AB1005" s="6" t="str">
        <f>IF(Tabla2[[#This Row],[TARGET REAL (RESULTADO EN TICKS)]]&lt;&gt;"",IF(Tabla2[[#This Row],[OPERACIONES PERDEDORAS]]=1,AB1004+Tabla2[[#This Row],[OPERACIONES PERDEDORAS]],0),"")</f>
        <v/>
      </c>
      <c r="AC1005" s="23"/>
      <c r="AD1005" s="23"/>
      <c r="AE1005" s="6" t="str">
        <f>IF(D1005&lt;&gt;"",COUNTIF($D$3:D1005,D1005),"")</f>
        <v/>
      </c>
      <c r="AF1005" s="6" t="str">
        <f>IF(Tabla2[[#This Row],[RESULTADO TOTAL EN PPRO8]]&lt;0,ABS(Tabla2[[#This Row],[RESULTADO TOTAL EN PPRO8]]),"")</f>
        <v/>
      </c>
    </row>
    <row r="1006" spans="1:32" x14ac:dyDescent="0.25">
      <c r="A1006" s="22"/>
      <c r="B1006" s="34">
        <f t="shared" si="41"/>
        <v>1004</v>
      </c>
      <c r="C1006" s="22"/>
      <c r="D1006" s="37"/>
      <c r="E1006" s="37"/>
      <c r="F1006" s="37"/>
      <c r="G1006" s="39"/>
      <c r="H1006" s="22"/>
      <c r="I1006" s="22"/>
      <c r="J1006" s="22"/>
      <c r="K1006" s="22"/>
      <c r="L1006" s="22"/>
      <c r="M1006" s="22"/>
      <c r="N1006" s="22"/>
      <c r="O1006" s="22"/>
      <c r="P1006" s="22"/>
      <c r="Q1006" s="22"/>
      <c r="R1006" s="22"/>
      <c r="S1006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1006" s="22"/>
      <c r="U1006" s="6" t="str">
        <f>IF(V1006&lt;&gt;"",Tabla2[[#This Row],[VALOR DEL PUNTO (EJEMPLO EN ACCIONES UN PUNTO 1€) ]]/Tabla2[[#This Row],[TAMAÑO DEL TICK (ACCIONES = 0,01)]],"")</f>
        <v/>
      </c>
      <c r="V1006" s="22"/>
      <c r="W1006" s="22"/>
      <c r="X1006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1006" s="13" t="str">
        <f>IF(Tabla2[[#This Row],[RESULTADO TOTAL EN PPRO8]]&lt;&gt;"",Tabla2[[#This Row],[RESULTADO TOTAL EN PPRO8]]-Tabla2[[#This Row],[RESULTADO (TOTAL)]],"")</f>
        <v/>
      </c>
      <c r="AA1006" s="6" t="str">
        <f>IF(Tabla2[[#This Row],[RESULTADO (TOTAL)]]&lt;0,1,"")</f>
        <v/>
      </c>
      <c r="AB1006" s="6" t="str">
        <f>IF(Tabla2[[#This Row],[TARGET REAL (RESULTADO EN TICKS)]]&lt;&gt;"",IF(Tabla2[[#This Row],[OPERACIONES PERDEDORAS]]=1,AB1005+Tabla2[[#This Row],[OPERACIONES PERDEDORAS]],0),"")</f>
        <v/>
      </c>
      <c r="AC1006" s="23"/>
      <c r="AD1006" s="23"/>
      <c r="AE1006" s="6" t="str">
        <f>IF(D1006&lt;&gt;"",COUNTIF($D$3:D1006,D1006),"")</f>
        <v/>
      </c>
      <c r="AF1006" s="6" t="str">
        <f>IF(Tabla2[[#This Row],[RESULTADO TOTAL EN PPRO8]]&lt;0,ABS(Tabla2[[#This Row],[RESULTADO TOTAL EN PPRO8]]),"")</f>
        <v/>
      </c>
    </row>
    <row r="1007" spans="1:32" x14ac:dyDescent="0.25">
      <c r="A1007" s="22"/>
      <c r="B1007" s="34">
        <f t="shared" si="41"/>
        <v>1005</v>
      </c>
      <c r="C1007" s="22"/>
      <c r="D1007" s="37"/>
      <c r="E1007" s="37"/>
      <c r="F1007" s="37"/>
      <c r="G1007" s="39"/>
      <c r="H1007" s="22"/>
      <c r="I1007" s="22"/>
      <c r="J1007" s="22"/>
      <c r="K1007" s="22"/>
      <c r="L1007" s="22"/>
      <c r="M1007" s="22"/>
      <c r="N1007" s="22"/>
      <c r="O1007" s="22"/>
      <c r="P1007" s="22"/>
      <c r="Q1007" s="22"/>
      <c r="R1007" s="22"/>
      <c r="S1007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1007" s="22"/>
      <c r="U1007" s="6" t="str">
        <f>IF(V1007&lt;&gt;"",Tabla2[[#This Row],[VALOR DEL PUNTO (EJEMPLO EN ACCIONES UN PUNTO 1€) ]]/Tabla2[[#This Row],[TAMAÑO DEL TICK (ACCIONES = 0,01)]],"")</f>
        <v/>
      </c>
      <c r="V1007" s="22"/>
      <c r="W1007" s="22"/>
      <c r="X1007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1007" s="13" t="str">
        <f>IF(Tabla2[[#This Row],[RESULTADO TOTAL EN PPRO8]]&lt;&gt;"",Tabla2[[#This Row],[RESULTADO TOTAL EN PPRO8]]-Tabla2[[#This Row],[RESULTADO (TOTAL)]],"")</f>
        <v/>
      </c>
      <c r="AA1007" s="6" t="str">
        <f>IF(Tabla2[[#This Row],[RESULTADO (TOTAL)]]&lt;0,1,"")</f>
        <v/>
      </c>
      <c r="AB1007" s="6" t="str">
        <f>IF(Tabla2[[#This Row],[TARGET REAL (RESULTADO EN TICKS)]]&lt;&gt;"",IF(Tabla2[[#This Row],[OPERACIONES PERDEDORAS]]=1,AB1006+Tabla2[[#This Row],[OPERACIONES PERDEDORAS]],0),"")</f>
        <v/>
      </c>
      <c r="AC1007" s="23"/>
      <c r="AD1007" s="23"/>
      <c r="AE1007" s="6" t="str">
        <f>IF(D1007&lt;&gt;"",COUNTIF($D$3:D1007,D1007),"")</f>
        <v/>
      </c>
      <c r="AF1007" s="6" t="str">
        <f>IF(Tabla2[[#This Row],[RESULTADO TOTAL EN PPRO8]]&lt;0,ABS(Tabla2[[#This Row],[RESULTADO TOTAL EN PPRO8]]),"")</f>
        <v/>
      </c>
    </row>
    <row r="1008" spans="1:32" x14ac:dyDescent="0.25">
      <c r="A1008" s="22"/>
      <c r="B1008" s="34">
        <f t="shared" si="41"/>
        <v>1006</v>
      </c>
      <c r="C1008" s="22"/>
      <c r="D1008" s="37"/>
      <c r="E1008" s="37"/>
      <c r="F1008" s="37"/>
      <c r="G1008" s="39"/>
      <c r="H1008" s="22"/>
      <c r="I1008" s="22"/>
      <c r="J1008" s="22"/>
      <c r="K1008" s="22"/>
      <c r="L1008" s="22"/>
      <c r="M1008" s="22"/>
      <c r="N1008" s="22"/>
      <c r="O1008" s="22"/>
      <c r="P1008" s="22"/>
      <c r="Q1008" s="22"/>
      <c r="R1008" s="22"/>
      <c r="S1008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1008" s="22"/>
      <c r="U1008" s="6" t="str">
        <f>IF(V1008&lt;&gt;"",Tabla2[[#This Row],[VALOR DEL PUNTO (EJEMPLO EN ACCIONES UN PUNTO 1€) ]]/Tabla2[[#This Row],[TAMAÑO DEL TICK (ACCIONES = 0,01)]],"")</f>
        <v/>
      </c>
      <c r="V1008" s="22"/>
      <c r="W1008" s="22"/>
      <c r="X1008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1008" s="13" t="str">
        <f>IF(Tabla2[[#This Row],[RESULTADO TOTAL EN PPRO8]]&lt;&gt;"",Tabla2[[#This Row],[RESULTADO TOTAL EN PPRO8]]-Tabla2[[#This Row],[RESULTADO (TOTAL)]],"")</f>
        <v/>
      </c>
      <c r="AA1008" s="6" t="str">
        <f>IF(Tabla2[[#This Row],[RESULTADO (TOTAL)]]&lt;0,1,"")</f>
        <v/>
      </c>
      <c r="AB1008" s="6" t="str">
        <f>IF(Tabla2[[#This Row],[TARGET REAL (RESULTADO EN TICKS)]]&lt;&gt;"",IF(Tabla2[[#This Row],[OPERACIONES PERDEDORAS]]=1,AB1007+Tabla2[[#This Row],[OPERACIONES PERDEDORAS]],0),"")</f>
        <v/>
      </c>
      <c r="AC1008" s="23"/>
      <c r="AD1008" s="23"/>
      <c r="AE1008" s="6" t="str">
        <f>IF(D1008&lt;&gt;"",COUNTIF($D$3:D1008,D1008),"")</f>
        <v/>
      </c>
      <c r="AF1008" s="6" t="str">
        <f>IF(Tabla2[[#This Row],[RESULTADO TOTAL EN PPRO8]]&lt;0,ABS(Tabla2[[#This Row],[RESULTADO TOTAL EN PPRO8]]),"")</f>
        <v/>
      </c>
    </row>
    <row r="1009" spans="1:32" x14ac:dyDescent="0.25">
      <c r="A1009" s="22"/>
      <c r="B1009" s="34">
        <f t="shared" si="41"/>
        <v>1007</v>
      </c>
      <c r="C1009" s="22"/>
      <c r="D1009" s="37"/>
      <c r="E1009" s="37"/>
      <c r="F1009" s="37"/>
      <c r="G1009" s="39"/>
      <c r="H1009" s="22"/>
      <c r="I1009" s="22"/>
      <c r="J1009" s="22"/>
      <c r="K1009" s="22"/>
      <c r="L1009" s="22"/>
      <c r="M1009" s="22"/>
      <c r="N1009" s="22"/>
      <c r="O1009" s="22"/>
      <c r="P1009" s="22"/>
      <c r="Q1009" s="22"/>
      <c r="R1009" s="22"/>
      <c r="S1009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1009" s="22"/>
      <c r="U1009" s="6" t="str">
        <f>IF(V1009&lt;&gt;"",Tabla2[[#This Row],[VALOR DEL PUNTO (EJEMPLO EN ACCIONES UN PUNTO 1€) ]]/Tabla2[[#This Row],[TAMAÑO DEL TICK (ACCIONES = 0,01)]],"")</f>
        <v/>
      </c>
      <c r="V1009" s="22"/>
      <c r="W1009" s="22"/>
      <c r="X1009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1009" s="13" t="str">
        <f>IF(Tabla2[[#This Row],[RESULTADO TOTAL EN PPRO8]]&lt;&gt;"",Tabla2[[#This Row],[RESULTADO TOTAL EN PPRO8]]-Tabla2[[#This Row],[RESULTADO (TOTAL)]],"")</f>
        <v/>
      </c>
      <c r="AA1009" s="6" t="str">
        <f>IF(Tabla2[[#This Row],[RESULTADO (TOTAL)]]&lt;0,1,"")</f>
        <v/>
      </c>
      <c r="AB1009" s="6" t="str">
        <f>IF(Tabla2[[#This Row],[TARGET REAL (RESULTADO EN TICKS)]]&lt;&gt;"",IF(Tabla2[[#This Row],[OPERACIONES PERDEDORAS]]=1,AB1008+Tabla2[[#This Row],[OPERACIONES PERDEDORAS]],0),"")</f>
        <v/>
      </c>
      <c r="AC1009" s="23"/>
      <c r="AD1009" s="23"/>
      <c r="AE1009" s="6" t="str">
        <f>IF(D1009&lt;&gt;"",COUNTIF($D$3:D1009,D1009),"")</f>
        <v/>
      </c>
      <c r="AF1009" s="6" t="str">
        <f>IF(Tabla2[[#This Row],[RESULTADO TOTAL EN PPRO8]]&lt;0,ABS(Tabla2[[#This Row],[RESULTADO TOTAL EN PPRO8]]),"")</f>
        <v/>
      </c>
    </row>
    <row r="1010" spans="1:32" x14ac:dyDescent="0.25">
      <c r="A1010" s="22"/>
      <c r="B1010" s="34">
        <f t="shared" si="41"/>
        <v>1008</v>
      </c>
      <c r="C1010" s="22"/>
      <c r="D1010" s="37"/>
      <c r="E1010" s="37"/>
      <c r="F1010" s="37"/>
      <c r="G1010" s="39"/>
      <c r="H1010" s="22"/>
      <c r="I1010" s="22"/>
      <c r="J1010" s="22"/>
      <c r="K1010" s="22"/>
      <c r="L1010" s="22"/>
      <c r="M1010" s="22"/>
      <c r="N1010" s="22"/>
      <c r="O1010" s="22"/>
      <c r="P1010" s="22"/>
      <c r="Q1010" s="22"/>
      <c r="R1010" s="22"/>
      <c r="S1010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1010" s="22"/>
      <c r="U1010" s="6" t="str">
        <f>IF(V1010&lt;&gt;"",Tabla2[[#This Row],[VALOR DEL PUNTO (EJEMPLO EN ACCIONES UN PUNTO 1€) ]]/Tabla2[[#This Row],[TAMAÑO DEL TICK (ACCIONES = 0,01)]],"")</f>
        <v/>
      </c>
      <c r="V1010" s="22"/>
      <c r="W1010" s="22"/>
      <c r="X1010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1010" s="13" t="str">
        <f>IF(Tabla2[[#This Row],[RESULTADO TOTAL EN PPRO8]]&lt;&gt;"",Tabla2[[#This Row],[RESULTADO TOTAL EN PPRO8]]-Tabla2[[#This Row],[RESULTADO (TOTAL)]],"")</f>
        <v/>
      </c>
      <c r="AA1010" s="6" t="str">
        <f>IF(Tabla2[[#This Row],[RESULTADO (TOTAL)]]&lt;0,1,"")</f>
        <v/>
      </c>
      <c r="AB1010" s="6" t="str">
        <f>IF(Tabla2[[#This Row],[TARGET REAL (RESULTADO EN TICKS)]]&lt;&gt;"",IF(Tabla2[[#This Row],[OPERACIONES PERDEDORAS]]=1,AB1009+Tabla2[[#This Row],[OPERACIONES PERDEDORAS]],0),"")</f>
        <v/>
      </c>
      <c r="AC1010" s="23"/>
      <c r="AD1010" s="23"/>
      <c r="AE1010" s="6" t="str">
        <f>IF(D1010&lt;&gt;"",COUNTIF($D$3:D1010,D1010),"")</f>
        <v/>
      </c>
      <c r="AF1010" s="6" t="str">
        <f>IF(Tabla2[[#This Row],[RESULTADO TOTAL EN PPRO8]]&lt;0,ABS(Tabla2[[#This Row],[RESULTADO TOTAL EN PPRO8]]),"")</f>
        <v/>
      </c>
    </row>
    <row r="1011" spans="1:32" x14ac:dyDescent="0.25">
      <c r="A1011" s="22"/>
      <c r="B1011" s="34">
        <f t="shared" si="41"/>
        <v>1009</v>
      </c>
      <c r="C1011" s="22"/>
      <c r="D1011" s="37"/>
      <c r="E1011" s="37"/>
      <c r="F1011" s="37"/>
      <c r="G1011" s="39"/>
      <c r="H1011" s="22"/>
      <c r="I1011" s="22"/>
      <c r="J1011" s="22"/>
      <c r="K1011" s="22"/>
      <c r="L1011" s="22"/>
      <c r="M1011" s="22"/>
      <c r="N1011" s="22"/>
      <c r="O1011" s="22"/>
      <c r="P1011" s="22"/>
      <c r="Q1011" s="22"/>
      <c r="R1011" s="22"/>
      <c r="S1011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1011" s="22"/>
      <c r="U1011" s="6" t="str">
        <f>IF(V1011&lt;&gt;"",Tabla2[[#This Row],[VALOR DEL PUNTO (EJEMPLO EN ACCIONES UN PUNTO 1€) ]]/Tabla2[[#This Row],[TAMAÑO DEL TICK (ACCIONES = 0,01)]],"")</f>
        <v/>
      </c>
      <c r="V1011" s="22"/>
      <c r="W1011" s="22"/>
      <c r="X1011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1011" s="13" t="str">
        <f>IF(Tabla2[[#This Row],[RESULTADO TOTAL EN PPRO8]]&lt;&gt;"",Tabla2[[#This Row],[RESULTADO TOTAL EN PPRO8]]-Tabla2[[#This Row],[RESULTADO (TOTAL)]],"")</f>
        <v/>
      </c>
      <c r="AA1011" s="6" t="str">
        <f>IF(Tabla2[[#This Row],[RESULTADO (TOTAL)]]&lt;0,1,"")</f>
        <v/>
      </c>
      <c r="AB1011" s="6" t="str">
        <f>IF(Tabla2[[#This Row],[TARGET REAL (RESULTADO EN TICKS)]]&lt;&gt;"",IF(Tabla2[[#This Row],[OPERACIONES PERDEDORAS]]=1,AB1010+Tabla2[[#This Row],[OPERACIONES PERDEDORAS]],0),"")</f>
        <v/>
      </c>
      <c r="AC1011" s="23"/>
      <c r="AD1011" s="23"/>
      <c r="AE1011" s="6" t="str">
        <f>IF(D1011&lt;&gt;"",COUNTIF($D$3:D1011,D1011),"")</f>
        <v/>
      </c>
      <c r="AF1011" s="6" t="str">
        <f>IF(Tabla2[[#This Row],[RESULTADO TOTAL EN PPRO8]]&lt;0,ABS(Tabla2[[#This Row],[RESULTADO TOTAL EN PPRO8]]),"")</f>
        <v/>
      </c>
    </row>
    <row r="1012" spans="1:32" x14ac:dyDescent="0.25">
      <c r="A1012" s="22"/>
      <c r="B1012" s="34">
        <f t="shared" si="41"/>
        <v>1010</v>
      </c>
      <c r="C1012" s="22"/>
      <c r="D1012" s="37"/>
      <c r="E1012" s="37"/>
      <c r="F1012" s="37"/>
      <c r="G1012" s="39"/>
      <c r="H1012" s="22"/>
      <c r="I1012" s="22"/>
      <c r="J1012" s="22"/>
      <c r="K1012" s="22"/>
      <c r="L1012" s="22"/>
      <c r="M1012" s="22"/>
      <c r="N1012" s="22"/>
      <c r="O1012" s="22"/>
      <c r="P1012" s="22"/>
      <c r="Q1012" s="22"/>
      <c r="R1012" s="22"/>
      <c r="S1012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1012" s="22"/>
      <c r="U1012" s="6" t="str">
        <f>IF(V1012&lt;&gt;"",Tabla2[[#This Row],[VALOR DEL PUNTO (EJEMPLO EN ACCIONES UN PUNTO 1€) ]]/Tabla2[[#This Row],[TAMAÑO DEL TICK (ACCIONES = 0,01)]],"")</f>
        <v/>
      </c>
      <c r="V1012" s="22"/>
      <c r="W1012" s="22"/>
      <c r="X1012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1012" s="13" t="str">
        <f>IF(Tabla2[[#This Row],[RESULTADO TOTAL EN PPRO8]]&lt;&gt;"",Tabla2[[#This Row],[RESULTADO TOTAL EN PPRO8]]-Tabla2[[#This Row],[RESULTADO (TOTAL)]],"")</f>
        <v/>
      </c>
      <c r="AA1012" s="6" t="str">
        <f>IF(Tabla2[[#This Row],[RESULTADO (TOTAL)]]&lt;0,1,"")</f>
        <v/>
      </c>
      <c r="AB1012" s="6" t="str">
        <f>IF(Tabla2[[#This Row],[TARGET REAL (RESULTADO EN TICKS)]]&lt;&gt;"",IF(Tabla2[[#This Row],[OPERACIONES PERDEDORAS]]=1,AB1011+Tabla2[[#This Row],[OPERACIONES PERDEDORAS]],0),"")</f>
        <v/>
      </c>
      <c r="AC1012" s="23"/>
      <c r="AD1012" s="23"/>
      <c r="AE1012" s="6" t="str">
        <f>IF(D1012&lt;&gt;"",COUNTIF($D$3:D1012,D1012),"")</f>
        <v/>
      </c>
      <c r="AF1012" s="6" t="str">
        <f>IF(Tabla2[[#This Row],[RESULTADO TOTAL EN PPRO8]]&lt;0,ABS(Tabla2[[#This Row],[RESULTADO TOTAL EN PPRO8]]),"")</f>
        <v/>
      </c>
    </row>
    <row r="1013" spans="1:32" x14ac:dyDescent="0.25">
      <c r="A1013" s="22"/>
      <c r="B1013" s="34">
        <f t="shared" si="41"/>
        <v>1011</v>
      </c>
      <c r="C1013" s="22"/>
      <c r="D1013" s="37"/>
      <c r="E1013" s="37"/>
      <c r="F1013" s="37"/>
      <c r="G1013" s="39"/>
      <c r="H1013" s="22"/>
      <c r="I1013" s="22"/>
      <c r="J1013" s="22"/>
      <c r="K1013" s="22"/>
      <c r="L1013" s="22"/>
      <c r="M1013" s="22"/>
      <c r="N1013" s="22"/>
      <c r="O1013" s="22"/>
      <c r="P1013" s="22"/>
      <c r="Q1013" s="22"/>
      <c r="R1013" s="22"/>
      <c r="S1013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1013" s="22"/>
      <c r="U1013" s="6" t="str">
        <f>IF(V1013&lt;&gt;"",Tabla2[[#This Row],[VALOR DEL PUNTO (EJEMPLO EN ACCIONES UN PUNTO 1€) ]]/Tabla2[[#This Row],[TAMAÑO DEL TICK (ACCIONES = 0,01)]],"")</f>
        <v/>
      </c>
      <c r="V1013" s="22"/>
      <c r="W1013" s="22"/>
      <c r="X1013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1013" s="13" t="str">
        <f>IF(Tabla2[[#This Row],[RESULTADO TOTAL EN PPRO8]]&lt;&gt;"",Tabla2[[#This Row],[RESULTADO TOTAL EN PPRO8]]-Tabla2[[#This Row],[RESULTADO (TOTAL)]],"")</f>
        <v/>
      </c>
      <c r="AA1013" s="6" t="str">
        <f>IF(Tabla2[[#This Row],[RESULTADO (TOTAL)]]&lt;0,1,"")</f>
        <v/>
      </c>
      <c r="AB1013" s="6" t="str">
        <f>IF(Tabla2[[#This Row],[TARGET REAL (RESULTADO EN TICKS)]]&lt;&gt;"",IF(Tabla2[[#This Row],[OPERACIONES PERDEDORAS]]=1,AB1012+Tabla2[[#This Row],[OPERACIONES PERDEDORAS]],0),"")</f>
        <v/>
      </c>
      <c r="AC1013" s="23"/>
      <c r="AD1013" s="23"/>
      <c r="AE1013" s="6" t="str">
        <f>IF(D1013&lt;&gt;"",COUNTIF($D$3:D1013,D1013),"")</f>
        <v/>
      </c>
      <c r="AF1013" s="6" t="str">
        <f>IF(Tabla2[[#This Row],[RESULTADO TOTAL EN PPRO8]]&lt;0,ABS(Tabla2[[#This Row],[RESULTADO TOTAL EN PPRO8]]),"")</f>
        <v/>
      </c>
    </row>
    <row r="1014" spans="1:32" x14ac:dyDescent="0.25">
      <c r="A1014" s="22"/>
      <c r="B1014" s="34">
        <f t="shared" si="41"/>
        <v>1012</v>
      </c>
      <c r="C1014" s="22"/>
      <c r="D1014" s="37"/>
      <c r="E1014" s="37"/>
      <c r="F1014" s="37"/>
      <c r="G1014" s="39"/>
      <c r="H1014" s="22"/>
      <c r="I1014" s="22"/>
      <c r="J1014" s="22"/>
      <c r="K1014" s="22"/>
      <c r="L1014" s="22"/>
      <c r="M1014" s="22"/>
      <c r="N1014" s="22"/>
      <c r="O1014" s="22"/>
      <c r="P1014" s="22"/>
      <c r="Q1014" s="22"/>
      <c r="R1014" s="22"/>
      <c r="S1014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1014" s="22"/>
      <c r="U1014" s="6" t="str">
        <f>IF(V1014&lt;&gt;"",Tabla2[[#This Row],[VALOR DEL PUNTO (EJEMPLO EN ACCIONES UN PUNTO 1€) ]]/Tabla2[[#This Row],[TAMAÑO DEL TICK (ACCIONES = 0,01)]],"")</f>
        <v/>
      </c>
      <c r="V1014" s="22"/>
      <c r="W1014" s="22"/>
      <c r="X1014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1014" s="13" t="str">
        <f>IF(Tabla2[[#This Row],[RESULTADO TOTAL EN PPRO8]]&lt;&gt;"",Tabla2[[#This Row],[RESULTADO TOTAL EN PPRO8]]-Tabla2[[#This Row],[RESULTADO (TOTAL)]],"")</f>
        <v/>
      </c>
      <c r="AA1014" s="6" t="str">
        <f>IF(Tabla2[[#This Row],[RESULTADO (TOTAL)]]&lt;0,1,"")</f>
        <v/>
      </c>
      <c r="AB1014" s="6" t="str">
        <f>IF(Tabla2[[#This Row],[TARGET REAL (RESULTADO EN TICKS)]]&lt;&gt;"",IF(Tabla2[[#This Row],[OPERACIONES PERDEDORAS]]=1,AB1013+Tabla2[[#This Row],[OPERACIONES PERDEDORAS]],0),"")</f>
        <v/>
      </c>
      <c r="AC1014" s="23"/>
      <c r="AD1014" s="23"/>
      <c r="AE1014" s="6" t="str">
        <f>IF(D1014&lt;&gt;"",COUNTIF($D$3:D1014,D1014),"")</f>
        <v/>
      </c>
      <c r="AF1014" s="6" t="str">
        <f>IF(Tabla2[[#This Row],[RESULTADO TOTAL EN PPRO8]]&lt;0,ABS(Tabla2[[#This Row],[RESULTADO TOTAL EN PPRO8]]),"")</f>
        <v/>
      </c>
    </row>
    <row r="1015" spans="1:32" x14ac:dyDescent="0.25">
      <c r="A1015" s="22"/>
      <c r="B1015" s="34">
        <f t="shared" si="41"/>
        <v>1013</v>
      </c>
      <c r="C1015" s="22"/>
      <c r="D1015" s="37"/>
      <c r="E1015" s="37"/>
      <c r="F1015" s="37"/>
      <c r="G1015" s="39"/>
      <c r="H1015" s="22"/>
      <c r="I1015" s="22"/>
      <c r="J1015" s="22"/>
      <c r="K1015" s="22"/>
      <c r="L1015" s="22"/>
      <c r="M1015" s="22"/>
      <c r="N1015" s="22"/>
      <c r="O1015" s="22"/>
      <c r="P1015" s="22"/>
      <c r="Q1015" s="22"/>
      <c r="R1015" s="22"/>
      <c r="S1015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1015" s="22"/>
      <c r="U1015" s="6" t="str">
        <f>IF(V1015&lt;&gt;"",Tabla2[[#This Row],[VALOR DEL PUNTO (EJEMPLO EN ACCIONES UN PUNTO 1€) ]]/Tabla2[[#This Row],[TAMAÑO DEL TICK (ACCIONES = 0,01)]],"")</f>
        <v/>
      </c>
      <c r="V1015" s="22"/>
      <c r="W1015" s="22"/>
      <c r="X1015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1015" s="13" t="str">
        <f>IF(Tabla2[[#This Row],[RESULTADO TOTAL EN PPRO8]]&lt;&gt;"",Tabla2[[#This Row],[RESULTADO TOTAL EN PPRO8]]-Tabla2[[#This Row],[RESULTADO (TOTAL)]],"")</f>
        <v/>
      </c>
      <c r="AA1015" s="6" t="str">
        <f>IF(Tabla2[[#This Row],[RESULTADO (TOTAL)]]&lt;0,1,"")</f>
        <v/>
      </c>
      <c r="AB1015" s="6" t="str">
        <f>IF(Tabla2[[#This Row],[TARGET REAL (RESULTADO EN TICKS)]]&lt;&gt;"",IF(Tabla2[[#This Row],[OPERACIONES PERDEDORAS]]=1,AB1014+Tabla2[[#This Row],[OPERACIONES PERDEDORAS]],0),"")</f>
        <v/>
      </c>
      <c r="AC1015" s="23"/>
      <c r="AD1015" s="23"/>
      <c r="AE1015" s="6" t="str">
        <f>IF(D1015&lt;&gt;"",COUNTIF($D$3:D1015,D1015),"")</f>
        <v/>
      </c>
      <c r="AF1015" s="6" t="str">
        <f>IF(Tabla2[[#This Row],[RESULTADO TOTAL EN PPRO8]]&lt;0,ABS(Tabla2[[#This Row],[RESULTADO TOTAL EN PPRO8]]),"")</f>
        <v/>
      </c>
    </row>
    <row r="1016" spans="1:32" x14ac:dyDescent="0.25">
      <c r="A1016" s="22"/>
      <c r="B1016" s="34">
        <f t="shared" si="41"/>
        <v>1014</v>
      </c>
      <c r="C1016" s="22"/>
      <c r="D1016" s="37"/>
      <c r="E1016" s="37"/>
      <c r="F1016" s="37"/>
      <c r="G1016" s="39"/>
      <c r="H1016" s="22"/>
      <c r="I1016" s="22"/>
      <c r="J1016" s="22"/>
      <c r="K1016" s="22"/>
      <c r="L1016" s="22"/>
      <c r="M1016" s="22"/>
      <c r="N1016" s="22"/>
      <c r="O1016" s="22"/>
      <c r="P1016" s="22"/>
      <c r="Q1016" s="22"/>
      <c r="R1016" s="22"/>
      <c r="S1016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1016" s="22"/>
      <c r="U1016" s="6" t="str">
        <f>IF(V1016&lt;&gt;"",Tabla2[[#This Row],[VALOR DEL PUNTO (EJEMPLO EN ACCIONES UN PUNTO 1€) ]]/Tabla2[[#This Row],[TAMAÑO DEL TICK (ACCIONES = 0,01)]],"")</f>
        <v/>
      </c>
      <c r="V1016" s="22"/>
      <c r="W1016" s="22"/>
      <c r="X1016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1016" s="13" t="str">
        <f>IF(Tabla2[[#This Row],[RESULTADO TOTAL EN PPRO8]]&lt;&gt;"",Tabla2[[#This Row],[RESULTADO TOTAL EN PPRO8]]-Tabla2[[#This Row],[RESULTADO (TOTAL)]],"")</f>
        <v/>
      </c>
      <c r="AA1016" s="6" t="str">
        <f>IF(Tabla2[[#This Row],[RESULTADO (TOTAL)]]&lt;0,1,"")</f>
        <v/>
      </c>
      <c r="AB1016" s="6" t="str">
        <f>IF(Tabla2[[#This Row],[TARGET REAL (RESULTADO EN TICKS)]]&lt;&gt;"",IF(Tabla2[[#This Row],[OPERACIONES PERDEDORAS]]=1,AB1015+Tabla2[[#This Row],[OPERACIONES PERDEDORAS]],0),"")</f>
        <v/>
      </c>
      <c r="AC1016" s="23"/>
      <c r="AD1016" s="23"/>
      <c r="AE1016" s="6" t="str">
        <f>IF(D1016&lt;&gt;"",COUNTIF($D$3:D1016,D1016),"")</f>
        <v/>
      </c>
      <c r="AF1016" s="6" t="str">
        <f>IF(Tabla2[[#This Row],[RESULTADO TOTAL EN PPRO8]]&lt;0,ABS(Tabla2[[#This Row],[RESULTADO TOTAL EN PPRO8]]),"")</f>
        <v/>
      </c>
    </row>
    <row r="1017" spans="1:32" x14ac:dyDescent="0.25">
      <c r="A1017" s="22"/>
      <c r="B1017" s="34">
        <f t="shared" si="41"/>
        <v>1015</v>
      </c>
      <c r="C1017" s="22"/>
      <c r="D1017" s="37"/>
      <c r="E1017" s="37"/>
      <c r="F1017" s="37"/>
      <c r="G1017" s="39"/>
      <c r="H1017" s="22"/>
      <c r="I1017" s="22"/>
      <c r="J1017" s="22"/>
      <c r="K1017" s="22"/>
      <c r="L1017" s="22"/>
      <c r="M1017" s="22"/>
      <c r="N1017" s="22"/>
      <c r="O1017" s="22"/>
      <c r="P1017" s="22"/>
      <c r="Q1017" s="22"/>
      <c r="R1017" s="22"/>
      <c r="S1017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1017" s="22"/>
      <c r="U1017" s="6" t="str">
        <f>IF(V1017&lt;&gt;"",Tabla2[[#This Row],[VALOR DEL PUNTO (EJEMPLO EN ACCIONES UN PUNTO 1€) ]]/Tabla2[[#This Row],[TAMAÑO DEL TICK (ACCIONES = 0,01)]],"")</f>
        <v/>
      </c>
      <c r="V1017" s="22"/>
      <c r="W1017" s="22"/>
      <c r="X1017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1017" s="13" t="str">
        <f>IF(Tabla2[[#This Row],[RESULTADO TOTAL EN PPRO8]]&lt;&gt;"",Tabla2[[#This Row],[RESULTADO TOTAL EN PPRO8]]-Tabla2[[#This Row],[RESULTADO (TOTAL)]],"")</f>
        <v/>
      </c>
      <c r="AA1017" s="6" t="str">
        <f>IF(Tabla2[[#This Row],[RESULTADO (TOTAL)]]&lt;0,1,"")</f>
        <v/>
      </c>
      <c r="AB1017" s="6" t="str">
        <f>IF(Tabla2[[#This Row],[TARGET REAL (RESULTADO EN TICKS)]]&lt;&gt;"",IF(Tabla2[[#This Row],[OPERACIONES PERDEDORAS]]=1,AB1016+Tabla2[[#This Row],[OPERACIONES PERDEDORAS]],0),"")</f>
        <v/>
      </c>
      <c r="AC1017" s="23"/>
      <c r="AD1017" s="23"/>
      <c r="AE1017" s="6" t="str">
        <f>IF(D1017&lt;&gt;"",COUNTIF($D$3:D1017,D1017),"")</f>
        <v/>
      </c>
      <c r="AF1017" s="6" t="str">
        <f>IF(Tabla2[[#This Row],[RESULTADO TOTAL EN PPRO8]]&lt;0,ABS(Tabla2[[#This Row],[RESULTADO TOTAL EN PPRO8]]),"")</f>
        <v/>
      </c>
    </row>
    <row r="1018" spans="1:32" x14ac:dyDescent="0.25">
      <c r="A1018" s="22"/>
      <c r="B1018" s="34">
        <f t="shared" si="41"/>
        <v>1016</v>
      </c>
      <c r="C1018" s="22"/>
      <c r="D1018" s="37"/>
      <c r="E1018" s="37"/>
      <c r="F1018" s="37"/>
      <c r="G1018" s="39"/>
      <c r="H1018" s="22"/>
      <c r="I1018" s="22"/>
      <c r="J1018" s="22"/>
      <c r="K1018" s="22"/>
      <c r="L1018" s="22"/>
      <c r="M1018" s="22"/>
      <c r="N1018" s="22"/>
      <c r="O1018" s="22"/>
      <c r="P1018" s="22"/>
      <c r="Q1018" s="22"/>
      <c r="R1018" s="22"/>
      <c r="S1018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1018" s="22"/>
      <c r="U1018" s="6" t="str">
        <f>IF(V1018&lt;&gt;"",Tabla2[[#This Row],[VALOR DEL PUNTO (EJEMPLO EN ACCIONES UN PUNTO 1€) ]]/Tabla2[[#This Row],[TAMAÑO DEL TICK (ACCIONES = 0,01)]],"")</f>
        <v/>
      </c>
      <c r="V1018" s="22"/>
      <c r="W1018" s="22"/>
      <c r="X1018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1018" s="13" t="str">
        <f>IF(Tabla2[[#This Row],[RESULTADO TOTAL EN PPRO8]]&lt;&gt;"",Tabla2[[#This Row],[RESULTADO TOTAL EN PPRO8]]-Tabla2[[#This Row],[RESULTADO (TOTAL)]],"")</f>
        <v/>
      </c>
      <c r="AA1018" s="6" t="str">
        <f>IF(Tabla2[[#This Row],[RESULTADO (TOTAL)]]&lt;0,1,"")</f>
        <v/>
      </c>
      <c r="AB1018" s="6" t="str">
        <f>IF(Tabla2[[#This Row],[TARGET REAL (RESULTADO EN TICKS)]]&lt;&gt;"",IF(Tabla2[[#This Row],[OPERACIONES PERDEDORAS]]=1,AB1017+Tabla2[[#This Row],[OPERACIONES PERDEDORAS]],0),"")</f>
        <v/>
      </c>
      <c r="AC1018" s="23"/>
      <c r="AD1018" s="23"/>
      <c r="AE1018" s="6" t="str">
        <f>IF(D1018&lt;&gt;"",COUNTIF($D$3:D1018,D1018),"")</f>
        <v/>
      </c>
      <c r="AF1018" s="6" t="str">
        <f>IF(Tabla2[[#This Row],[RESULTADO TOTAL EN PPRO8]]&lt;0,ABS(Tabla2[[#This Row],[RESULTADO TOTAL EN PPRO8]]),"")</f>
        <v/>
      </c>
    </row>
    <row r="1019" spans="1:32" x14ac:dyDescent="0.25">
      <c r="A1019" s="22"/>
      <c r="B1019" s="34">
        <f t="shared" si="41"/>
        <v>1017</v>
      </c>
      <c r="C1019" s="22"/>
      <c r="D1019" s="37"/>
      <c r="E1019" s="37"/>
      <c r="F1019" s="37"/>
      <c r="G1019" s="39"/>
      <c r="H1019" s="22"/>
      <c r="I1019" s="22"/>
      <c r="J1019" s="22"/>
      <c r="K1019" s="22"/>
      <c r="L1019" s="22"/>
      <c r="M1019" s="22"/>
      <c r="N1019" s="22"/>
      <c r="O1019" s="22"/>
      <c r="P1019" s="22"/>
      <c r="Q1019" s="22"/>
      <c r="R1019" s="22"/>
      <c r="S1019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1019" s="22"/>
      <c r="U1019" s="6" t="str">
        <f>IF(V1019&lt;&gt;"",Tabla2[[#This Row],[VALOR DEL PUNTO (EJEMPLO EN ACCIONES UN PUNTO 1€) ]]/Tabla2[[#This Row],[TAMAÑO DEL TICK (ACCIONES = 0,01)]],"")</f>
        <v/>
      </c>
      <c r="V1019" s="22"/>
      <c r="W1019" s="22"/>
      <c r="X1019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1019" s="13" t="str">
        <f>IF(Tabla2[[#This Row],[RESULTADO TOTAL EN PPRO8]]&lt;&gt;"",Tabla2[[#This Row],[RESULTADO TOTAL EN PPRO8]]-Tabla2[[#This Row],[RESULTADO (TOTAL)]],"")</f>
        <v/>
      </c>
      <c r="AA1019" s="6" t="str">
        <f>IF(Tabla2[[#This Row],[RESULTADO (TOTAL)]]&lt;0,1,"")</f>
        <v/>
      </c>
      <c r="AB1019" s="6" t="str">
        <f>IF(Tabla2[[#This Row],[TARGET REAL (RESULTADO EN TICKS)]]&lt;&gt;"",IF(Tabla2[[#This Row],[OPERACIONES PERDEDORAS]]=1,AB1018+Tabla2[[#This Row],[OPERACIONES PERDEDORAS]],0),"")</f>
        <v/>
      </c>
      <c r="AC1019" s="23"/>
      <c r="AD1019" s="23"/>
      <c r="AE1019" s="6" t="str">
        <f>IF(D1019&lt;&gt;"",COUNTIF($D$3:D1019,D1019),"")</f>
        <v/>
      </c>
      <c r="AF1019" s="6" t="str">
        <f>IF(Tabla2[[#This Row],[RESULTADO TOTAL EN PPRO8]]&lt;0,ABS(Tabla2[[#This Row],[RESULTADO TOTAL EN PPRO8]]),"")</f>
        <v/>
      </c>
    </row>
    <row r="1020" spans="1:32" x14ac:dyDescent="0.25">
      <c r="A1020" s="22"/>
      <c r="B1020" s="34">
        <f t="shared" si="41"/>
        <v>1018</v>
      </c>
      <c r="C1020" s="22"/>
      <c r="D1020" s="37"/>
      <c r="E1020" s="37"/>
      <c r="F1020" s="37"/>
      <c r="G1020" s="39"/>
      <c r="H1020" s="22"/>
      <c r="I1020" s="22"/>
      <c r="J1020" s="22"/>
      <c r="K1020" s="22"/>
      <c r="L1020" s="22"/>
      <c r="M1020" s="22"/>
      <c r="N1020" s="22"/>
      <c r="O1020" s="22"/>
      <c r="P1020" s="22"/>
      <c r="Q1020" s="22"/>
      <c r="R1020" s="22"/>
      <c r="S1020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1020" s="22"/>
      <c r="U1020" s="6" t="str">
        <f>IF(V1020&lt;&gt;"",Tabla2[[#This Row],[VALOR DEL PUNTO (EJEMPLO EN ACCIONES UN PUNTO 1€) ]]/Tabla2[[#This Row],[TAMAÑO DEL TICK (ACCIONES = 0,01)]],"")</f>
        <v/>
      </c>
      <c r="V1020" s="22"/>
      <c r="W1020" s="22"/>
      <c r="X1020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1020" s="13" t="str">
        <f>IF(Tabla2[[#This Row],[RESULTADO TOTAL EN PPRO8]]&lt;&gt;"",Tabla2[[#This Row],[RESULTADO TOTAL EN PPRO8]]-Tabla2[[#This Row],[RESULTADO (TOTAL)]],"")</f>
        <v/>
      </c>
      <c r="AA1020" s="6" t="str">
        <f>IF(Tabla2[[#This Row],[RESULTADO (TOTAL)]]&lt;0,1,"")</f>
        <v/>
      </c>
      <c r="AB1020" s="6" t="str">
        <f>IF(Tabla2[[#This Row],[TARGET REAL (RESULTADO EN TICKS)]]&lt;&gt;"",IF(Tabla2[[#This Row],[OPERACIONES PERDEDORAS]]=1,AB1019+Tabla2[[#This Row],[OPERACIONES PERDEDORAS]],0),"")</f>
        <v/>
      </c>
      <c r="AC1020" s="23"/>
      <c r="AD1020" s="23"/>
      <c r="AE1020" s="6" t="str">
        <f>IF(D1020&lt;&gt;"",COUNTIF($D$3:D1020,D1020),"")</f>
        <v/>
      </c>
      <c r="AF1020" s="6" t="str">
        <f>IF(Tabla2[[#This Row],[RESULTADO TOTAL EN PPRO8]]&lt;0,ABS(Tabla2[[#This Row],[RESULTADO TOTAL EN PPRO8]]),"")</f>
        <v/>
      </c>
    </row>
    <row r="1021" spans="1:32" x14ac:dyDescent="0.25">
      <c r="A1021" s="22"/>
      <c r="B1021" s="34">
        <f t="shared" si="41"/>
        <v>1019</v>
      </c>
      <c r="C1021" s="22"/>
      <c r="D1021" s="37"/>
      <c r="E1021" s="37"/>
      <c r="F1021" s="37"/>
      <c r="G1021" s="39"/>
      <c r="H1021" s="22"/>
      <c r="I1021" s="22"/>
      <c r="J1021" s="22"/>
      <c r="K1021" s="22"/>
      <c r="L1021" s="22"/>
      <c r="M1021" s="22"/>
      <c r="N1021" s="22"/>
      <c r="O1021" s="22"/>
      <c r="P1021" s="22"/>
      <c r="Q1021" s="22"/>
      <c r="R1021" s="22"/>
      <c r="S1021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1021" s="22"/>
      <c r="U1021" s="6" t="str">
        <f>IF(V1021&lt;&gt;"",Tabla2[[#This Row],[VALOR DEL PUNTO (EJEMPLO EN ACCIONES UN PUNTO 1€) ]]/Tabla2[[#This Row],[TAMAÑO DEL TICK (ACCIONES = 0,01)]],"")</f>
        <v/>
      </c>
      <c r="V1021" s="22"/>
      <c r="W1021" s="22"/>
      <c r="X1021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1021" s="13" t="str">
        <f>IF(Tabla2[[#This Row],[RESULTADO TOTAL EN PPRO8]]&lt;&gt;"",Tabla2[[#This Row],[RESULTADO TOTAL EN PPRO8]]-Tabla2[[#This Row],[RESULTADO (TOTAL)]],"")</f>
        <v/>
      </c>
      <c r="AA1021" s="6" t="str">
        <f>IF(Tabla2[[#This Row],[RESULTADO (TOTAL)]]&lt;0,1,"")</f>
        <v/>
      </c>
      <c r="AB1021" s="6" t="str">
        <f>IF(Tabla2[[#This Row],[TARGET REAL (RESULTADO EN TICKS)]]&lt;&gt;"",IF(Tabla2[[#This Row],[OPERACIONES PERDEDORAS]]=1,AB1020+Tabla2[[#This Row],[OPERACIONES PERDEDORAS]],0),"")</f>
        <v/>
      </c>
      <c r="AC1021" s="23"/>
      <c r="AD1021" s="23"/>
      <c r="AE1021" s="6" t="str">
        <f>IF(D1021&lt;&gt;"",COUNTIF($D$3:D1021,D1021),"")</f>
        <v/>
      </c>
      <c r="AF1021" s="6" t="str">
        <f>IF(Tabla2[[#This Row],[RESULTADO TOTAL EN PPRO8]]&lt;0,ABS(Tabla2[[#This Row],[RESULTADO TOTAL EN PPRO8]]),"")</f>
        <v/>
      </c>
    </row>
    <row r="1022" spans="1:32" x14ac:dyDescent="0.25">
      <c r="A1022" s="22"/>
      <c r="B1022" s="34">
        <f t="shared" si="41"/>
        <v>1020</v>
      </c>
      <c r="C1022" s="22"/>
      <c r="D1022" s="37"/>
      <c r="E1022" s="37"/>
      <c r="F1022" s="37"/>
      <c r="G1022" s="39"/>
      <c r="H1022" s="22"/>
      <c r="I1022" s="22"/>
      <c r="J1022" s="22"/>
      <c r="K1022" s="22"/>
      <c r="L1022" s="22"/>
      <c r="M1022" s="22"/>
      <c r="N1022" s="22"/>
      <c r="O1022" s="22"/>
      <c r="P1022" s="22"/>
      <c r="Q1022" s="22"/>
      <c r="R1022" s="22"/>
      <c r="S1022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1022" s="22"/>
      <c r="U1022" s="6" t="str">
        <f>IF(V1022&lt;&gt;"",Tabla2[[#This Row],[VALOR DEL PUNTO (EJEMPLO EN ACCIONES UN PUNTO 1€) ]]/Tabla2[[#This Row],[TAMAÑO DEL TICK (ACCIONES = 0,01)]],"")</f>
        <v/>
      </c>
      <c r="V1022" s="22"/>
      <c r="W1022" s="22"/>
      <c r="X1022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1022" s="13" t="str">
        <f>IF(Tabla2[[#This Row],[RESULTADO TOTAL EN PPRO8]]&lt;&gt;"",Tabla2[[#This Row],[RESULTADO TOTAL EN PPRO8]]-Tabla2[[#This Row],[RESULTADO (TOTAL)]],"")</f>
        <v/>
      </c>
      <c r="AA1022" s="6" t="str">
        <f>IF(Tabla2[[#This Row],[RESULTADO (TOTAL)]]&lt;0,1,"")</f>
        <v/>
      </c>
      <c r="AB1022" s="6" t="str">
        <f>IF(Tabla2[[#This Row],[TARGET REAL (RESULTADO EN TICKS)]]&lt;&gt;"",IF(Tabla2[[#This Row],[OPERACIONES PERDEDORAS]]=1,AB1021+Tabla2[[#This Row],[OPERACIONES PERDEDORAS]],0),"")</f>
        <v/>
      </c>
      <c r="AC1022" s="23"/>
      <c r="AD1022" s="23"/>
      <c r="AE1022" s="6" t="str">
        <f>IF(D1022&lt;&gt;"",COUNTIF($D$3:D1022,D1022),"")</f>
        <v/>
      </c>
      <c r="AF1022" s="6" t="str">
        <f>IF(Tabla2[[#This Row],[RESULTADO TOTAL EN PPRO8]]&lt;0,ABS(Tabla2[[#This Row],[RESULTADO TOTAL EN PPRO8]]),"")</f>
        <v/>
      </c>
    </row>
    <row r="1023" spans="1:32" x14ac:dyDescent="0.25">
      <c r="A1023" s="22"/>
      <c r="B1023" s="34">
        <f t="shared" si="41"/>
        <v>1021</v>
      </c>
      <c r="C1023" s="22"/>
      <c r="D1023" s="37"/>
      <c r="E1023" s="37"/>
      <c r="F1023" s="37"/>
      <c r="G1023" s="39"/>
      <c r="H1023" s="22"/>
      <c r="I1023" s="22"/>
      <c r="J1023" s="22"/>
      <c r="K1023" s="22"/>
      <c r="L1023" s="22"/>
      <c r="M1023" s="22"/>
      <c r="N1023" s="22"/>
      <c r="O1023" s="22"/>
      <c r="P1023" s="22"/>
      <c r="Q1023" s="22"/>
      <c r="R1023" s="22"/>
      <c r="S1023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1023" s="22"/>
      <c r="U1023" s="6" t="str">
        <f>IF(V1023&lt;&gt;"",Tabla2[[#This Row],[VALOR DEL PUNTO (EJEMPLO EN ACCIONES UN PUNTO 1€) ]]/Tabla2[[#This Row],[TAMAÑO DEL TICK (ACCIONES = 0,01)]],"")</f>
        <v/>
      </c>
      <c r="V1023" s="22"/>
      <c r="W1023" s="22"/>
      <c r="X1023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1023" s="13" t="str">
        <f>IF(Tabla2[[#This Row],[RESULTADO TOTAL EN PPRO8]]&lt;&gt;"",Tabla2[[#This Row],[RESULTADO TOTAL EN PPRO8]]-Tabla2[[#This Row],[RESULTADO (TOTAL)]],"")</f>
        <v/>
      </c>
      <c r="AA1023" s="6" t="str">
        <f>IF(Tabla2[[#This Row],[RESULTADO (TOTAL)]]&lt;0,1,"")</f>
        <v/>
      </c>
      <c r="AB1023" s="6" t="str">
        <f>IF(Tabla2[[#This Row],[TARGET REAL (RESULTADO EN TICKS)]]&lt;&gt;"",IF(Tabla2[[#This Row],[OPERACIONES PERDEDORAS]]=1,AB1022+Tabla2[[#This Row],[OPERACIONES PERDEDORAS]],0),"")</f>
        <v/>
      </c>
      <c r="AC1023" s="23"/>
      <c r="AD1023" s="23"/>
      <c r="AE1023" s="6" t="str">
        <f>IF(D1023&lt;&gt;"",COUNTIF($D$3:D1023,D1023),"")</f>
        <v/>
      </c>
      <c r="AF1023" s="6" t="str">
        <f>IF(Tabla2[[#This Row],[RESULTADO TOTAL EN PPRO8]]&lt;0,ABS(Tabla2[[#This Row],[RESULTADO TOTAL EN PPRO8]]),"")</f>
        <v/>
      </c>
    </row>
    <row r="1024" spans="1:32" x14ac:dyDescent="0.25">
      <c r="A1024" s="22"/>
      <c r="B1024" s="34">
        <f t="shared" si="41"/>
        <v>1022</v>
      </c>
      <c r="C1024" s="22"/>
      <c r="D1024" s="37"/>
      <c r="E1024" s="37"/>
      <c r="F1024" s="37"/>
      <c r="G1024" s="39"/>
      <c r="H1024" s="22"/>
      <c r="I1024" s="22"/>
      <c r="J1024" s="22"/>
      <c r="K1024" s="22"/>
      <c r="L1024" s="22"/>
      <c r="M1024" s="22"/>
      <c r="N1024" s="22"/>
      <c r="O1024" s="22"/>
      <c r="P1024" s="22"/>
      <c r="Q1024" s="22"/>
      <c r="R1024" s="22"/>
      <c r="S1024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1024" s="22"/>
      <c r="U1024" s="6" t="str">
        <f>IF(V1024&lt;&gt;"",Tabla2[[#This Row],[VALOR DEL PUNTO (EJEMPLO EN ACCIONES UN PUNTO 1€) ]]/Tabla2[[#This Row],[TAMAÑO DEL TICK (ACCIONES = 0,01)]],"")</f>
        <v/>
      </c>
      <c r="V1024" s="22"/>
      <c r="W1024" s="22"/>
      <c r="X1024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1024" s="13" t="str">
        <f>IF(Tabla2[[#This Row],[RESULTADO TOTAL EN PPRO8]]&lt;&gt;"",Tabla2[[#This Row],[RESULTADO TOTAL EN PPRO8]]-Tabla2[[#This Row],[RESULTADO (TOTAL)]],"")</f>
        <v/>
      </c>
      <c r="AA1024" s="6" t="str">
        <f>IF(Tabla2[[#This Row],[RESULTADO (TOTAL)]]&lt;0,1,"")</f>
        <v/>
      </c>
      <c r="AB1024" s="6" t="str">
        <f>IF(Tabla2[[#This Row],[TARGET REAL (RESULTADO EN TICKS)]]&lt;&gt;"",IF(Tabla2[[#This Row],[OPERACIONES PERDEDORAS]]=1,AB1023+Tabla2[[#This Row],[OPERACIONES PERDEDORAS]],0),"")</f>
        <v/>
      </c>
      <c r="AC1024" s="23"/>
      <c r="AD1024" s="23"/>
      <c r="AE1024" s="6" t="str">
        <f>IF(D1024&lt;&gt;"",COUNTIF($D$3:D1024,D1024),"")</f>
        <v/>
      </c>
      <c r="AF1024" s="6" t="str">
        <f>IF(Tabla2[[#This Row],[RESULTADO TOTAL EN PPRO8]]&lt;0,ABS(Tabla2[[#This Row],[RESULTADO TOTAL EN PPRO8]]),"")</f>
        <v/>
      </c>
    </row>
    <row r="1025" spans="1:32" x14ac:dyDescent="0.25">
      <c r="A1025" s="22"/>
      <c r="B1025" s="34">
        <f t="shared" si="41"/>
        <v>1023</v>
      </c>
      <c r="C1025" s="22"/>
      <c r="D1025" s="37"/>
      <c r="E1025" s="37"/>
      <c r="F1025" s="37"/>
      <c r="G1025" s="39"/>
      <c r="H1025" s="22"/>
      <c r="I1025" s="22"/>
      <c r="J1025" s="22"/>
      <c r="K1025" s="22"/>
      <c r="L1025" s="22"/>
      <c r="M1025" s="22"/>
      <c r="N1025" s="22"/>
      <c r="O1025" s="22"/>
      <c r="P1025" s="22"/>
      <c r="Q1025" s="22"/>
      <c r="R1025" s="22"/>
      <c r="S1025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1025" s="22"/>
      <c r="U1025" s="6" t="str">
        <f>IF(V1025&lt;&gt;"",Tabla2[[#This Row],[VALOR DEL PUNTO (EJEMPLO EN ACCIONES UN PUNTO 1€) ]]/Tabla2[[#This Row],[TAMAÑO DEL TICK (ACCIONES = 0,01)]],"")</f>
        <v/>
      </c>
      <c r="V1025" s="22"/>
      <c r="W1025" s="22"/>
      <c r="X1025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1025" s="13" t="str">
        <f>IF(Tabla2[[#This Row],[RESULTADO TOTAL EN PPRO8]]&lt;&gt;"",Tabla2[[#This Row],[RESULTADO TOTAL EN PPRO8]]-Tabla2[[#This Row],[RESULTADO (TOTAL)]],"")</f>
        <v/>
      </c>
      <c r="AA1025" s="6" t="str">
        <f>IF(Tabla2[[#This Row],[RESULTADO (TOTAL)]]&lt;0,1,"")</f>
        <v/>
      </c>
      <c r="AB1025" s="6" t="str">
        <f>IF(Tabla2[[#This Row],[TARGET REAL (RESULTADO EN TICKS)]]&lt;&gt;"",IF(Tabla2[[#This Row],[OPERACIONES PERDEDORAS]]=1,AB1024+Tabla2[[#This Row],[OPERACIONES PERDEDORAS]],0),"")</f>
        <v/>
      </c>
      <c r="AC1025" s="23"/>
      <c r="AD1025" s="23"/>
      <c r="AE1025" s="6" t="str">
        <f>IF(D1025&lt;&gt;"",COUNTIF($D$3:D1025,D1025),"")</f>
        <v/>
      </c>
      <c r="AF1025" s="6" t="str">
        <f>IF(Tabla2[[#This Row],[RESULTADO TOTAL EN PPRO8]]&lt;0,ABS(Tabla2[[#This Row],[RESULTADO TOTAL EN PPRO8]]),"")</f>
        <v/>
      </c>
    </row>
    <row r="1026" spans="1:32" x14ac:dyDescent="0.25">
      <c r="A1026" s="22"/>
      <c r="B1026" s="34">
        <f t="shared" si="41"/>
        <v>1024</v>
      </c>
      <c r="C1026" s="22"/>
      <c r="D1026" s="37"/>
      <c r="E1026" s="37"/>
      <c r="F1026" s="37"/>
      <c r="G1026" s="39"/>
      <c r="H1026" s="22"/>
      <c r="I1026" s="22"/>
      <c r="J1026" s="22"/>
      <c r="K1026" s="22"/>
      <c r="L1026" s="22"/>
      <c r="M1026" s="22"/>
      <c r="N1026" s="22"/>
      <c r="O1026" s="22"/>
      <c r="P1026" s="22"/>
      <c r="Q1026" s="22"/>
      <c r="R1026" s="22"/>
      <c r="S1026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1026" s="22"/>
      <c r="U1026" s="6" t="str">
        <f>IF(V1026&lt;&gt;"",Tabla2[[#This Row],[VALOR DEL PUNTO (EJEMPLO EN ACCIONES UN PUNTO 1€) ]]/Tabla2[[#This Row],[TAMAÑO DEL TICK (ACCIONES = 0,01)]],"")</f>
        <v/>
      </c>
      <c r="V1026" s="22"/>
      <c r="W1026" s="22"/>
      <c r="X1026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1026" s="13" t="str">
        <f>IF(Tabla2[[#This Row],[RESULTADO TOTAL EN PPRO8]]&lt;&gt;"",Tabla2[[#This Row],[RESULTADO TOTAL EN PPRO8]]-Tabla2[[#This Row],[RESULTADO (TOTAL)]],"")</f>
        <v/>
      </c>
      <c r="AA1026" s="6" t="str">
        <f>IF(Tabla2[[#This Row],[RESULTADO (TOTAL)]]&lt;0,1,"")</f>
        <v/>
      </c>
      <c r="AB1026" s="6" t="str">
        <f>IF(Tabla2[[#This Row],[TARGET REAL (RESULTADO EN TICKS)]]&lt;&gt;"",IF(Tabla2[[#This Row],[OPERACIONES PERDEDORAS]]=1,AB1025+Tabla2[[#This Row],[OPERACIONES PERDEDORAS]],0),"")</f>
        <v/>
      </c>
      <c r="AC1026" s="23"/>
      <c r="AD1026" s="23"/>
      <c r="AE1026" s="6" t="str">
        <f>IF(D1026&lt;&gt;"",COUNTIF($D$3:D1026,D1026),"")</f>
        <v/>
      </c>
      <c r="AF1026" s="6" t="str">
        <f>IF(Tabla2[[#This Row],[RESULTADO TOTAL EN PPRO8]]&lt;0,ABS(Tabla2[[#This Row],[RESULTADO TOTAL EN PPRO8]]),"")</f>
        <v/>
      </c>
    </row>
    <row r="1027" spans="1:32" x14ac:dyDescent="0.25">
      <c r="A1027" s="22"/>
      <c r="B1027" s="34">
        <f t="shared" si="41"/>
        <v>1025</v>
      </c>
      <c r="C1027" s="22"/>
      <c r="D1027" s="37"/>
      <c r="E1027" s="37"/>
      <c r="F1027" s="37"/>
      <c r="G1027" s="39"/>
      <c r="H1027" s="22"/>
      <c r="I1027" s="22"/>
      <c r="J1027" s="22"/>
      <c r="K1027" s="22"/>
      <c r="L1027" s="22"/>
      <c r="M1027" s="22"/>
      <c r="N1027" s="22"/>
      <c r="O1027" s="22"/>
      <c r="P1027" s="22"/>
      <c r="Q1027" s="22"/>
      <c r="R1027" s="22"/>
      <c r="S1027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1027" s="22"/>
      <c r="U1027" s="6" t="str">
        <f>IF(V1027&lt;&gt;"",Tabla2[[#This Row],[VALOR DEL PUNTO (EJEMPLO EN ACCIONES UN PUNTO 1€) ]]/Tabla2[[#This Row],[TAMAÑO DEL TICK (ACCIONES = 0,01)]],"")</f>
        <v/>
      </c>
      <c r="V1027" s="22"/>
      <c r="W1027" s="22"/>
      <c r="X1027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1027" s="13" t="str">
        <f>IF(Tabla2[[#This Row],[RESULTADO TOTAL EN PPRO8]]&lt;&gt;"",Tabla2[[#This Row],[RESULTADO TOTAL EN PPRO8]]-Tabla2[[#This Row],[RESULTADO (TOTAL)]],"")</f>
        <v/>
      </c>
      <c r="AA1027" s="6" t="str">
        <f>IF(Tabla2[[#This Row],[RESULTADO (TOTAL)]]&lt;0,1,"")</f>
        <v/>
      </c>
      <c r="AB1027" s="6" t="str">
        <f>IF(Tabla2[[#This Row],[TARGET REAL (RESULTADO EN TICKS)]]&lt;&gt;"",IF(Tabla2[[#This Row],[OPERACIONES PERDEDORAS]]=1,AB1026+Tabla2[[#This Row],[OPERACIONES PERDEDORAS]],0),"")</f>
        <v/>
      </c>
      <c r="AC1027" s="23"/>
      <c r="AD1027" s="23"/>
      <c r="AE1027" s="6" t="str">
        <f>IF(D1027&lt;&gt;"",COUNTIF($D$3:D1027,D1027),"")</f>
        <v/>
      </c>
      <c r="AF1027" s="6" t="str">
        <f>IF(Tabla2[[#This Row],[RESULTADO TOTAL EN PPRO8]]&lt;0,ABS(Tabla2[[#This Row],[RESULTADO TOTAL EN PPRO8]]),"")</f>
        <v/>
      </c>
    </row>
    <row r="1028" spans="1:32" x14ac:dyDescent="0.25">
      <c r="A1028" s="22"/>
      <c r="B1028" s="34">
        <f t="shared" si="41"/>
        <v>1026</v>
      </c>
      <c r="C1028" s="22"/>
      <c r="D1028" s="37"/>
      <c r="E1028" s="37"/>
      <c r="F1028" s="37"/>
      <c r="G1028" s="39"/>
      <c r="H1028" s="22"/>
      <c r="I1028" s="22"/>
      <c r="J1028" s="22"/>
      <c r="K1028" s="22"/>
      <c r="L1028" s="22"/>
      <c r="M1028" s="22"/>
      <c r="N1028" s="22"/>
      <c r="O1028" s="22"/>
      <c r="P1028" s="22"/>
      <c r="Q1028" s="22"/>
      <c r="R1028" s="22"/>
      <c r="S1028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1028" s="22"/>
      <c r="U1028" s="6" t="str">
        <f>IF(V1028&lt;&gt;"",Tabla2[[#This Row],[VALOR DEL PUNTO (EJEMPLO EN ACCIONES UN PUNTO 1€) ]]/Tabla2[[#This Row],[TAMAÑO DEL TICK (ACCIONES = 0,01)]],"")</f>
        <v/>
      </c>
      <c r="V1028" s="22"/>
      <c r="W1028" s="22"/>
      <c r="X1028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1028" s="13" t="str">
        <f>IF(Tabla2[[#This Row],[RESULTADO TOTAL EN PPRO8]]&lt;&gt;"",Tabla2[[#This Row],[RESULTADO TOTAL EN PPRO8]]-Tabla2[[#This Row],[RESULTADO (TOTAL)]],"")</f>
        <v/>
      </c>
      <c r="AA1028" s="6" t="str">
        <f>IF(Tabla2[[#This Row],[RESULTADO (TOTAL)]]&lt;0,1,"")</f>
        <v/>
      </c>
      <c r="AB1028" s="6" t="str">
        <f>IF(Tabla2[[#This Row],[TARGET REAL (RESULTADO EN TICKS)]]&lt;&gt;"",IF(Tabla2[[#This Row],[OPERACIONES PERDEDORAS]]=1,AB1027+Tabla2[[#This Row],[OPERACIONES PERDEDORAS]],0),"")</f>
        <v/>
      </c>
      <c r="AC1028" s="23"/>
      <c r="AD1028" s="23"/>
      <c r="AE1028" s="6" t="str">
        <f>IF(D1028&lt;&gt;"",COUNTIF($D$3:D1028,D1028),"")</f>
        <v/>
      </c>
      <c r="AF1028" s="6" t="str">
        <f>IF(Tabla2[[#This Row],[RESULTADO TOTAL EN PPRO8]]&lt;0,ABS(Tabla2[[#This Row],[RESULTADO TOTAL EN PPRO8]]),"")</f>
        <v/>
      </c>
    </row>
    <row r="1029" spans="1:32" x14ac:dyDescent="0.25">
      <c r="A1029" s="22"/>
      <c r="B1029" s="34">
        <f t="shared" si="41"/>
        <v>1027</v>
      </c>
      <c r="C1029" s="22"/>
      <c r="D1029" s="37"/>
      <c r="E1029" s="37"/>
      <c r="F1029" s="37"/>
      <c r="G1029" s="39"/>
      <c r="H1029" s="22"/>
      <c r="I1029" s="22"/>
      <c r="J1029" s="22"/>
      <c r="K1029" s="22"/>
      <c r="L1029" s="22"/>
      <c r="M1029" s="22"/>
      <c r="N1029" s="22"/>
      <c r="O1029" s="22"/>
      <c r="P1029" s="22"/>
      <c r="Q1029" s="22"/>
      <c r="R1029" s="22"/>
      <c r="S1029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1029" s="22"/>
      <c r="U1029" s="6" t="str">
        <f>IF(V1029&lt;&gt;"",Tabla2[[#This Row],[VALOR DEL PUNTO (EJEMPLO EN ACCIONES UN PUNTO 1€) ]]/Tabla2[[#This Row],[TAMAÑO DEL TICK (ACCIONES = 0,01)]],"")</f>
        <v/>
      </c>
      <c r="V1029" s="22"/>
      <c r="W1029" s="22"/>
      <c r="X1029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1029" s="13" t="str">
        <f>IF(Tabla2[[#This Row],[RESULTADO TOTAL EN PPRO8]]&lt;&gt;"",Tabla2[[#This Row],[RESULTADO TOTAL EN PPRO8]]-Tabla2[[#This Row],[RESULTADO (TOTAL)]],"")</f>
        <v/>
      </c>
      <c r="AA1029" s="6" t="str">
        <f>IF(Tabla2[[#This Row],[RESULTADO (TOTAL)]]&lt;0,1,"")</f>
        <v/>
      </c>
      <c r="AB1029" s="6" t="str">
        <f>IF(Tabla2[[#This Row],[TARGET REAL (RESULTADO EN TICKS)]]&lt;&gt;"",IF(Tabla2[[#This Row],[OPERACIONES PERDEDORAS]]=1,AB1028+Tabla2[[#This Row],[OPERACIONES PERDEDORAS]],0),"")</f>
        <v/>
      </c>
      <c r="AC1029" s="23"/>
      <c r="AD1029" s="23"/>
      <c r="AE1029" s="6" t="str">
        <f>IF(D1029&lt;&gt;"",COUNTIF($D$3:D1029,D1029),"")</f>
        <v/>
      </c>
      <c r="AF1029" s="6" t="str">
        <f>IF(Tabla2[[#This Row],[RESULTADO TOTAL EN PPRO8]]&lt;0,ABS(Tabla2[[#This Row],[RESULTADO TOTAL EN PPRO8]]),"")</f>
        <v/>
      </c>
    </row>
    <row r="1030" spans="1:32" x14ac:dyDescent="0.25">
      <c r="A1030" s="22"/>
      <c r="B1030" s="34">
        <f t="shared" si="41"/>
        <v>1028</v>
      </c>
      <c r="C1030" s="22"/>
      <c r="D1030" s="37"/>
      <c r="E1030" s="37"/>
      <c r="F1030" s="37"/>
      <c r="G1030" s="39"/>
      <c r="H1030" s="22"/>
      <c r="I1030" s="22"/>
      <c r="J1030" s="22"/>
      <c r="K1030" s="22"/>
      <c r="L1030" s="22"/>
      <c r="M1030" s="22"/>
      <c r="N1030" s="22"/>
      <c r="O1030" s="22"/>
      <c r="P1030" s="22"/>
      <c r="Q1030" s="22"/>
      <c r="R1030" s="22"/>
      <c r="S1030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1030" s="22"/>
      <c r="U1030" s="6" t="str">
        <f>IF(V1030&lt;&gt;"",Tabla2[[#This Row],[VALOR DEL PUNTO (EJEMPLO EN ACCIONES UN PUNTO 1€) ]]/Tabla2[[#This Row],[TAMAÑO DEL TICK (ACCIONES = 0,01)]],"")</f>
        <v/>
      </c>
      <c r="V1030" s="22"/>
      <c r="W1030" s="22"/>
      <c r="X1030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1030" s="13" t="str">
        <f>IF(Tabla2[[#This Row],[RESULTADO TOTAL EN PPRO8]]&lt;&gt;"",Tabla2[[#This Row],[RESULTADO TOTAL EN PPRO8]]-Tabla2[[#This Row],[RESULTADO (TOTAL)]],"")</f>
        <v/>
      </c>
      <c r="AA1030" s="6" t="str">
        <f>IF(Tabla2[[#This Row],[RESULTADO (TOTAL)]]&lt;0,1,"")</f>
        <v/>
      </c>
      <c r="AB1030" s="6" t="str">
        <f>IF(Tabla2[[#This Row],[TARGET REAL (RESULTADO EN TICKS)]]&lt;&gt;"",IF(Tabla2[[#This Row],[OPERACIONES PERDEDORAS]]=1,AB1029+Tabla2[[#This Row],[OPERACIONES PERDEDORAS]],0),"")</f>
        <v/>
      </c>
      <c r="AC1030" s="23"/>
      <c r="AD1030" s="23"/>
      <c r="AE1030" s="6" t="str">
        <f>IF(D1030&lt;&gt;"",COUNTIF($D$3:D1030,D1030),"")</f>
        <v/>
      </c>
      <c r="AF1030" s="6" t="str">
        <f>IF(Tabla2[[#This Row],[RESULTADO TOTAL EN PPRO8]]&lt;0,ABS(Tabla2[[#This Row],[RESULTADO TOTAL EN PPRO8]]),"")</f>
        <v/>
      </c>
    </row>
    <row r="1031" spans="1:32" x14ac:dyDescent="0.25">
      <c r="A1031" s="22"/>
      <c r="B1031" s="34">
        <f t="shared" si="41"/>
        <v>1029</v>
      </c>
      <c r="C1031" s="22"/>
      <c r="D1031" s="37"/>
      <c r="E1031" s="37"/>
      <c r="F1031" s="37"/>
      <c r="G1031" s="39"/>
      <c r="H1031" s="22"/>
      <c r="I1031" s="22"/>
      <c r="J1031" s="22"/>
      <c r="K1031" s="22"/>
      <c r="L1031" s="22"/>
      <c r="M1031" s="22"/>
      <c r="N1031" s="22"/>
      <c r="O1031" s="22"/>
      <c r="P1031" s="22"/>
      <c r="Q1031" s="22"/>
      <c r="R1031" s="22"/>
      <c r="S1031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1031" s="22"/>
      <c r="U1031" s="6" t="str">
        <f>IF(V1031&lt;&gt;"",Tabla2[[#This Row],[VALOR DEL PUNTO (EJEMPLO EN ACCIONES UN PUNTO 1€) ]]/Tabla2[[#This Row],[TAMAÑO DEL TICK (ACCIONES = 0,01)]],"")</f>
        <v/>
      </c>
      <c r="V1031" s="22"/>
      <c r="W1031" s="22"/>
      <c r="X1031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1031" s="13" t="str">
        <f>IF(Tabla2[[#This Row],[RESULTADO TOTAL EN PPRO8]]&lt;&gt;"",Tabla2[[#This Row],[RESULTADO TOTAL EN PPRO8]]-Tabla2[[#This Row],[RESULTADO (TOTAL)]],"")</f>
        <v/>
      </c>
      <c r="AA1031" s="6" t="str">
        <f>IF(Tabla2[[#This Row],[RESULTADO (TOTAL)]]&lt;0,1,"")</f>
        <v/>
      </c>
      <c r="AB1031" s="6" t="str">
        <f>IF(Tabla2[[#This Row],[TARGET REAL (RESULTADO EN TICKS)]]&lt;&gt;"",IF(Tabla2[[#This Row],[OPERACIONES PERDEDORAS]]=1,AB1030+Tabla2[[#This Row],[OPERACIONES PERDEDORAS]],0),"")</f>
        <v/>
      </c>
      <c r="AC1031" s="23"/>
      <c r="AD1031" s="23"/>
      <c r="AE1031" s="6" t="str">
        <f>IF(D1031&lt;&gt;"",COUNTIF($D$3:D1031,D1031),"")</f>
        <v/>
      </c>
      <c r="AF1031" s="6" t="str">
        <f>IF(Tabla2[[#This Row],[RESULTADO TOTAL EN PPRO8]]&lt;0,ABS(Tabla2[[#This Row],[RESULTADO TOTAL EN PPRO8]]),"")</f>
        <v/>
      </c>
    </row>
    <row r="1032" spans="1:32" x14ac:dyDescent="0.25">
      <c r="A1032" s="22"/>
      <c r="B1032" s="34">
        <f t="shared" si="41"/>
        <v>1030</v>
      </c>
      <c r="C1032" s="22"/>
      <c r="D1032" s="37"/>
      <c r="E1032" s="37"/>
      <c r="F1032" s="37"/>
      <c r="G1032" s="39"/>
      <c r="H1032" s="22"/>
      <c r="I1032" s="22"/>
      <c r="J1032" s="22"/>
      <c r="K1032" s="22"/>
      <c r="L1032" s="22"/>
      <c r="M1032" s="22"/>
      <c r="N1032" s="22"/>
      <c r="O1032" s="22"/>
      <c r="P1032" s="22"/>
      <c r="Q1032" s="22"/>
      <c r="R1032" s="22"/>
      <c r="S1032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1032" s="22"/>
      <c r="U1032" s="6" t="str">
        <f>IF(V1032&lt;&gt;"",Tabla2[[#This Row],[VALOR DEL PUNTO (EJEMPLO EN ACCIONES UN PUNTO 1€) ]]/Tabla2[[#This Row],[TAMAÑO DEL TICK (ACCIONES = 0,01)]],"")</f>
        <v/>
      </c>
      <c r="V1032" s="22"/>
      <c r="W1032" s="22"/>
      <c r="X1032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1032" s="13" t="str">
        <f>IF(Tabla2[[#This Row],[RESULTADO TOTAL EN PPRO8]]&lt;&gt;"",Tabla2[[#This Row],[RESULTADO TOTAL EN PPRO8]]-Tabla2[[#This Row],[RESULTADO (TOTAL)]],"")</f>
        <v/>
      </c>
      <c r="AA1032" s="6" t="str">
        <f>IF(Tabla2[[#This Row],[RESULTADO (TOTAL)]]&lt;0,1,"")</f>
        <v/>
      </c>
      <c r="AB1032" s="6" t="str">
        <f>IF(Tabla2[[#This Row],[TARGET REAL (RESULTADO EN TICKS)]]&lt;&gt;"",IF(Tabla2[[#This Row],[OPERACIONES PERDEDORAS]]=1,AB1031+Tabla2[[#This Row],[OPERACIONES PERDEDORAS]],0),"")</f>
        <v/>
      </c>
      <c r="AC1032" s="23"/>
      <c r="AD1032" s="23"/>
      <c r="AE1032" s="6" t="str">
        <f>IF(D1032&lt;&gt;"",COUNTIF($D$3:D1032,D1032),"")</f>
        <v/>
      </c>
      <c r="AF1032" s="6" t="str">
        <f>IF(Tabla2[[#This Row],[RESULTADO TOTAL EN PPRO8]]&lt;0,ABS(Tabla2[[#This Row],[RESULTADO TOTAL EN PPRO8]]),"")</f>
        <v/>
      </c>
    </row>
    <row r="1033" spans="1:32" x14ac:dyDescent="0.25">
      <c r="A1033" s="22"/>
      <c r="B1033" s="34">
        <f t="shared" si="41"/>
        <v>1031</v>
      </c>
      <c r="C1033" s="22"/>
      <c r="D1033" s="37"/>
      <c r="E1033" s="37"/>
      <c r="F1033" s="37"/>
      <c r="G1033" s="39"/>
      <c r="H1033" s="22"/>
      <c r="I1033" s="22"/>
      <c r="J1033" s="22"/>
      <c r="K1033" s="22"/>
      <c r="L1033" s="22"/>
      <c r="M1033" s="22"/>
      <c r="N1033" s="22"/>
      <c r="O1033" s="22"/>
      <c r="P1033" s="22"/>
      <c r="Q1033" s="22"/>
      <c r="R1033" s="22"/>
      <c r="S1033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1033" s="22"/>
      <c r="U1033" s="6" t="str">
        <f>IF(V1033&lt;&gt;"",Tabla2[[#This Row],[VALOR DEL PUNTO (EJEMPLO EN ACCIONES UN PUNTO 1€) ]]/Tabla2[[#This Row],[TAMAÑO DEL TICK (ACCIONES = 0,01)]],"")</f>
        <v/>
      </c>
      <c r="V1033" s="22"/>
      <c r="W1033" s="22"/>
      <c r="X1033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1033" s="13" t="str">
        <f>IF(Tabla2[[#This Row],[RESULTADO TOTAL EN PPRO8]]&lt;&gt;"",Tabla2[[#This Row],[RESULTADO TOTAL EN PPRO8]]-Tabla2[[#This Row],[RESULTADO (TOTAL)]],"")</f>
        <v/>
      </c>
      <c r="AA1033" s="6" t="str">
        <f>IF(Tabla2[[#This Row],[RESULTADO (TOTAL)]]&lt;0,1,"")</f>
        <v/>
      </c>
      <c r="AB1033" s="6" t="str">
        <f>IF(Tabla2[[#This Row],[TARGET REAL (RESULTADO EN TICKS)]]&lt;&gt;"",IF(Tabla2[[#This Row],[OPERACIONES PERDEDORAS]]=1,AB1032+Tabla2[[#This Row],[OPERACIONES PERDEDORAS]],0),"")</f>
        <v/>
      </c>
      <c r="AC1033" s="23"/>
      <c r="AD1033" s="23"/>
      <c r="AE1033" s="6" t="str">
        <f>IF(D1033&lt;&gt;"",COUNTIF($D$3:D1033,D1033),"")</f>
        <v/>
      </c>
      <c r="AF1033" s="6" t="str">
        <f>IF(Tabla2[[#This Row],[RESULTADO TOTAL EN PPRO8]]&lt;0,ABS(Tabla2[[#This Row],[RESULTADO TOTAL EN PPRO8]]),"")</f>
        <v/>
      </c>
    </row>
    <row r="1034" spans="1:32" x14ac:dyDescent="0.25">
      <c r="A1034" s="22"/>
      <c r="B1034" s="34">
        <f t="shared" si="41"/>
        <v>1032</v>
      </c>
      <c r="C1034" s="22"/>
      <c r="D1034" s="37"/>
      <c r="E1034" s="37"/>
      <c r="F1034" s="37"/>
      <c r="G1034" s="39"/>
      <c r="H1034" s="22"/>
      <c r="I1034" s="22"/>
      <c r="J1034" s="22"/>
      <c r="K1034" s="22"/>
      <c r="L1034" s="22"/>
      <c r="M1034" s="22"/>
      <c r="N1034" s="22"/>
      <c r="O1034" s="22"/>
      <c r="P1034" s="22"/>
      <c r="Q1034" s="22"/>
      <c r="R1034" s="22"/>
      <c r="S1034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1034" s="22"/>
      <c r="U1034" s="6" t="str">
        <f>IF(V1034&lt;&gt;"",Tabla2[[#This Row],[VALOR DEL PUNTO (EJEMPLO EN ACCIONES UN PUNTO 1€) ]]/Tabla2[[#This Row],[TAMAÑO DEL TICK (ACCIONES = 0,01)]],"")</f>
        <v/>
      </c>
      <c r="V1034" s="22"/>
      <c r="W1034" s="22"/>
      <c r="X1034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1034" s="13" t="str">
        <f>IF(Tabla2[[#This Row],[RESULTADO TOTAL EN PPRO8]]&lt;&gt;"",Tabla2[[#This Row],[RESULTADO TOTAL EN PPRO8]]-Tabla2[[#This Row],[RESULTADO (TOTAL)]],"")</f>
        <v/>
      </c>
      <c r="AA1034" s="6" t="str">
        <f>IF(Tabla2[[#This Row],[RESULTADO (TOTAL)]]&lt;0,1,"")</f>
        <v/>
      </c>
      <c r="AB1034" s="6" t="str">
        <f>IF(Tabla2[[#This Row],[TARGET REAL (RESULTADO EN TICKS)]]&lt;&gt;"",IF(Tabla2[[#This Row],[OPERACIONES PERDEDORAS]]=1,AB1033+Tabla2[[#This Row],[OPERACIONES PERDEDORAS]],0),"")</f>
        <v/>
      </c>
      <c r="AC1034" s="23"/>
      <c r="AD1034" s="23"/>
      <c r="AE1034" s="6" t="str">
        <f>IF(D1034&lt;&gt;"",COUNTIF($D$3:D1034,D1034),"")</f>
        <v/>
      </c>
      <c r="AF1034" s="6" t="str">
        <f>IF(Tabla2[[#This Row],[RESULTADO TOTAL EN PPRO8]]&lt;0,ABS(Tabla2[[#This Row],[RESULTADO TOTAL EN PPRO8]]),"")</f>
        <v/>
      </c>
    </row>
    <row r="1035" spans="1:32" x14ac:dyDescent="0.25">
      <c r="A1035" s="22"/>
      <c r="B1035" s="34">
        <f t="shared" si="41"/>
        <v>1033</v>
      </c>
      <c r="C1035" s="22"/>
      <c r="D1035" s="37"/>
      <c r="E1035" s="37"/>
      <c r="F1035" s="37"/>
      <c r="G1035" s="39"/>
      <c r="H1035" s="22"/>
      <c r="I1035" s="22"/>
      <c r="J1035" s="22"/>
      <c r="K1035" s="22"/>
      <c r="L1035" s="22"/>
      <c r="M1035" s="22"/>
      <c r="N1035" s="22"/>
      <c r="O1035" s="22"/>
      <c r="P1035" s="22"/>
      <c r="Q1035" s="22"/>
      <c r="R1035" s="22"/>
      <c r="S1035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1035" s="22"/>
      <c r="U1035" s="6" t="str">
        <f>IF(V1035&lt;&gt;"",Tabla2[[#This Row],[VALOR DEL PUNTO (EJEMPLO EN ACCIONES UN PUNTO 1€) ]]/Tabla2[[#This Row],[TAMAÑO DEL TICK (ACCIONES = 0,01)]],"")</f>
        <v/>
      </c>
      <c r="V1035" s="22"/>
      <c r="W1035" s="22"/>
      <c r="X1035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1035" s="13" t="str">
        <f>IF(Tabla2[[#This Row],[RESULTADO TOTAL EN PPRO8]]&lt;&gt;"",Tabla2[[#This Row],[RESULTADO TOTAL EN PPRO8]]-Tabla2[[#This Row],[RESULTADO (TOTAL)]],"")</f>
        <v/>
      </c>
      <c r="AA1035" s="6" t="str">
        <f>IF(Tabla2[[#This Row],[RESULTADO (TOTAL)]]&lt;0,1,"")</f>
        <v/>
      </c>
      <c r="AB1035" s="6" t="str">
        <f>IF(Tabla2[[#This Row],[TARGET REAL (RESULTADO EN TICKS)]]&lt;&gt;"",IF(Tabla2[[#This Row],[OPERACIONES PERDEDORAS]]=1,AB1034+Tabla2[[#This Row],[OPERACIONES PERDEDORAS]],0),"")</f>
        <v/>
      </c>
      <c r="AC1035" s="23"/>
      <c r="AD1035" s="23"/>
      <c r="AE1035" s="6" t="str">
        <f>IF(D1035&lt;&gt;"",COUNTIF($D$3:D1035,D1035),"")</f>
        <v/>
      </c>
      <c r="AF1035" s="6" t="str">
        <f>IF(Tabla2[[#This Row],[RESULTADO TOTAL EN PPRO8]]&lt;0,ABS(Tabla2[[#This Row],[RESULTADO TOTAL EN PPRO8]]),"")</f>
        <v/>
      </c>
    </row>
    <row r="1036" spans="1:32" x14ac:dyDescent="0.25">
      <c r="A1036" s="22"/>
      <c r="B1036" s="34">
        <f t="shared" si="41"/>
        <v>1034</v>
      </c>
      <c r="C1036" s="22"/>
      <c r="D1036" s="37"/>
      <c r="E1036" s="37"/>
      <c r="F1036" s="37"/>
      <c r="G1036" s="39"/>
      <c r="H1036" s="22"/>
      <c r="I1036" s="22"/>
      <c r="J1036" s="22"/>
      <c r="K1036" s="22"/>
      <c r="L1036" s="22"/>
      <c r="M1036" s="22"/>
      <c r="N1036" s="22"/>
      <c r="O1036" s="22"/>
      <c r="P1036" s="22"/>
      <c r="Q1036" s="22"/>
      <c r="R1036" s="22"/>
      <c r="S1036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1036" s="22"/>
      <c r="U1036" s="6" t="str">
        <f>IF(V1036&lt;&gt;"",Tabla2[[#This Row],[VALOR DEL PUNTO (EJEMPLO EN ACCIONES UN PUNTO 1€) ]]/Tabla2[[#This Row],[TAMAÑO DEL TICK (ACCIONES = 0,01)]],"")</f>
        <v/>
      </c>
      <c r="V1036" s="22"/>
      <c r="W1036" s="22"/>
      <c r="X1036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1036" s="13" t="str">
        <f>IF(Tabla2[[#This Row],[RESULTADO TOTAL EN PPRO8]]&lt;&gt;"",Tabla2[[#This Row],[RESULTADO TOTAL EN PPRO8]]-Tabla2[[#This Row],[RESULTADO (TOTAL)]],"")</f>
        <v/>
      </c>
      <c r="AA1036" s="6" t="str">
        <f>IF(Tabla2[[#This Row],[RESULTADO (TOTAL)]]&lt;0,1,"")</f>
        <v/>
      </c>
      <c r="AB1036" s="6" t="str">
        <f>IF(Tabla2[[#This Row],[TARGET REAL (RESULTADO EN TICKS)]]&lt;&gt;"",IF(Tabla2[[#This Row],[OPERACIONES PERDEDORAS]]=1,AB1035+Tabla2[[#This Row],[OPERACIONES PERDEDORAS]],0),"")</f>
        <v/>
      </c>
      <c r="AC1036" s="23"/>
      <c r="AD1036" s="23"/>
      <c r="AE1036" s="6" t="str">
        <f>IF(D1036&lt;&gt;"",COUNTIF($D$3:D1036,D1036),"")</f>
        <v/>
      </c>
      <c r="AF1036" s="6" t="str">
        <f>IF(Tabla2[[#This Row],[RESULTADO TOTAL EN PPRO8]]&lt;0,ABS(Tabla2[[#This Row],[RESULTADO TOTAL EN PPRO8]]),"")</f>
        <v/>
      </c>
    </row>
    <row r="1037" spans="1:32" x14ac:dyDescent="0.25">
      <c r="A1037" s="22"/>
      <c r="B1037" s="34">
        <f t="shared" si="41"/>
        <v>1035</v>
      </c>
      <c r="C1037" s="22"/>
      <c r="D1037" s="37"/>
      <c r="E1037" s="37"/>
      <c r="F1037" s="37"/>
      <c r="G1037" s="39"/>
      <c r="H1037" s="22"/>
      <c r="I1037" s="22"/>
      <c r="J1037" s="22"/>
      <c r="K1037" s="22"/>
      <c r="L1037" s="22"/>
      <c r="M1037" s="22"/>
      <c r="N1037" s="22"/>
      <c r="O1037" s="22"/>
      <c r="P1037" s="22"/>
      <c r="Q1037" s="22"/>
      <c r="R1037" s="22"/>
      <c r="S1037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1037" s="22"/>
      <c r="U1037" s="6" t="str">
        <f>IF(V1037&lt;&gt;"",Tabla2[[#This Row],[VALOR DEL PUNTO (EJEMPLO EN ACCIONES UN PUNTO 1€) ]]/Tabla2[[#This Row],[TAMAÑO DEL TICK (ACCIONES = 0,01)]],"")</f>
        <v/>
      </c>
      <c r="V1037" s="22"/>
      <c r="W1037" s="22"/>
      <c r="X1037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1037" s="13" t="str">
        <f>IF(Tabla2[[#This Row],[RESULTADO TOTAL EN PPRO8]]&lt;&gt;"",Tabla2[[#This Row],[RESULTADO TOTAL EN PPRO8]]-Tabla2[[#This Row],[RESULTADO (TOTAL)]],"")</f>
        <v/>
      </c>
      <c r="AA1037" s="6" t="str">
        <f>IF(Tabla2[[#This Row],[RESULTADO (TOTAL)]]&lt;0,1,"")</f>
        <v/>
      </c>
      <c r="AB1037" s="6" t="str">
        <f>IF(Tabla2[[#This Row],[TARGET REAL (RESULTADO EN TICKS)]]&lt;&gt;"",IF(Tabla2[[#This Row],[OPERACIONES PERDEDORAS]]=1,AB1036+Tabla2[[#This Row],[OPERACIONES PERDEDORAS]],0),"")</f>
        <v/>
      </c>
      <c r="AC1037" s="23"/>
      <c r="AD1037" s="23"/>
      <c r="AE1037" s="6" t="str">
        <f>IF(D1037&lt;&gt;"",COUNTIF($D$3:D1037,D1037),"")</f>
        <v/>
      </c>
      <c r="AF1037" s="6" t="str">
        <f>IF(Tabla2[[#This Row],[RESULTADO TOTAL EN PPRO8]]&lt;0,ABS(Tabla2[[#This Row],[RESULTADO TOTAL EN PPRO8]]),"")</f>
        <v/>
      </c>
    </row>
    <row r="1038" spans="1:32" x14ac:dyDescent="0.25">
      <c r="A1038" s="22"/>
      <c r="B1038" s="34">
        <f t="shared" si="41"/>
        <v>1036</v>
      </c>
      <c r="C1038" s="22"/>
      <c r="D1038" s="37"/>
      <c r="E1038" s="37"/>
      <c r="F1038" s="37"/>
      <c r="G1038" s="39"/>
      <c r="H1038" s="22"/>
      <c r="I1038" s="22"/>
      <c r="J1038" s="22"/>
      <c r="K1038" s="22"/>
      <c r="L1038" s="22"/>
      <c r="M1038" s="22"/>
      <c r="N1038" s="22"/>
      <c r="O1038" s="22"/>
      <c r="P1038" s="22"/>
      <c r="Q1038" s="22"/>
      <c r="R1038" s="22"/>
      <c r="S1038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1038" s="22"/>
      <c r="U1038" s="6" t="str">
        <f>IF(V1038&lt;&gt;"",Tabla2[[#This Row],[VALOR DEL PUNTO (EJEMPLO EN ACCIONES UN PUNTO 1€) ]]/Tabla2[[#This Row],[TAMAÑO DEL TICK (ACCIONES = 0,01)]],"")</f>
        <v/>
      </c>
      <c r="V1038" s="22"/>
      <c r="W1038" s="22"/>
      <c r="X1038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1038" s="13" t="str">
        <f>IF(Tabla2[[#This Row],[RESULTADO TOTAL EN PPRO8]]&lt;&gt;"",Tabla2[[#This Row],[RESULTADO TOTAL EN PPRO8]]-Tabla2[[#This Row],[RESULTADO (TOTAL)]],"")</f>
        <v/>
      </c>
      <c r="AA1038" s="6" t="str">
        <f>IF(Tabla2[[#This Row],[RESULTADO (TOTAL)]]&lt;0,1,"")</f>
        <v/>
      </c>
      <c r="AB1038" s="6" t="str">
        <f>IF(Tabla2[[#This Row],[TARGET REAL (RESULTADO EN TICKS)]]&lt;&gt;"",IF(Tabla2[[#This Row],[OPERACIONES PERDEDORAS]]=1,AB1037+Tabla2[[#This Row],[OPERACIONES PERDEDORAS]],0),"")</f>
        <v/>
      </c>
      <c r="AC1038" s="23"/>
      <c r="AD1038" s="23"/>
      <c r="AE1038" s="6" t="str">
        <f>IF(D1038&lt;&gt;"",COUNTIF($D$3:D1038,D1038),"")</f>
        <v/>
      </c>
      <c r="AF1038" s="6" t="str">
        <f>IF(Tabla2[[#This Row],[RESULTADO TOTAL EN PPRO8]]&lt;0,ABS(Tabla2[[#This Row],[RESULTADO TOTAL EN PPRO8]]),"")</f>
        <v/>
      </c>
    </row>
    <row r="1039" spans="1:32" x14ac:dyDescent="0.25">
      <c r="A1039" s="22"/>
      <c r="B1039" s="34">
        <f t="shared" si="41"/>
        <v>1037</v>
      </c>
      <c r="C1039" s="22"/>
      <c r="D1039" s="37"/>
      <c r="E1039" s="37"/>
      <c r="F1039" s="37"/>
      <c r="G1039" s="39"/>
      <c r="H1039" s="22"/>
      <c r="I1039" s="22"/>
      <c r="J1039" s="22"/>
      <c r="K1039" s="22"/>
      <c r="L1039" s="22"/>
      <c r="M1039" s="22"/>
      <c r="N1039" s="22"/>
      <c r="O1039" s="22"/>
      <c r="P1039" s="22"/>
      <c r="Q1039" s="22"/>
      <c r="R1039" s="22"/>
      <c r="S1039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1039" s="22"/>
      <c r="U1039" s="6" t="str">
        <f>IF(V1039&lt;&gt;"",Tabla2[[#This Row],[VALOR DEL PUNTO (EJEMPLO EN ACCIONES UN PUNTO 1€) ]]/Tabla2[[#This Row],[TAMAÑO DEL TICK (ACCIONES = 0,01)]],"")</f>
        <v/>
      </c>
      <c r="V1039" s="22"/>
      <c r="W1039" s="22"/>
      <c r="X1039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1039" s="13" t="str">
        <f>IF(Tabla2[[#This Row],[RESULTADO TOTAL EN PPRO8]]&lt;&gt;"",Tabla2[[#This Row],[RESULTADO TOTAL EN PPRO8]]-Tabla2[[#This Row],[RESULTADO (TOTAL)]],"")</f>
        <v/>
      </c>
      <c r="AA1039" s="6" t="str">
        <f>IF(Tabla2[[#This Row],[RESULTADO (TOTAL)]]&lt;0,1,"")</f>
        <v/>
      </c>
      <c r="AB1039" s="6" t="str">
        <f>IF(Tabla2[[#This Row],[TARGET REAL (RESULTADO EN TICKS)]]&lt;&gt;"",IF(Tabla2[[#This Row],[OPERACIONES PERDEDORAS]]=1,AB1038+Tabla2[[#This Row],[OPERACIONES PERDEDORAS]],0),"")</f>
        <v/>
      </c>
      <c r="AC1039" s="23"/>
      <c r="AD1039" s="23"/>
      <c r="AE1039" s="6" t="str">
        <f>IF(D1039&lt;&gt;"",COUNTIF($D$3:D1039,D1039),"")</f>
        <v/>
      </c>
      <c r="AF1039" s="6" t="str">
        <f>IF(Tabla2[[#This Row],[RESULTADO TOTAL EN PPRO8]]&lt;0,ABS(Tabla2[[#This Row],[RESULTADO TOTAL EN PPRO8]]),"")</f>
        <v/>
      </c>
    </row>
    <row r="1040" spans="1:32" x14ac:dyDescent="0.25">
      <c r="A1040" s="22"/>
      <c r="B1040" s="34">
        <f t="shared" si="41"/>
        <v>1038</v>
      </c>
      <c r="C1040" s="22"/>
      <c r="D1040" s="37"/>
      <c r="E1040" s="37"/>
      <c r="F1040" s="37"/>
      <c r="G1040" s="39"/>
      <c r="H1040" s="22"/>
      <c r="I1040" s="22"/>
      <c r="J1040" s="22"/>
      <c r="K1040" s="22"/>
      <c r="L1040" s="22"/>
      <c r="M1040" s="22"/>
      <c r="N1040" s="22"/>
      <c r="O1040" s="22"/>
      <c r="P1040" s="22"/>
      <c r="Q1040" s="22"/>
      <c r="R1040" s="22"/>
      <c r="S1040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1040" s="22"/>
      <c r="U1040" s="6" t="str">
        <f>IF(V1040&lt;&gt;"",Tabla2[[#This Row],[VALOR DEL PUNTO (EJEMPLO EN ACCIONES UN PUNTO 1€) ]]/Tabla2[[#This Row],[TAMAÑO DEL TICK (ACCIONES = 0,01)]],"")</f>
        <v/>
      </c>
      <c r="V1040" s="22"/>
      <c r="W1040" s="22"/>
      <c r="X1040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1040" s="13" t="str">
        <f>IF(Tabla2[[#This Row],[RESULTADO TOTAL EN PPRO8]]&lt;&gt;"",Tabla2[[#This Row],[RESULTADO TOTAL EN PPRO8]]-Tabla2[[#This Row],[RESULTADO (TOTAL)]],"")</f>
        <v/>
      </c>
      <c r="AA1040" s="6" t="str">
        <f>IF(Tabla2[[#This Row],[RESULTADO (TOTAL)]]&lt;0,1,"")</f>
        <v/>
      </c>
      <c r="AB1040" s="6" t="str">
        <f>IF(Tabla2[[#This Row],[TARGET REAL (RESULTADO EN TICKS)]]&lt;&gt;"",IF(Tabla2[[#This Row],[OPERACIONES PERDEDORAS]]=1,AB1039+Tabla2[[#This Row],[OPERACIONES PERDEDORAS]],0),"")</f>
        <v/>
      </c>
      <c r="AC1040" s="23"/>
      <c r="AD1040" s="23"/>
      <c r="AE1040" s="6" t="str">
        <f>IF(D1040&lt;&gt;"",COUNTIF($D$3:D1040,D1040),"")</f>
        <v/>
      </c>
      <c r="AF1040" s="6" t="str">
        <f>IF(Tabla2[[#This Row],[RESULTADO TOTAL EN PPRO8]]&lt;0,ABS(Tabla2[[#This Row],[RESULTADO TOTAL EN PPRO8]]),"")</f>
        <v/>
      </c>
    </row>
    <row r="1041" spans="1:32" x14ac:dyDescent="0.25">
      <c r="A1041" s="22"/>
      <c r="B1041" s="34">
        <f t="shared" si="41"/>
        <v>1039</v>
      </c>
      <c r="C1041" s="22"/>
      <c r="D1041" s="37"/>
      <c r="E1041" s="37"/>
      <c r="F1041" s="37"/>
      <c r="G1041" s="39"/>
      <c r="H1041" s="22"/>
      <c r="I1041" s="22"/>
      <c r="J1041" s="22"/>
      <c r="K1041" s="22"/>
      <c r="L1041" s="22"/>
      <c r="M1041" s="22"/>
      <c r="N1041" s="22"/>
      <c r="O1041" s="22"/>
      <c r="P1041" s="22"/>
      <c r="Q1041" s="22"/>
      <c r="R1041" s="22"/>
      <c r="S1041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1041" s="22"/>
      <c r="U1041" s="6" t="str">
        <f>IF(V1041&lt;&gt;"",Tabla2[[#This Row],[VALOR DEL PUNTO (EJEMPLO EN ACCIONES UN PUNTO 1€) ]]/Tabla2[[#This Row],[TAMAÑO DEL TICK (ACCIONES = 0,01)]],"")</f>
        <v/>
      </c>
      <c r="V1041" s="22"/>
      <c r="W1041" s="22"/>
      <c r="X1041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1041" s="13" t="str">
        <f>IF(Tabla2[[#This Row],[RESULTADO TOTAL EN PPRO8]]&lt;&gt;"",Tabla2[[#This Row],[RESULTADO TOTAL EN PPRO8]]-Tabla2[[#This Row],[RESULTADO (TOTAL)]],"")</f>
        <v/>
      </c>
      <c r="AA1041" s="6" t="str">
        <f>IF(Tabla2[[#This Row],[RESULTADO (TOTAL)]]&lt;0,1,"")</f>
        <v/>
      </c>
      <c r="AB1041" s="6" t="str">
        <f>IF(Tabla2[[#This Row],[TARGET REAL (RESULTADO EN TICKS)]]&lt;&gt;"",IF(Tabla2[[#This Row],[OPERACIONES PERDEDORAS]]=1,AB1040+Tabla2[[#This Row],[OPERACIONES PERDEDORAS]],0),"")</f>
        <v/>
      </c>
      <c r="AC1041" s="23"/>
      <c r="AD1041" s="23"/>
      <c r="AE1041" s="6" t="str">
        <f>IF(D1041&lt;&gt;"",COUNTIF($D$3:D1041,D1041),"")</f>
        <v/>
      </c>
      <c r="AF1041" s="6" t="str">
        <f>IF(Tabla2[[#This Row],[RESULTADO TOTAL EN PPRO8]]&lt;0,ABS(Tabla2[[#This Row],[RESULTADO TOTAL EN PPRO8]]),"")</f>
        <v/>
      </c>
    </row>
    <row r="1042" spans="1:32" x14ac:dyDescent="0.25">
      <c r="A1042" s="22"/>
      <c r="B1042" s="34">
        <f t="shared" si="41"/>
        <v>1040</v>
      </c>
      <c r="C1042" s="22"/>
      <c r="D1042" s="37"/>
      <c r="E1042" s="37"/>
      <c r="F1042" s="37"/>
      <c r="G1042" s="39"/>
      <c r="H1042" s="22"/>
      <c r="I1042" s="22"/>
      <c r="J1042" s="22"/>
      <c r="K1042" s="22"/>
      <c r="L1042" s="22"/>
      <c r="M1042" s="22"/>
      <c r="N1042" s="22"/>
      <c r="O1042" s="22"/>
      <c r="P1042" s="22"/>
      <c r="Q1042" s="22"/>
      <c r="R1042" s="22"/>
      <c r="S1042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1042" s="22"/>
      <c r="U1042" s="6" t="str">
        <f>IF(V1042&lt;&gt;"",Tabla2[[#This Row],[VALOR DEL PUNTO (EJEMPLO EN ACCIONES UN PUNTO 1€) ]]/Tabla2[[#This Row],[TAMAÑO DEL TICK (ACCIONES = 0,01)]],"")</f>
        <v/>
      </c>
      <c r="V1042" s="22"/>
      <c r="W1042" s="22"/>
      <c r="X1042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1042" s="13" t="str">
        <f>IF(Tabla2[[#This Row],[RESULTADO TOTAL EN PPRO8]]&lt;&gt;"",Tabla2[[#This Row],[RESULTADO TOTAL EN PPRO8]]-Tabla2[[#This Row],[RESULTADO (TOTAL)]],"")</f>
        <v/>
      </c>
      <c r="AA1042" s="6" t="str">
        <f>IF(Tabla2[[#This Row],[RESULTADO (TOTAL)]]&lt;0,1,"")</f>
        <v/>
      </c>
      <c r="AB1042" s="6" t="str">
        <f>IF(Tabla2[[#This Row],[TARGET REAL (RESULTADO EN TICKS)]]&lt;&gt;"",IF(Tabla2[[#This Row],[OPERACIONES PERDEDORAS]]=1,AB1041+Tabla2[[#This Row],[OPERACIONES PERDEDORAS]],0),"")</f>
        <v/>
      </c>
      <c r="AC1042" s="23"/>
      <c r="AD1042" s="23"/>
      <c r="AE1042" s="6" t="str">
        <f>IF(D1042&lt;&gt;"",COUNTIF($D$3:D1042,D1042),"")</f>
        <v/>
      </c>
      <c r="AF1042" s="6" t="str">
        <f>IF(Tabla2[[#This Row],[RESULTADO TOTAL EN PPRO8]]&lt;0,ABS(Tabla2[[#This Row],[RESULTADO TOTAL EN PPRO8]]),"")</f>
        <v/>
      </c>
    </row>
    <row r="1043" spans="1:32" x14ac:dyDescent="0.25">
      <c r="A1043" s="22"/>
      <c r="B1043" s="34">
        <f t="shared" si="41"/>
        <v>1041</v>
      </c>
      <c r="C1043" s="22"/>
      <c r="D1043" s="37"/>
      <c r="E1043" s="37"/>
      <c r="F1043" s="37"/>
      <c r="G1043" s="39"/>
      <c r="H1043" s="22"/>
      <c r="I1043" s="22"/>
      <c r="J1043" s="22"/>
      <c r="K1043" s="22"/>
      <c r="L1043" s="22"/>
      <c r="M1043" s="22"/>
      <c r="N1043" s="22"/>
      <c r="O1043" s="22"/>
      <c r="P1043" s="22"/>
      <c r="Q1043" s="22"/>
      <c r="R1043" s="22"/>
      <c r="S1043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1043" s="22"/>
      <c r="U1043" s="6" t="str">
        <f>IF(V1043&lt;&gt;"",Tabla2[[#This Row],[VALOR DEL PUNTO (EJEMPLO EN ACCIONES UN PUNTO 1€) ]]/Tabla2[[#This Row],[TAMAÑO DEL TICK (ACCIONES = 0,01)]],"")</f>
        <v/>
      </c>
      <c r="V1043" s="22"/>
      <c r="W1043" s="22"/>
      <c r="X1043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1043" s="13" t="str">
        <f>IF(Tabla2[[#This Row],[RESULTADO TOTAL EN PPRO8]]&lt;&gt;"",Tabla2[[#This Row],[RESULTADO TOTAL EN PPRO8]]-Tabla2[[#This Row],[RESULTADO (TOTAL)]],"")</f>
        <v/>
      </c>
      <c r="AA1043" s="6" t="str">
        <f>IF(Tabla2[[#This Row],[RESULTADO (TOTAL)]]&lt;0,1,"")</f>
        <v/>
      </c>
      <c r="AB1043" s="6" t="str">
        <f>IF(Tabla2[[#This Row],[TARGET REAL (RESULTADO EN TICKS)]]&lt;&gt;"",IF(Tabla2[[#This Row],[OPERACIONES PERDEDORAS]]=1,AB1042+Tabla2[[#This Row],[OPERACIONES PERDEDORAS]],0),"")</f>
        <v/>
      </c>
      <c r="AC1043" s="23"/>
      <c r="AD1043" s="23"/>
      <c r="AE1043" s="6" t="str">
        <f>IF(D1043&lt;&gt;"",COUNTIF($D$3:D1043,D1043),"")</f>
        <v/>
      </c>
      <c r="AF1043" s="6" t="str">
        <f>IF(Tabla2[[#This Row],[RESULTADO TOTAL EN PPRO8]]&lt;0,ABS(Tabla2[[#This Row],[RESULTADO TOTAL EN PPRO8]]),"")</f>
        <v/>
      </c>
    </row>
    <row r="1044" spans="1:32" x14ac:dyDescent="0.25">
      <c r="A1044" s="22"/>
      <c r="B1044" s="34">
        <f t="shared" si="41"/>
        <v>1042</v>
      </c>
      <c r="C1044" s="22"/>
      <c r="D1044" s="37"/>
      <c r="E1044" s="37"/>
      <c r="F1044" s="37"/>
      <c r="G1044" s="39"/>
      <c r="H1044" s="22"/>
      <c r="I1044" s="22"/>
      <c r="J1044" s="22"/>
      <c r="K1044" s="22"/>
      <c r="L1044" s="22"/>
      <c r="M1044" s="22"/>
      <c r="N1044" s="22"/>
      <c r="O1044" s="22"/>
      <c r="P1044" s="22"/>
      <c r="Q1044" s="22"/>
      <c r="R1044" s="22"/>
      <c r="S1044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1044" s="22"/>
      <c r="U1044" s="6" t="str">
        <f>IF(V1044&lt;&gt;"",Tabla2[[#This Row],[VALOR DEL PUNTO (EJEMPLO EN ACCIONES UN PUNTO 1€) ]]/Tabla2[[#This Row],[TAMAÑO DEL TICK (ACCIONES = 0,01)]],"")</f>
        <v/>
      </c>
      <c r="V1044" s="22"/>
      <c r="W1044" s="22"/>
      <c r="X1044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1044" s="13" t="str">
        <f>IF(Tabla2[[#This Row],[RESULTADO TOTAL EN PPRO8]]&lt;&gt;"",Tabla2[[#This Row],[RESULTADO TOTAL EN PPRO8]]-Tabla2[[#This Row],[RESULTADO (TOTAL)]],"")</f>
        <v/>
      </c>
      <c r="AA1044" s="6" t="str">
        <f>IF(Tabla2[[#This Row],[RESULTADO (TOTAL)]]&lt;0,1,"")</f>
        <v/>
      </c>
      <c r="AB1044" s="6" t="str">
        <f>IF(Tabla2[[#This Row],[TARGET REAL (RESULTADO EN TICKS)]]&lt;&gt;"",IF(Tabla2[[#This Row],[OPERACIONES PERDEDORAS]]=1,AB1043+Tabla2[[#This Row],[OPERACIONES PERDEDORAS]],0),"")</f>
        <v/>
      </c>
      <c r="AC1044" s="23"/>
      <c r="AD1044" s="23"/>
      <c r="AE1044" s="6" t="str">
        <f>IF(D1044&lt;&gt;"",COUNTIF($D$3:D1044,D1044),"")</f>
        <v/>
      </c>
      <c r="AF1044" s="6" t="str">
        <f>IF(Tabla2[[#This Row],[RESULTADO TOTAL EN PPRO8]]&lt;0,ABS(Tabla2[[#This Row],[RESULTADO TOTAL EN PPRO8]]),"")</f>
        <v/>
      </c>
    </row>
    <row r="1045" spans="1:32" x14ac:dyDescent="0.25">
      <c r="A1045" s="22"/>
      <c r="B1045" s="34">
        <f t="shared" si="41"/>
        <v>1043</v>
      </c>
      <c r="C1045" s="22"/>
      <c r="D1045" s="37"/>
      <c r="E1045" s="37"/>
      <c r="F1045" s="37"/>
      <c r="G1045" s="39"/>
      <c r="H1045" s="22"/>
      <c r="I1045" s="22"/>
      <c r="J1045" s="22"/>
      <c r="K1045" s="22"/>
      <c r="L1045" s="22"/>
      <c r="M1045" s="22"/>
      <c r="N1045" s="22"/>
      <c r="O1045" s="22"/>
      <c r="P1045" s="22"/>
      <c r="Q1045" s="22"/>
      <c r="R1045" s="22"/>
      <c r="S1045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1045" s="22"/>
      <c r="U1045" s="6" t="str">
        <f>IF(V1045&lt;&gt;"",Tabla2[[#This Row],[VALOR DEL PUNTO (EJEMPLO EN ACCIONES UN PUNTO 1€) ]]/Tabla2[[#This Row],[TAMAÑO DEL TICK (ACCIONES = 0,01)]],"")</f>
        <v/>
      </c>
      <c r="V1045" s="22"/>
      <c r="W1045" s="22"/>
      <c r="X1045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1045" s="13" t="str">
        <f>IF(Tabla2[[#This Row],[RESULTADO TOTAL EN PPRO8]]&lt;&gt;"",Tabla2[[#This Row],[RESULTADO TOTAL EN PPRO8]]-Tabla2[[#This Row],[RESULTADO (TOTAL)]],"")</f>
        <v/>
      </c>
      <c r="AA1045" s="6" t="str">
        <f>IF(Tabla2[[#This Row],[RESULTADO (TOTAL)]]&lt;0,1,"")</f>
        <v/>
      </c>
      <c r="AB1045" s="6" t="str">
        <f>IF(Tabla2[[#This Row],[TARGET REAL (RESULTADO EN TICKS)]]&lt;&gt;"",IF(Tabla2[[#This Row],[OPERACIONES PERDEDORAS]]=1,AB1044+Tabla2[[#This Row],[OPERACIONES PERDEDORAS]],0),"")</f>
        <v/>
      </c>
      <c r="AC1045" s="23"/>
      <c r="AD1045" s="23"/>
      <c r="AE1045" s="6" t="str">
        <f>IF(D1045&lt;&gt;"",COUNTIF($D$3:D1045,D1045),"")</f>
        <v/>
      </c>
      <c r="AF1045" s="6" t="str">
        <f>IF(Tabla2[[#This Row],[RESULTADO TOTAL EN PPRO8]]&lt;0,ABS(Tabla2[[#This Row],[RESULTADO TOTAL EN PPRO8]]),"")</f>
        <v/>
      </c>
    </row>
    <row r="1046" spans="1:32" x14ac:dyDescent="0.25">
      <c r="A1046" s="22"/>
      <c r="B1046" s="34">
        <f t="shared" si="41"/>
        <v>1044</v>
      </c>
      <c r="C1046" s="22"/>
      <c r="D1046" s="37"/>
      <c r="E1046" s="37"/>
      <c r="F1046" s="37"/>
      <c r="G1046" s="39"/>
      <c r="H1046" s="22"/>
      <c r="I1046" s="22"/>
      <c r="J1046" s="22"/>
      <c r="K1046" s="22"/>
      <c r="L1046" s="22"/>
      <c r="M1046" s="22"/>
      <c r="N1046" s="22"/>
      <c r="O1046" s="22"/>
      <c r="P1046" s="22"/>
      <c r="Q1046" s="22"/>
      <c r="R1046" s="22"/>
      <c r="S1046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1046" s="22"/>
      <c r="U1046" s="6" t="str">
        <f>IF(V1046&lt;&gt;"",Tabla2[[#This Row],[VALOR DEL PUNTO (EJEMPLO EN ACCIONES UN PUNTO 1€) ]]/Tabla2[[#This Row],[TAMAÑO DEL TICK (ACCIONES = 0,01)]],"")</f>
        <v/>
      </c>
      <c r="V1046" s="22"/>
      <c r="W1046" s="22"/>
      <c r="X1046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1046" s="13" t="str">
        <f>IF(Tabla2[[#This Row],[RESULTADO TOTAL EN PPRO8]]&lt;&gt;"",Tabla2[[#This Row],[RESULTADO TOTAL EN PPRO8]]-Tabla2[[#This Row],[RESULTADO (TOTAL)]],"")</f>
        <v/>
      </c>
      <c r="AA1046" s="6" t="str">
        <f>IF(Tabla2[[#This Row],[RESULTADO (TOTAL)]]&lt;0,1,"")</f>
        <v/>
      </c>
      <c r="AB1046" s="6" t="str">
        <f>IF(Tabla2[[#This Row],[TARGET REAL (RESULTADO EN TICKS)]]&lt;&gt;"",IF(Tabla2[[#This Row],[OPERACIONES PERDEDORAS]]=1,AB1045+Tabla2[[#This Row],[OPERACIONES PERDEDORAS]],0),"")</f>
        <v/>
      </c>
      <c r="AC1046" s="23"/>
      <c r="AD1046" s="23"/>
      <c r="AE1046" s="6" t="str">
        <f>IF(D1046&lt;&gt;"",COUNTIF($D$3:D1046,D1046),"")</f>
        <v/>
      </c>
      <c r="AF1046" s="6" t="str">
        <f>IF(Tabla2[[#This Row],[RESULTADO TOTAL EN PPRO8]]&lt;0,ABS(Tabla2[[#This Row],[RESULTADO TOTAL EN PPRO8]]),"")</f>
        <v/>
      </c>
    </row>
    <row r="1047" spans="1:32" x14ac:dyDescent="0.25">
      <c r="A1047" s="22"/>
      <c r="B1047" s="34">
        <f t="shared" si="41"/>
        <v>1045</v>
      </c>
      <c r="C1047" s="22"/>
      <c r="D1047" s="37"/>
      <c r="E1047" s="37"/>
      <c r="F1047" s="37"/>
      <c r="G1047" s="39"/>
      <c r="H1047" s="22"/>
      <c r="I1047" s="22"/>
      <c r="J1047" s="22"/>
      <c r="K1047" s="22"/>
      <c r="L1047" s="22"/>
      <c r="M1047" s="22"/>
      <c r="N1047" s="22"/>
      <c r="O1047" s="22"/>
      <c r="P1047" s="22"/>
      <c r="Q1047" s="22"/>
      <c r="R1047" s="22"/>
      <c r="S1047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1047" s="22"/>
      <c r="U1047" s="6" t="str">
        <f>IF(V1047&lt;&gt;"",Tabla2[[#This Row],[VALOR DEL PUNTO (EJEMPLO EN ACCIONES UN PUNTO 1€) ]]/Tabla2[[#This Row],[TAMAÑO DEL TICK (ACCIONES = 0,01)]],"")</f>
        <v/>
      </c>
      <c r="V1047" s="22"/>
      <c r="W1047" s="22"/>
      <c r="X1047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1047" s="13" t="str">
        <f>IF(Tabla2[[#This Row],[RESULTADO TOTAL EN PPRO8]]&lt;&gt;"",Tabla2[[#This Row],[RESULTADO TOTAL EN PPRO8]]-Tabla2[[#This Row],[RESULTADO (TOTAL)]],"")</f>
        <v/>
      </c>
      <c r="AA1047" s="6" t="str">
        <f>IF(Tabla2[[#This Row],[RESULTADO (TOTAL)]]&lt;0,1,"")</f>
        <v/>
      </c>
      <c r="AB1047" s="6" t="str">
        <f>IF(Tabla2[[#This Row],[TARGET REAL (RESULTADO EN TICKS)]]&lt;&gt;"",IF(Tabla2[[#This Row],[OPERACIONES PERDEDORAS]]=1,AB1046+Tabla2[[#This Row],[OPERACIONES PERDEDORAS]],0),"")</f>
        <v/>
      </c>
      <c r="AC1047" s="23"/>
      <c r="AD1047" s="23"/>
      <c r="AE1047" s="6" t="str">
        <f>IF(D1047&lt;&gt;"",COUNTIF($D$3:D1047,D1047),"")</f>
        <v/>
      </c>
      <c r="AF1047" s="6" t="str">
        <f>IF(Tabla2[[#This Row],[RESULTADO TOTAL EN PPRO8]]&lt;0,ABS(Tabla2[[#This Row],[RESULTADO TOTAL EN PPRO8]]),"")</f>
        <v/>
      </c>
    </row>
    <row r="1048" spans="1:32" x14ac:dyDescent="0.25">
      <c r="A1048" s="22"/>
      <c r="B1048" s="34">
        <f t="shared" si="41"/>
        <v>1046</v>
      </c>
      <c r="C1048" s="22"/>
      <c r="D1048" s="37"/>
      <c r="E1048" s="37"/>
      <c r="F1048" s="37"/>
      <c r="G1048" s="39"/>
      <c r="H1048" s="22"/>
      <c r="I1048" s="22"/>
      <c r="J1048" s="22"/>
      <c r="K1048" s="22"/>
      <c r="L1048" s="22"/>
      <c r="M1048" s="22"/>
      <c r="N1048" s="22"/>
      <c r="O1048" s="22"/>
      <c r="P1048" s="22"/>
      <c r="Q1048" s="22"/>
      <c r="R1048" s="22"/>
      <c r="S1048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1048" s="22"/>
      <c r="U1048" s="6" t="str">
        <f>IF(V1048&lt;&gt;"",Tabla2[[#This Row],[VALOR DEL PUNTO (EJEMPLO EN ACCIONES UN PUNTO 1€) ]]/Tabla2[[#This Row],[TAMAÑO DEL TICK (ACCIONES = 0,01)]],"")</f>
        <v/>
      </c>
      <c r="V1048" s="22"/>
      <c r="W1048" s="22"/>
      <c r="X1048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1048" s="13" t="str">
        <f>IF(Tabla2[[#This Row],[RESULTADO TOTAL EN PPRO8]]&lt;&gt;"",Tabla2[[#This Row],[RESULTADO TOTAL EN PPRO8]]-Tabla2[[#This Row],[RESULTADO (TOTAL)]],"")</f>
        <v/>
      </c>
      <c r="AA1048" s="6" t="str">
        <f>IF(Tabla2[[#This Row],[RESULTADO (TOTAL)]]&lt;0,1,"")</f>
        <v/>
      </c>
      <c r="AB1048" s="6" t="str">
        <f>IF(Tabla2[[#This Row],[TARGET REAL (RESULTADO EN TICKS)]]&lt;&gt;"",IF(Tabla2[[#This Row],[OPERACIONES PERDEDORAS]]=1,AB1047+Tabla2[[#This Row],[OPERACIONES PERDEDORAS]],0),"")</f>
        <v/>
      </c>
      <c r="AC1048" s="23"/>
      <c r="AD1048" s="23"/>
      <c r="AE1048" s="6" t="str">
        <f>IF(D1048&lt;&gt;"",COUNTIF($D$3:D1048,D1048),"")</f>
        <v/>
      </c>
      <c r="AF1048" s="6" t="str">
        <f>IF(Tabla2[[#This Row],[RESULTADO TOTAL EN PPRO8]]&lt;0,ABS(Tabla2[[#This Row],[RESULTADO TOTAL EN PPRO8]]),"")</f>
        <v/>
      </c>
    </row>
    <row r="1049" spans="1:32" x14ac:dyDescent="0.25">
      <c r="A1049" s="22"/>
      <c r="B1049" s="34">
        <f t="shared" si="41"/>
        <v>1047</v>
      </c>
      <c r="C1049" s="22"/>
      <c r="D1049" s="37"/>
      <c r="E1049" s="37"/>
      <c r="F1049" s="37"/>
      <c r="G1049" s="39"/>
      <c r="H1049" s="22"/>
      <c r="I1049" s="22"/>
      <c r="J1049" s="22"/>
      <c r="K1049" s="22"/>
      <c r="L1049" s="22"/>
      <c r="M1049" s="22"/>
      <c r="N1049" s="22"/>
      <c r="O1049" s="22"/>
      <c r="P1049" s="22"/>
      <c r="Q1049" s="22"/>
      <c r="R1049" s="22"/>
      <c r="S1049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1049" s="22"/>
      <c r="U1049" s="6" t="str">
        <f>IF(V1049&lt;&gt;"",Tabla2[[#This Row],[VALOR DEL PUNTO (EJEMPLO EN ACCIONES UN PUNTO 1€) ]]/Tabla2[[#This Row],[TAMAÑO DEL TICK (ACCIONES = 0,01)]],"")</f>
        <v/>
      </c>
      <c r="V1049" s="22"/>
      <c r="W1049" s="22"/>
      <c r="X1049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1049" s="13" t="str">
        <f>IF(Tabla2[[#This Row],[RESULTADO TOTAL EN PPRO8]]&lt;&gt;"",Tabla2[[#This Row],[RESULTADO TOTAL EN PPRO8]]-Tabla2[[#This Row],[RESULTADO (TOTAL)]],"")</f>
        <v/>
      </c>
      <c r="AA1049" s="6" t="str">
        <f>IF(Tabla2[[#This Row],[RESULTADO (TOTAL)]]&lt;0,1,"")</f>
        <v/>
      </c>
      <c r="AB1049" s="6" t="str">
        <f>IF(Tabla2[[#This Row],[TARGET REAL (RESULTADO EN TICKS)]]&lt;&gt;"",IF(Tabla2[[#This Row],[OPERACIONES PERDEDORAS]]=1,AB1048+Tabla2[[#This Row],[OPERACIONES PERDEDORAS]],0),"")</f>
        <v/>
      </c>
      <c r="AC1049" s="23"/>
      <c r="AD1049" s="23"/>
      <c r="AE1049" s="6" t="str">
        <f>IF(D1049&lt;&gt;"",COUNTIF($D$3:D1049,D1049),"")</f>
        <v/>
      </c>
      <c r="AF1049" s="6" t="str">
        <f>IF(Tabla2[[#This Row],[RESULTADO TOTAL EN PPRO8]]&lt;0,ABS(Tabla2[[#This Row],[RESULTADO TOTAL EN PPRO8]]),"")</f>
        <v/>
      </c>
    </row>
    <row r="1050" spans="1:32" x14ac:dyDescent="0.25">
      <c r="A1050" s="22"/>
      <c r="B1050" s="34">
        <f t="shared" si="41"/>
        <v>1048</v>
      </c>
      <c r="C1050" s="22"/>
      <c r="D1050" s="37"/>
      <c r="E1050" s="37"/>
      <c r="F1050" s="37"/>
      <c r="G1050" s="39"/>
      <c r="H1050" s="22"/>
      <c r="I1050" s="22"/>
      <c r="J1050" s="22"/>
      <c r="K1050" s="22"/>
      <c r="L1050" s="22"/>
      <c r="M1050" s="22"/>
      <c r="N1050" s="22"/>
      <c r="O1050" s="22"/>
      <c r="P1050" s="22"/>
      <c r="Q1050" s="22"/>
      <c r="R1050" s="22"/>
      <c r="S1050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1050" s="22"/>
      <c r="U1050" s="6" t="str">
        <f>IF(V1050&lt;&gt;"",Tabla2[[#This Row],[VALOR DEL PUNTO (EJEMPLO EN ACCIONES UN PUNTO 1€) ]]/Tabla2[[#This Row],[TAMAÑO DEL TICK (ACCIONES = 0,01)]],"")</f>
        <v/>
      </c>
      <c r="V1050" s="22"/>
      <c r="W1050" s="22"/>
      <c r="X1050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1050" s="13" t="str">
        <f>IF(Tabla2[[#This Row],[RESULTADO TOTAL EN PPRO8]]&lt;&gt;"",Tabla2[[#This Row],[RESULTADO TOTAL EN PPRO8]]-Tabla2[[#This Row],[RESULTADO (TOTAL)]],"")</f>
        <v/>
      </c>
      <c r="AA1050" s="6" t="str">
        <f>IF(Tabla2[[#This Row],[RESULTADO (TOTAL)]]&lt;0,1,"")</f>
        <v/>
      </c>
      <c r="AB1050" s="6" t="str">
        <f>IF(Tabla2[[#This Row],[TARGET REAL (RESULTADO EN TICKS)]]&lt;&gt;"",IF(Tabla2[[#This Row],[OPERACIONES PERDEDORAS]]=1,AB1049+Tabla2[[#This Row],[OPERACIONES PERDEDORAS]],0),"")</f>
        <v/>
      </c>
      <c r="AC1050" s="23"/>
      <c r="AD1050" s="23"/>
      <c r="AE1050" s="6" t="str">
        <f>IF(D1050&lt;&gt;"",COUNTIF($D$3:D1050,D1050),"")</f>
        <v/>
      </c>
      <c r="AF1050" s="6" t="str">
        <f>IF(Tabla2[[#This Row],[RESULTADO TOTAL EN PPRO8]]&lt;0,ABS(Tabla2[[#This Row],[RESULTADO TOTAL EN PPRO8]]),"")</f>
        <v/>
      </c>
    </row>
    <row r="1051" spans="1:32" x14ac:dyDescent="0.25">
      <c r="A1051" s="22"/>
      <c r="B1051" s="34">
        <f t="shared" si="41"/>
        <v>1049</v>
      </c>
      <c r="C1051" s="22"/>
      <c r="D1051" s="37"/>
      <c r="E1051" s="37"/>
      <c r="F1051" s="37"/>
      <c r="G1051" s="39"/>
      <c r="H1051" s="22"/>
      <c r="I1051" s="22"/>
      <c r="J1051" s="22"/>
      <c r="K1051" s="22"/>
      <c r="L1051" s="22"/>
      <c r="M1051" s="22"/>
      <c r="N1051" s="22"/>
      <c r="O1051" s="22"/>
      <c r="P1051" s="22"/>
      <c r="Q1051" s="22"/>
      <c r="R1051" s="22"/>
      <c r="S1051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1051" s="22"/>
      <c r="U1051" s="6" t="str">
        <f>IF(V1051&lt;&gt;"",Tabla2[[#This Row],[VALOR DEL PUNTO (EJEMPLO EN ACCIONES UN PUNTO 1€) ]]/Tabla2[[#This Row],[TAMAÑO DEL TICK (ACCIONES = 0,01)]],"")</f>
        <v/>
      </c>
      <c r="V1051" s="22"/>
      <c r="W1051" s="22"/>
      <c r="X1051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1051" s="13" t="str">
        <f>IF(Tabla2[[#This Row],[RESULTADO TOTAL EN PPRO8]]&lt;&gt;"",Tabla2[[#This Row],[RESULTADO TOTAL EN PPRO8]]-Tabla2[[#This Row],[RESULTADO (TOTAL)]],"")</f>
        <v/>
      </c>
      <c r="AA1051" s="6" t="str">
        <f>IF(Tabla2[[#This Row],[RESULTADO (TOTAL)]]&lt;0,1,"")</f>
        <v/>
      </c>
      <c r="AB1051" s="6" t="str">
        <f>IF(Tabla2[[#This Row],[TARGET REAL (RESULTADO EN TICKS)]]&lt;&gt;"",IF(Tabla2[[#This Row],[OPERACIONES PERDEDORAS]]=1,AB1050+Tabla2[[#This Row],[OPERACIONES PERDEDORAS]],0),"")</f>
        <v/>
      </c>
      <c r="AC1051" s="23"/>
      <c r="AD1051" s="23"/>
      <c r="AE1051" s="6" t="str">
        <f>IF(D1051&lt;&gt;"",COUNTIF($D$3:D1051,D1051),"")</f>
        <v/>
      </c>
      <c r="AF1051" s="6" t="str">
        <f>IF(Tabla2[[#This Row],[RESULTADO TOTAL EN PPRO8]]&lt;0,ABS(Tabla2[[#This Row],[RESULTADO TOTAL EN PPRO8]]),"")</f>
        <v/>
      </c>
    </row>
    <row r="1052" spans="1:32" x14ac:dyDescent="0.25">
      <c r="A1052" s="22"/>
      <c r="B1052" s="34">
        <f t="shared" si="41"/>
        <v>1050</v>
      </c>
      <c r="C1052" s="22"/>
      <c r="D1052" s="37"/>
      <c r="E1052" s="37"/>
      <c r="F1052" s="37"/>
      <c r="G1052" s="39"/>
      <c r="H1052" s="22"/>
      <c r="I1052" s="22"/>
      <c r="J1052" s="22"/>
      <c r="K1052" s="22"/>
      <c r="L1052" s="22"/>
      <c r="M1052" s="22"/>
      <c r="N1052" s="22"/>
      <c r="O1052" s="22"/>
      <c r="P1052" s="22"/>
      <c r="Q1052" s="22"/>
      <c r="R1052" s="22"/>
      <c r="S1052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1052" s="22"/>
      <c r="U1052" s="6" t="str">
        <f>IF(V1052&lt;&gt;"",Tabla2[[#This Row],[VALOR DEL PUNTO (EJEMPLO EN ACCIONES UN PUNTO 1€) ]]/Tabla2[[#This Row],[TAMAÑO DEL TICK (ACCIONES = 0,01)]],"")</f>
        <v/>
      </c>
      <c r="V1052" s="22"/>
      <c r="W1052" s="22"/>
      <c r="X1052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1052" s="13" t="str">
        <f>IF(Tabla2[[#This Row],[RESULTADO TOTAL EN PPRO8]]&lt;&gt;"",Tabla2[[#This Row],[RESULTADO TOTAL EN PPRO8]]-Tabla2[[#This Row],[RESULTADO (TOTAL)]],"")</f>
        <v/>
      </c>
      <c r="AA1052" s="6" t="str">
        <f>IF(Tabla2[[#This Row],[RESULTADO (TOTAL)]]&lt;0,1,"")</f>
        <v/>
      </c>
      <c r="AB1052" s="6" t="str">
        <f>IF(Tabla2[[#This Row],[TARGET REAL (RESULTADO EN TICKS)]]&lt;&gt;"",IF(Tabla2[[#This Row],[OPERACIONES PERDEDORAS]]=1,AB1051+Tabla2[[#This Row],[OPERACIONES PERDEDORAS]],0),"")</f>
        <v/>
      </c>
      <c r="AC1052" s="23"/>
      <c r="AD1052" s="23"/>
      <c r="AE1052" s="6" t="str">
        <f>IF(D1052&lt;&gt;"",COUNTIF($D$3:D1052,D1052),"")</f>
        <v/>
      </c>
      <c r="AF1052" s="6" t="str">
        <f>IF(Tabla2[[#This Row],[RESULTADO TOTAL EN PPRO8]]&lt;0,ABS(Tabla2[[#This Row],[RESULTADO TOTAL EN PPRO8]]),"")</f>
        <v/>
      </c>
    </row>
    <row r="1053" spans="1:32" x14ac:dyDescent="0.25">
      <c r="A1053" s="22"/>
      <c r="B1053" s="34">
        <f t="shared" si="41"/>
        <v>1051</v>
      </c>
      <c r="C1053" s="22"/>
      <c r="D1053" s="37"/>
      <c r="E1053" s="37"/>
      <c r="F1053" s="37"/>
      <c r="G1053" s="39"/>
      <c r="H1053" s="22"/>
      <c r="I1053" s="22"/>
      <c r="J1053" s="22"/>
      <c r="K1053" s="22"/>
      <c r="L1053" s="22"/>
      <c r="M1053" s="22"/>
      <c r="N1053" s="22"/>
      <c r="O1053" s="22"/>
      <c r="P1053" s="22"/>
      <c r="Q1053" s="22"/>
      <c r="R1053" s="22"/>
      <c r="S1053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1053" s="22"/>
      <c r="U1053" s="6" t="str">
        <f>IF(V1053&lt;&gt;"",Tabla2[[#This Row],[VALOR DEL PUNTO (EJEMPLO EN ACCIONES UN PUNTO 1€) ]]/Tabla2[[#This Row],[TAMAÑO DEL TICK (ACCIONES = 0,01)]],"")</f>
        <v/>
      </c>
      <c r="V1053" s="22"/>
      <c r="W1053" s="22"/>
      <c r="X1053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1053" s="13" t="str">
        <f>IF(Tabla2[[#This Row],[RESULTADO TOTAL EN PPRO8]]&lt;&gt;"",Tabla2[[#This Row],[RESULTADO TOTAL EN PPRO8]]-Tabla2[[#This Row],[RESULTADO (TOTAL)]],"")</f>
        <v/>
      </c>
      <c r="AA1053" s="6" t="str">
        <f>IF(Tabla2[[#This Row],[RESULTADO (TOTAL)]]&lt;0,1,"")</f>
        <v/>
      </c>
      <c r="AB1053" s="6" t="str">
        <f>IF(Tabla2[[#This Row],[TARGET REAL (RESULTADO EN TICKS)]]&lt;&gt;"",IF(Tabla2[[#This Row],[OPERACIONES PERDEDORAS]]=1,AB1052+Tabla2[[#This Row],[OPERACIONES PERDEDORAS]],0),"")</f>
        <v/>
      </c>
      <c r="AC1053" s="23"/>
      <c r="AD1053" s="23"/>
      <c r="AE1053" s="6" t="str">
        <f>IF(D1053&lt;&gt;"",COUNTIF($D$3:D1053,D1053),"")</f>
        <v/>
      </c>
      <c r="AF1053" s="6" t="str">
        <f>IF(Tabla2[[#This Row],[RESULTADO TOTAL EN PPRO8]]&lt;0,ABS(Tabla2[[#This Row],[RESULTADO TOTAL EN PPRO8]]),"")</f>
        <v/>
      </c>
    </row>
    <row r="1054" spans="1:32" x14ac:dyDescent="0.25">
      <c r="A1054" s="22"/>
      <c r="B1054" s="34">
        <f t="shared" si="41"/>
        <v>1052</v>
      </c>
      <c r="C1054" s="22"/>
      <c r="D1054" s="37"/>
      <c r="E1054" s="37"/>
      <c r="F1054" s="37"/>
      <c r="G1054" s="39"/>
      <c r="H1054" s="22"/>
      <c r="I1054" s="22"/>
      <c r="J1054" s="22"/>
      <c r="K1054" s="22"/>
      <c r="L1054" s="22"/>
      <c r="M1054" s="22"/>
      <c r="N1054" s="22"/>
      <c r="O1054" s="22"/>
      <c r="P1054" s="22"/>
      <c r="Q1054" s="22"/>
      <c r="R1054" s="22"/>
      <c r="S1054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1054" s="22"/>
      <c r="U1054" s="6" t="str">
        <f>IF(V1054&lt;&gt;"",Tabla2[[#This Row],[VALOR DEL PUNTO (EJEMPLO EN ACCIONES UN PUNTO 1€) ]]/Tabla2[[#This Row],[TAMAÑO DEL TICK (ACCIONES = 0,01)]],"")</f>
        <v/>
      </c>
      <c r="V1054" s="22"/>
      <c r="W1054" s="22"/>
      <c r="X1054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1054" s="13" t="str">
        <f>IF(Tabla2[[#This Row],[RESULTADO TOTAL EN PPRO8]]&lt;&gt;"",Tabla2[[#This Row],[RESULTADO TOTAL EN PPRO8]]-Tabla2[[#This Row],[RESULTADO (TOTAL)]],"")</f>
        <v/>
      </c>
      <c r="AA1054" s="6" t="str">
        <f>IF(Tabla2[[#This Row],[RESULTADO (TOTAL)]]&lt;0,1,"")</f>
        <v/>
      </c>
      <c r="AB1054" s="6" t="str">
        <f>IF(Tabla2[[#This Row],[TARGET REAL (RESULTADO EN TICKS)]]&lt;&gt;"",IF(Tabla2[[#This Row],[OPERACIONES PERDEDORAS]]=1,AB1053+Tabla2[[#This Row],[OPERACIONES PERDEDORAS]],0),"")</f>
        <v/>
      </c>
      <c r="AC1054" s="23"/>
      <c r="AD1054" s="23"/>
      <c r="AE1054" s="6" t="str">
        <f>IF(D1054&lt;&gt;"",COUNTIF($D$3:D1054,D1054),"")</f>
        <v/>
      </c>
      <c r="AF1054" s="6" t="str">
        <f>IF(Tabla2[[#This Row],[RESULTADO TOTAL EN PPRO8]]&lt;0,ABS(Tabla2[[#This Row],[RESULTADO TOTAL EN PPRO8]]),"")</f>
        <v/>
      </c>
    </row>
    <row r="1055" spans="1:32" x14ac:dyDescent="0.25">
      <c r="A1055" s="22"/>
      <c r="B1055" s="34">
        <f t="shared" si="41"/>
        <v>1053</v>
      </c>
      <c r="C1055" s="22"/>
      <c r="D1055" s="37"/>
      <c r="E1055" s="37"/>
      <c r="F1055" s="37"/>
      <c r="G1055" s="39"/>
      <c r="H1055" s="22"/>
      <c r="I1055" s="22"/>
      <c r="J1055" s="22"/>
      <c r="K1055" s="22"/>
      <c r="L1055" s="22"/>
      <c r="M1055" s="22"/>
      <c r="N1055" s="22"/>
      <c r="O1055" s="22"/>
      <c r="P1055" s="22"/>
      <c r="Q1055" s="22"/>
      <c r="R1055" s="22"/>
      <c r="S1055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1055" s="22"/>
      <c r="U1055" s="6" t="str">
        <f>IF(V1055&lt;&gt;"",Tabla2[[#This Row],[VALOR DEL PUNTO (EJEMPLO EN ACCIONES UN PUNTO 1€) ]]/Tabla2[[#This Row],[TAMAÑO DEL TICK (ACCIONES = 0,01)]],"")</f>
        <v/>
      </c>
      <c r="V1055" s="22"/>
      <c r="W1055" s="22"/>
      <c r="X1055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1055" s="13" t="str">
        <f>IF(Tabla2[[#This Row],[RESULTADO TOTAL EN PPRO8]]&lt;&gt;"",Tabla2[[#This Row],[RESULTADO TOTAL EN PPRO8]]-Tabla2[[#This Row],[RESULTADO (TOTAL)]],"")</f>
        <v/>
      </c>
      <c r="AA1055" s="6" t="str">
        <f>IF(Tabla2[[#This Row],[RESULTADO (TOTAL)]]&lt;0,1,"")</f>
        <v/>
      </c>
      <c r="AB1055" s="6" t="str">
        <f>IF(Tabla2[[#This Row],[TARGET REAL (RESULTADO EN TICKS)]]&lt;&gt;"",IF(Tabla2[[#This Row],[OPERACIONES PERDEDORAS]]=1,AB1054+Tabla2[[#This Row],[OPERACIONES PERDEDORAS]],0),"")</f>
        <v/>
      </c>
      <c r="AC1055" s="23"/>
      <c r="AD1055" s="23"/>
      <c r="AE1055" s="6" t="str">
        <f>IF(D1055&lt;&gt;"",COUNTIF($D$3:D1055,D1055),"")</f>
        <v/>
      </c>
      <c r="AF1055" s="6" t="str">
        <f>IF(Tabla2[[#This Row],[RESULTADO TOTAL EN PPRO8]]&lt;0,ABS(Tabla2[[#This Row],[RESULTADO TOTAL EN PPRO8]]),"")</f>
        <v/>
      </c>
    </row>
    <row r="1056" spans="1:32" x14ac:dyDescent="0.25">
      <c r="A1056" s="22"/>
      <c r="B1056" s="34">
        <f t="shared" si="41"/>
        <v>1054</v>
      </c>
      <c r="C1056" s="22"/>
      <c r="D1056" s="37"/>
      <c r="E1056" s="37"/>
      <c r="F1056" s="37"/>
      <c r="G1056" s="39"/>
      <c r="H1056" s="22"/>
      <c r="I1056" s="22"/>
      <c r="J1056" s="22"/>
      <c r="K1056" s="22"/>
      <c r="L1056" s="22"/>
      <c r="M1056" s="22"/>
      <c r="N1056" s="22"/>
      <c r="O1056" s="22"/>
      <c r="P1056" s="22"/>
      <c r="Q1056" s="22"/>
      <c r="R1056" s="22"/>
      <c r="S1056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1056" s="22"/>
      <c r="U1056" s="6" t="str">
        <f>IF(V1056&lt;&gt;"",Tabla2[[#This Row],[VALOR DEL PUNTO (EJEMPLO EN ACCIONES UN PUNTO 1€) ]]/Tabla2[[#This Row],[TAMAÑO DEL TICK (ACCIONES = 0,01)]],"")</f>
        <v/>
      </c>
      <c r="V1056" s="22"/>
      <c r="W1056" s="22"/>
      <c r="X1056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1056" s="13" t="str">
        <f>IF(Tabla2[[#This Row],[RESULTADO TOTAL EN PPRO8]]&lt;&gt;"",Tabla2[[#This Row],[RESULTADO TOTAL EN PPRO8]]-Tabla2[[#This Row],[RESULTADO (TOTAL)]],"")</f>
        <v/>
      </c>
      <c r="AA1056" s="6" t="str">
        <f>IF(Tabla2[[#This Row],[RESULTADO (TOTAL)]]&lt;0,1,"")</f>
        <v/>
      </c>
      <c r="AB1056" s="6" t="str">
        <f>IF(Tabla2[[#This Row],[TARGET REAL (RESULTADO EN TICKS)]]&lt;&gt;"",IF(Tabla2[[#This Row],[OPERACIONES PERDEDORAS]]=1,AB1055+Tabla2[[#This Row],[OPERACIONES PERDEDORAS]],0),"")</f>
        <v/>
      </c>
      <c r="AC1056" s="23"/>
      <c r="AD1056" s="23"/>
      <c r="AE1056" s="6" t="str">
        <f>IF(D1056&lt;&gt;"",COUNTIF($D$3:D1056,D1056),"")</f>
        <v/>
      </c>
      <c r="AF1056" s="6" t="str">
        <f>IF(Tabla2[[#This Row],[RESULTADO TOTAL EN PPRO8]]&lt;0,ABS(Tabla2[[#This Row],[RESULTADO TOTAL EN PPRO8]]),"")</f>
        <v/>
      </c>
    </row>
    <row r="1057" spans="1:32" x14ac:dyDescent="0.25">
      <c r="A1057" s="22"/>
      <c r="B1057" s="34">
        <f t="shared" si="41"/>
        <v>1055</v>
      </c>
      <c r="C1057" s="22"/>
      <c r="D1057" s="37"/>
      <c r="E1057" s="37"/>
      <c r="F1057" s="37"/>
      <c r="G1057" s="39"/>
      <c r="H1057" s="22"/>
      <c r="I1057" s="22"/>
      <c r="J1057" s="22"/>
      <c r="K1057" s="22"/>
      <c r="L1057" s="22"/>
      <c r="M1057" s="22"/>
      <c r="N1057" s="22"/>
      <c r="O1057" s="22"/>
      <c r="P1057" s="22"/>
      <c r="Q1057" s="22"/>
      <c r="R1057" s="22"/>
      <c r="S1057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1057" s="22"/>
      <c r="U1057" s="6" t="str">
        <f>IF(V1057&lt;&gt;"",Tabla2[[#This Row],[VALOR DEL PUNTO (EJEMPLO EN ACCIONES UN PUNTO 1€) ]]/Tabla2[[#This Row],[TAMAÑO DEL TICK (ACCIONES = 0,01)]],"")</f>
        <v/>
      </c>
      <c r="V1057" s="22"/>
      <c r="W1057" s="22"/>
      <c r="X1057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1057" s="13" t="str">
        <f>IF(Tabla2[[#This Row],[RESULTADO TOTAL EN PPRO8]]&lt;&gt;"",Tabla2[[#This Row],[RESULTADO TOTAL EN PPRO8]]-Tabla2[[#This Row],[RESULTADO (TOTAL)]],"")</f>
        <v/>
      </c>
      <c r="AA1057" s="6" t="str">
        <f>IF(Tabla2[[#This Row],[RESULTADO (TOTAL)]]&lt;0,1,"")</f>
        <v/>
      </c>
      <c r="AB1057" s="6" t="str">
        <f>IF(Tabla2[[#This Row],[TARGET REAL (RESULTADO EN TICKS)]]&lt;&gt;"",IF(Tabla2[[#This Row],[OPERACIONES PERDEDORAS]]=1,AB1056+Tabla2[[#This Row],[OPERACIONES PERDEDORAS]],0),"")</f>
        <v/>
      </c>
      <c r="AC1057" s="23"/>
      <c r="AD1057" s="23"/>
      <c r="AE1057" s="6" t="str">
        <f>IF(D1057&lt;&gt;"",COUNTIF($D$3:D1057,D1057),"")</f>
        <v/>
      </c>
      <c r="AF1057" s="6" t="str">
        <f>IF(Tabla2[[#This Row],[RESULTADO TOTAL EN PPRO8]]&lt;0,ABS(Tabla2[[#This Row],[RESULTADO TOTAL EN PPRO8]]),"")</f>
        <v/>
      </c>
    </row>
    <row r="1058" spans="1:32" x14ac:dyDescent="0.25">
      <c r="A1058" s="22"/>
      <c r="B1058" s="34">
        <f t="shared" si="41"/>
        <v>1056</v>
      </c>
      <c r="C1058" s="22"/>
      <c r="D1058" s="37"/>
      <c r="E1058" s="37"/>
      <c r="F1058" s="37"/>
      <c r="G1058" s="39"/>
      <c r="H1058" s="22"/>
      <c r="I1058" s="22"/>
      <c r="J1058" s="22"/>
      <c r="K1058" s="22"/>
      <c r="L1058" s="22"/>
      <c r="M1058" s="22"/>
      <c r="N1058" s="22"/>
      <c r="O1058" s="22"/>
      <c r="P1058" s="22"/>
      <c r="Q1058" s="22"/>
      <c r="R1058" s="22"/>
      <c r="S1058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1058" s="22"/>
      <c r="U1058" s="6" t="str">
        <f>IF(V1058&lt;&gt;"",Tabla2[[#This Row],[VALOR DEL PUNTO (EJEMPLO EN ACCIONES UN PUNTO 1€) ]]/Tabla2[[#This Row],[TAMAÑO DEL TICK (ACCIONES = 0,01)]],"")</f>
        <v/>
      </c>
      <c r="V1058" s="22"/>
      <c r="W1058" s="22"/>
      <c r="X1058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1058" s="13" t="str">
        <f>IF(Tabla2[[#This Row],[RESULTADO TOTAL EN PPRO8]]&lt;&gt;"",Tabla2[[#This Row],[RESULTADO TOTAL EN PPRO8]]-Tabla2[[#This Row],[RESULTADO (TOTAL)]],"")</f>
        <v/>
      </c>
      <c r="AA1058" s="6" t="str">
        <f>IF(Tabla2[[#This Row],[RESULTADO (TOTAL)]]&lt;0,1,"")</f>
        <v/>
      </c>
      <c r="AB1058" s="6" t="str">
        <f>IF(Tabla2[[#This Row],[TARGET REAL (RESULTADO EN TICKS)]]&lt;&gt;"",IF(Tabla2[[#This Row],[OPERACIONES PERDEDORAS]]=1,AB1057+Tabla2[[#This Row],[OPERACIONES PERDEDORAS]],0),"")</f>
        <v/>
      </c>
      <c r="AC1058" s="23"/>
      <c r="AD1058" s="23"/>
      <c r="AE1058" s="6" t="str">
        <f>IF(D1058&lt;&gt;"",COUNTIF($D$3:D1058,D1058),"")</f>
        <v/>
      </c>
      <c r="AF1058" s="6" t="str">
        <f>IF(Tabla2[[#This Row],[RESULTADO TOTAL EN PPRO8]]&lt;0,ABS(Tabla2[[#This Row],[RESULTADO TOTAL EN PPRO8]]),"")</f>
        <v/>
      </c>
    </row>
    <row r="1059" spans="1:32" x14ac:dyDescent="0.25">
      <c r="A1059" s="22"/>
      <c r="B1059" s="34">
        <f t="shared" si="41"/>
        <v>1057</v>
      </c>
      <c r="C1059" s="22"/>
      <c r="D1059" s="37"/>
      <c r="E1059" s="37"/>
      <c r="F1059" s="37"/>
      <c r="G1059" s="39"/>
      <c r="H1059" s="22"/>
      <c r="I1059" s="22"/>
      <c r="J1059" s="22"/>
      <c r="K1059" s="22"/>
      <c r="L1059" s="22"/>
      <c r="M1059" s="22"/>
      <c r="N1059" s="22"/>
      <c r="O1059" s="22"/>
      <c r="P1059" s="22"/>
      <c r="Q1059" s="22"/>
      <c r="R1059" s="22"/>
      <c r="S1059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1059" s="22"/>
      <c r="U1059" s="6" t="str">
        <f>IF(V1059&lt;&gt;"",Tabla2[[#This Row],[VALOR DEL PUNTO (EJEMPLO EN ACCIONES UN PUNTO 1€) ]]/Tabla2[[#This Row],[TAMAÑO DEL TICK (ACCIONES = 0,01)]],"")</f>
        <v/>
      </c>
      <c r="V1059" s="22"/>
      <c r="W1059" s="22"/>
      <c r="X1059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1059" s="13" t="str">
        <f>IF(Tabla2[[#This Row],[RESULTADO TOTAL EN PPRO8]]&lt;&gt;"",Tabla2[[#This Row],[RESULTADO TOTAL EN PPRO8]]-Tabla2[[#This Row],[RESULTADO (TOTAL)]],"")</f>
        <v/>
      </c>
      <c r="AA1059" s="6" t="str">
        <f>IF(Tabla2[[#This Row],[RESULTADO (TOTAL)]]&lt;0,1,"")</f>
        <v/>
      </c>
      <c r="AB1059" s="6" t="str">
        <f>IF(Tabla2[[#This Row],[TARGET REAL (RESULTADO EN TICKS)]]&lt;&gt;"",IF(Tabla2[[#This Row],[OPERACIONES PERDEDORAS]]=1,AB1058+Tabla2[[#This Row],[OPERACIONES PERDEDORAS]],0),"")</f>
        <v/>
      </c>
      <c r="AC1059" s="23"/>
      <c r="AD1059" s="23"/>
      <c r="AE1059" s="6" t="str">
        <f>IF(D1059&lt;&gt;"",COUNTIF($D$3:D1059,D1059),"")</f>
        <v/>
      </c>
      <c r="AF1059" s="6" t="str">
        <f>IF(Tabla2[[#This Row],[RESULTADO TOTAL EN PPRO8]]&lt;0,ABS(Tabla2[[#This Row],[RESULTADO TOTAL EN PPRO8]]),"")</f>
        <v/>
      </c>
    </row>
    <row r="1060" spans="1:32" x14ac:dyDescent="0.25">
      <c r="A1060" s="22"/>
      <c r="B1060" s="34">
        <f t="shared" si="41"/>
        <v>1058</v>
      </c>
      <c r="C1060" s="22"/>
      <c r="D1060" s="37"/>
      <c r="E1060" s="37"/>
      <c r="F1060" s="37"/>
      <c r="G1060" s="39"/>
      <c r="H1060" s="22"/>
      <c r="I1060" s="22"/>
      <c r="J1060" s="22"/>
      <c r="K1060" s="22"/>
      <c r="L1060" s="22"/>
      <c r="M1060" s="22"/>
      <c r="N1060" s="22"/>
      <c r="O1060" s="22"/>
      <c r="P1060" s="22"/>
      <c r="Q1060" s="22"/>
      <c r="R1060" s="22"/>
      <c r="S1060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1060" s="22"/>
      <c r="U1060" s="6" t="str">
        <f>IF(V1060&lt;&gt;"",Tabla2[[#This Row],[VALOR DEL PUNTO (EJEMPLO EN ACCIONES UN PUNTO 1€) ]]/Tabla2[[#This Row],[TAMAÑO DEL TICK (ACCIONES = 0,01)]],"")</f>
        <v/>
      </c>
      <c r="V1060" s="22"/>
      <c r="W1060" s="22"/>
      <c r="X1060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1060" s="13" t="str">
        <f>IF(Tabla2[[#This Row],[RESULTADO TOTAL EN PPRO8]]&lt;&gt;"",Tabla2[[#This Row],[RESULTADO TOTAL EN PPRO8]]-Tabla2[[#This Row],[RESULTADO (TOTAL)]],"")</f>
        <v/>
      </c>
      <c r="AA1060" s="6" t="str">
        <f>IF(Tabla2[[#This Row],[RESULTADO (TOTAL)]]&lt;0,1,"")</f>
        <v/>
      </c>
      <c r="AB1060" s="6" t="str">
        <f>IF(Tabla2[[#This Row],[TARGET REAL (RESULTADO EN TICKS)]]&lt;&gt;"",IF(Tabla2[[#This Row],[OPERACIONES PERDEDORAS]]=1,AB1059+Tabla2[[#This Row],[OPERACIONES PERDEDORAS]],0),"")</f>
        <v/>
      </c>
      <c r="AC1060" s="23"/>
      <c r="AD1060" s="23"/>
      <c r="AE1060" s="6" t="str">
        <f>IF(D1060&lt;&gt;"",COUNTIF($D$3:D1060,D1060),"")</f>
        <v/>
      </c>
      <c r="AF1060" s="6" t="str">
        <f>IF(Tabla2[[#This Row],[RESULTADO TOTAL EN PPRO8]]&lt;0,ABS(Tabla2[[#This Row],[RESULTADO TOTAL EN PPRO8]]),"")</f>
        <v/>
      </c>
    </row>
    <row r="1061" spans="1:32" x14ac:dyDescent="0.25">
      <c r="A1061" s="22"/>
      <c r="B1061" s="34">
        <f t="shared" si="41"/>
        <v>1059</v>
      </c>
      <c r="C1061" s="22"/>
      <c r="D1061" s="37"/>
      <c r="E1061" s="37"/>
      <c r="F1061" s="37"/>
      <c r="G1061" s="39"/>
      <c r="H1061" s="22"/>
      <c r="I1061" s="22"/>
      <c r="J1061" s="22"/>
      <c r="K1061" s="22"/>
      <c r="L1061" s="22"/>
      <c r="M1061" s="22"/>
      <c r="N1061" s="22"/>
      <c r="O1061" s="22"/>
      <c r="P1061" s="22"/>
      <c r="Q1061" s="22"/>
      <c r="R1061" s="22"/>
      <c r="S1061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1061" s="22"/>
      <c r="U1061" s="6" t="str">
        <f>IF(V1061&lt;&gt;"",Tabla2[[#This Row],[VALOR DEL PUNTO (EJEMPLO EN ACCIONES UN PUNTO 1€) ]]/Tabla2[[#This Row],[TAMAÑO DEL TICK (ACCIONES = 0,01)]],"")</f>
        <v/>
      </c>
      <c r="V1061" s="22"/>
      <c r="W1061" s="22"/>
      <c r="X1061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1061" s="13" t="str">
        <f>IF(Tabla2[[#This Row],[RESULTADO TOTAL EN PPRO8]]&lt;&gt;"",Tabla2[[#This Row],[RESULTADO TOTAL EN PPRO8]]-Tabla2[[#This Row],[RESULTADO (TOTAL)]],"")</f>
        <v/>
      </c>
      <c r="AA1061" s="6" t="str">
        <f>IF(Tabla2[[#This Row],[RESULTADO (TOTAL)]]&lt;0,1,"")</f>
        <v/>
      </c>
      <c r="AB1061" s="6" t="str">
        <f>IF(Tabla2[[#This Row],[TARGET REAL (RESULTADO EN TICKS)]]&lt;&gt;"",IF(Tabla2[[#This Row],[OPERACIONES PERDEDORAS]]=1,AB1060+Tabla2[[#This Row],[OPERACIONES PERDEDORAS]],0),"")</f>
        <v/>
      </c>
      <c r="AC1061" s="23"/>
      <c r="AD1061" s="23"/>
      <c r="AE1061" s="6" t="str">
        <f>IF(D1061&lt;&gt;"",COUNTIF($D$3:D1061,D1061),"")</f>
        <v/>
      </c>
      <c r="AF1061" s="6" t="str">
        <f>IF(Tabla2[[#This Row],[RESULTADO TOTAL EN PPRO8]]&lt;0,ABS(Tabla2[[#This Row],[RESULTADO TOTAL EN PPRO8]]),"")</f>
        <v/>
      </c>
    </row>
    <row r="1062" spans="1:32" x14ac:dyDescent="0.25">
      <c r="A1062" s="22"/>
      <c r="B1062" s="34">
        <f t="shared" si="41"/>
        <v>1060</v>
      </c>
      <c r="C1062" s="22"/>
      <c r="D1062" s="37"/>
      <c r="E1062" s="37"/>
      <c r="F1062" s="37"/>
      <c r="G1062" s="39"/>
      <c r="H1062" s="22"/>
      <c r="I1062" s="22"/>
      <c r="J1062" s="22"/>
      <c r="K1062" s="22"/>
      <c r="L1062" s="22"/>
      <c r="M1062" s="22"/>
      <c r="N1062" s="22"/>
      <c r="O1062" s="22"/>
      <c r="P1062" s="22"/>
      <c r="Q1062" s="22"/>
      <c r="R1062" s="22"/>
      <c r="S1062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1062" s="22"/>
      <c r="U1062" s="6" t="str">
        <f>IF(V1062&lt;&gt;"",Tabla2[[#This Row],[VALOR DEL PUNTO (EJEMPLO EN ACCIONES UN PUNTO 1€) ]]/Tabla2[[#This Row],[TAMAÑO DEL TICK (ACCIONES = 0,01)]],"")</f>
        <v/>
      </c>
      <c r="V1062" s="22"/>
      <c r="W1062" s="22"/>
      <c r="X1062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1062" s="13" t="str">
        <f>IF(Tabla2[[#This Row],[RESULTADO TOTAL EN PPRO8]]&lt;&gt;"",Tabla2[[#This Row],[RESULTADO TOTAL EN PPRO8]]-Tabla2[[#This Row],[RESULTADO (TOTAL)]],"")</f>
        <v/>
      </c>
      <c r="AA1062" s="6" t="str">
        <f>IF(Tabla2[[#This Row],[RESULTADO (TOTAL)]]&lt;0,1,"")</f>
        <v/>
      </c>
      <c r="AB1062" s="6" t="str">
        <f>IF(Tabla2[[#This Row],[TARGET REAL (RESULTADO EN TICKS)]]&lt;&gt;"",IF(Tabla2[[#This Row],[OPERACIONES PERDEDORAS]]=1,AB1061+Tabla2[[#This Row],[OPERACIONES PERDEDORAS]],0),"")</f>
        <v/>
      </c>
      <c r="AC1062" s="23"/>
      <c r="AD1062" s="23"/>
      <c r="AE1062" s="6" t="str">
        <f>IF(D1062&lt;&gt;"",COUNTIF($D$3:D1062,D1062),"")</f>
        <v/>
      </c>
      <c r="AF1062" s="6" t="str">
        <f>IF(Tabla2[[#This Row],[RESULTADO TOTAL EN PPRO8]]&lt;0,ABS(Tabla2[[#This Row],[RESULTADO TOTAL EN PPRO8]]),"")</f>
        <v/>
      </c>
    </row>
    <row r="1063" spans="1:32" x14ac:dyDescent="0.25">
      <c r="A1063" s="22"/>
      <c r="B1063" s="34">
        <f t="shared" ref="B1063:B1126" si="42">B1062+1</f>
        <v>1061</v>
      </c>
      <c r="C1063" s="22"/>
      <c r="D1063" s="37"/>
      <c r="E1063" s="37"/>
      <c r="F1063" s="37"/>
      <c r="G1063" s="39"/>
      <c r="H1063" s="22"/>
      <c r="I1063" s="22"/>
      <c r="J1063" s="22"/>
      <c r="K1063" s="22"/>
      <c r="L1063" s="22"/>
      <c r="M1063" s="22"/>
      <c r="N1063" s="22"/>
      <c r="O1063" s="22"/>
      <c r="P1063" s="22"/>
      <c r="Q1063" s="22"/>
      <c r="R1063" s="22"/>
      <c r="S1063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1063" s="22"/>
      <c r="U1063" s="6" t="str">
        <f>IF(V1063&lt;&gt;"",Tabla2[[#This Row],[VALOR DEL PUNTO (EJEMPLO EN ACCIONES UN PUNTO 1€) ]]/Tabla2[[#This Row],[TAMAÑO DEL TICK (ACCIONES = 0,01)]],"")</f>
        <v/>
      </c>
      <c r="V1063" s="22"/>
      <c r="W1063" s="22"/>
      <c r="X1063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1063" s="13" t="str">
        <f>IF(Tabla2[[#This Row],[RESULTADO TOTAL EN PPRO8]]&lt;&gt;"",Tabla2[[#This Row],[RESULTADO TOTAL EN PPRO8]]-Tabla2[[#This Row],[RESULTADO (TOTAL)]],"")</f>
        <v/>
      </c>
      <c r="AA1063" s="6" t="str">
        <f>IF(Tabla2[[#This Row],[RESULTADO (TOTAL)]]&lt;0,1,"")</f>
        <v/>
      </c>
      <c r="AB1063" s="6" t="str">
        <f>IF(Tabla2[[#This Row],[TARGET REAL (RESULTADO EN TICKS)]]&lt;&gt;"",IF(Tabla2[[#This Row],[OPERACIONES PERDEDORAS]]=1,AB1062+Tabla2[[#This Row],[OPERACIONES PERDEDORAS]],0),"")</f>
        <v/>
      </c>
      <c r="AC1063" s="23"/>
      <c r="AD1063" s="23"/>
      <c r="AE1063" s="6" t="str">
        <f>IF(D1063&lt;&gt;"",COUNTIF($D$3:D1063,D1063),"")</f>
        <v/>
      </c>
      <c r="AF1063" s="6" t="str">
        <f>IF(Tabla2[[#This Row],[RESULTADO TOTAL EN PPRO8]]&lt;0,ABS(Tabla2[[#This Row],[RESULTADO TOTAL EN PPRO8]]),"")</f>
        <v/>
      </c>
    </row>
    <row r="1064" spans="1:32" x14ac:dyDescent="0.25">
      <c r="A1064" s="22"/>
      <c r="B1064" s="34">
        <f t="shared" si="42"/>
        <v>1062</v>
      </c>
      <c r="C1064" s="22"/>
      <c r="D1064" s="37"/>
      <c r="E1064" s="37"/>
      <c r="F1064" s="37"/>
      <c r="G1064" s="39"/>
      <c r="H1064" s="22"/>
      <c r="I1064" s="22"/>
      <c r="J1064" s="22"/>
      <c r="K1064" s="22"/>
      <c r="L1064" s="22"/>
      <c r="M1064" s="22"/>
      <c r="N1064" s="22"/>
      <c r="O1064" s="22"/>
      <c r="P1064" s="22"/>
      <c r="Q1064" s="22"/>
      <c r="R1064" s="22"/>
      <c r="S1064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1064" s="22"/>
      <c r="U1064" s="6" t="str">
        <f>IF(V1064&lt;&gt;"",Tabla2[[#This Row],[VALOR DEL PUNTO (EJEMPLO EN ACCIONES UN PUNTO 1€) ]]/Tabla2[[#This Row],[TAMAÑO DEL TICK (ACCIONES = 0,01)]],"")</f>
        <v/>
      </c>
      <c r="V1064" s="22"/>
      <c r="W1064" s="22"/>
      <c r="X1064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1064" s="13" t="str">
        <f>IF(Tabla2[[#This Row],[RESULTADO TOTAL EN PPRO8]]&lt;&gt;"",Tabla2[[#This Row],[RESULTADO TOTAL EN PPRO8]]-Tabla2[[#This Row],[RESULTADO (TOTAL)]],"")</f>
        <v/>
      </c>
      <c r="AA1064" s="6" t="str">
        <f>IF(Tabla2[[#This Row],[RESULTADO (TOTAL)]]&lt;0,1,"")</f>
        <v/>
      </c>
      <c r="AB1064" s="6" t="str">
        <f>IF(Tabla2[[#This Row],[TARGET REAL (RESULTADO EN TICKS)]]&lt;&gt;"",IF(Tabla2[[#This Row],[OPERACIONES PERDEDORAS]]=1,AB1063+Tabla2[[#This Row],[OPERACIONES PERDEDORAS]],0),"")</f>
        <v/>
      </c>
      <c r="AC1064" s="23"/>
      <c r="AD1064" s="23"/>
      <c r="AE1064" s="6" t="str">
        <f>IF(D1064&lt;&gt;"",COUNTIF($D$3:D1064,D1064),"")</f>
        <v/>
      </c>
      <c r="AF1064" s="6" t="str">
        <f>IF(Tabla2[[#This Row],[RESULTADO TOTAL EN PPRO8]]&lt;0,ABS(Tabla2[[#This Row],[RESULTADO TOTAL EN PPRO8]]),"")</f>
        <v/>
      </c>
    </row>
    <row r="1065" spans="1:32" x14ac:dyDescent="0.25">
      <c r="A1065" s="22"/>
      <c r="B1065" s="34">
        <f t="shared" si="42"/>
        <v>1063</v>
      </c>
      <c r="C1065" s="22"/>
      <c r="D1065" s="37"/>
      <c r="E1065" s="37"/>
      <c r="F1065" s="37"/>
      <c r="G1065" s="39"/>
      <c r="H1065" s="22"/>
      <c r="I1065" s="22"/>
      <c r="J1065" s="22"/>
      <c r="K1065" s="22"/>
      <c r="L1065" s="22"/>
      <c r="M1065" s="22"/>
      <c r="N1065" s="22"/>
      <c r="O1065" s="22"/>
      <c r="P1065" s="22"/>
      <c r="Q1065" s="22"/>
      <c r="R1065" s="22"/>
      <c r="S1065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1065" s="22"/>
      <c r="U1065" s="6" t="str">
        <f>IF(V1065&lt;&gt;"",Tabla2[[#This Row],[VALOR DEL PUNTO (EJEMPLO EN ACCIONES UN PUNTO 1€) ]]/Tabla2[[#This Row],[TAMAÑO DEL TICK (ACCIONES = 0,01)]],"")</f>
        <v/>
      </c>
      <c r="V1065" s="22"/>
      <c r="W1065" s="22"/>
      <c r="X1065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1065" s="13" t="str">
        <f>IF(Tabla2[[#This Row],[RESULTADO TOTAL EN PPRO8]]&lt;&gt;"",Tabla2[[#This Row],[RESULTADO TOTAL EN PPRO8]]-Tabla2[[#This Row],[RESULTADO (TOTAL)]],"")</f>
        <v/>
      </c>
      <c r="AA1065" s="6" t="str">
        <f>IF(Tabla2[[#This Row],[RESULTADO (TOTAL)]]&lt;0,1,"")</f>
        <v/>
      </c>
      <c r="AB1065" s="6" t="str">
        <f>IF(Tabla2[[#This Row],[TARGET REAL (RESULTADO EN TICKS)]]&lt;&gt;"",IF(Tabla2[[#This Row],[OPERACIONES PERDEDORAS]]=1,AB1064+Tabla2[[#This Row],[OPERACIONES PERDEDORAS]],0),"")</f>
        <v/>
      </c>
      <c r="AC1065" s="23"/>
      <c r="AD1065" s="23"/>
      <c r="AE1065" s="6" t="str">
        <f>IF(D1065&lt;&gt;"",COUNTIF($D$3:D1065,D1065),"")</f>
        <v/>
      </c>
      <c r="AF1065" s="6" t="str">
        <f>IF(Tabla2[[#This Row],[RESULTADO TOTAL EN PPRO8]]&lt;0,ABS(Tabla2[[#This Row],[RESULTADO TOTAL EN PPRO8]]),"")</f>
        <v/>
      </c>
    </row>
    <row r="1066" spans="1:32" x14ac:dyDescent="0.25">
      <c r="A1066" s="22"/>
      <c r="B1066" s="34">
        <f t="shared" si="42"/>
        <v>1064</v>
      </c>
      <c r="C1066" s="22"/>
      <c r="D1066" s="37"/>
      <c r="E1066" s="37"/>
      <c r="F1066" s="37"/>
      <c r="G1066" s="39"/>
      <c r="H1066" s="22"/>
      <c r="I1066" s="22"/>
      <c r="J1066" s="22"/>
      <c r="K1066" s="22"/>
      <c r="L1066" s="22"/>
      <c r="M1066" s="22"/>
      <c r="N1066" s="22"/>
      <c r="O1066" s="22"/>
      <c r="P1066" s="22"/>
      <c r="Q1066" s="22"/>
      <c r="R1066" s="22"/>
      <c r="S1066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1066" s="22"/>
      <c r="U1066" s="6" t="str">
        <f>IF(V1066&lt;&gt;"",Tabla2[[#This Row],[VALOR DEL PUNTO (EJEMPLO EN ACCIONES UN PUNTO 1€) ]]/Tabla2[[#This Row],[TAMAÑO DEL TICK (ACCIONES = 0,01)]],"")</f>
        <v/>
      </c>
      <c r="V1066" s="22"/>
      <c r="W1066" s="22"/>
      <c r="X1066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1066" s="13" t="str">
        <f>IF(Tabla2[[#This Row],[RESULTADO TOTAL EN PPRO8]]&lt;&gt;"",Tabla2[[#This Row],[RESULTADO TOTAL EN PPRO8]]-Tabla2[[#This Row],[RESULTADO (TOTAL)]],"")</f>
        <v/>
      </c>
      <c r="AA1066" s="6" t="str">
        <f>IF(Tabla2[[#This Row],[RESULTADO (TOTAL)]]&lt;0,1,"")</f>
        <v/>
      </c>
      <c r="AB1066" s="6" t="str">
        <f>IF(Tabla2[[#This Row],[TARGET REAL (RESULTADO EN TICKS)]]&lt;&gt;"",IF(Tabla2[[#This Row],[OPERACIONES PERDEDORAS]]=1,AB1065+Tabla2[[#This Row],[OPERACIONES PERDEDORAS]],0),"")</f>
        <v/>
      </c>
      <c r="AC1066" s="23"/>
      <c r="AD1066" s="23"/>
      <c r="AE1066" s="6" t="str">
        <f>IF(D1066&lt;&gt;"",COUNTIF($D$3:D1066,D1066),"")</f>
        <v/>
      </c>
      <c r="AF1066" s="6" t="str">
        <f>IF(Tabla2[[#This Row],[RESULTADO TOTAL EN PPRO8]]&lt;0,ABS(Tabla2[[#This Row],[RESULTADO TOTAL EN PPRO8]]),"")</f>
        <v/>
      </c>
    </row>
    <row r="1067" spans="1:32" x14ac:dyDescent="0.25">
      <c r="A1067" s="22"/>
      <c r="B1067" s="34">
        <f t="shared" si="42"/>
        <v>1065</v>
      </c>
      <c r="C1067" s="22"/>
      <c r="D1067" s="37"/>
      <c r="E1067" s="37"/>
      <c r="F1067" s="37"/>
      <c r="G1067" s="39"/>
      <c r="H1067" s="22"/>
      <c r="I1067" s="22"/>
      <c r="J1067" s="22"/>
      <c r="K1067" s="22"/>
      <c r="L1067" s="22"/>
      <c r="M1067" s="22"/>
      <c r="N1067" s="22"/>
      <c r="O1067" s="22"/>
      <c r="P1067" s="22"/>
      <c r="Q1067" s="22"/>
      <c r="R1067" s="22"/>
      <c r="S1067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1067" s="22"/>
      <c r="U1067" s="6" t="str">
        <f>IF(V1067&lt;&gt;"",Tabla2[[#This Row],[VALOR DEL PUNTO (EJEMPLO EN ACCIONES UN PUNTO 1€) ]]/Tabla2[[#This Row],[TAMAÑO DEL TICK (ACCIONES = 0,01)]],"")</f>
        <v/>
      </c>
      <c r="V1067" s="22"/>
      <c r="W1067" s="22"/>
      <c r="X1067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1067" s="13" t="str">
        <f>IF(Tabla2[[#This Row],[RESULTADO TOTAL EN PPRO8]]&lt;&gt;"",Tabla2[[#This Row],[RESULTADO TOTAL EN PPRO8]]-Tabla2[[#This Row],[RESULTADO (TOTAL)]],"")</f>
        <v/>
      </c>
      <c r="AA1067" s="6" t="str">
        <f>IF(Tabla2[[#This Row],[RESULTADO (TOTAL)]]&lt;0,1,"")</f>
        <v/>
      </c>
      <c r="AB1067" s="6" t="str">
        <f>IF(Tabla2[[#This Row],[TARGET REAL (RESULTADO EN TICKS)]]&lt;&gt;"",IF(Tabla2[[#This Row],[OPERACIONES PERDEDORAS]]=1,AB1066+Tabla2[[#This Row],[OPERACIONES PERDEDORAS]],0),"")</f>
        <v/>
      </c>
      <c r="AC1067" s="23"/>
      <c r="AD1067" s="23"/>
      <c r="AE1067" s="6" t="str">
        <f>IF(D1067&lt;&gt;"",COUNTIF($D$3:D1067,D1067),"")</f>
        <v/>
      </c>
      <c r="AF1067" s="6" t="str">
        <f>IF(Tabla2[[#This Row],[RESULTADO TOTAL EN PPRO8]]&lt;0,ABS(Tabla2[[#This Row],[RESULTADO TOTAL EN PPRO8]]),"")</f>
        <v/>
      </c>
    </row>
    <row r="1068" spans="1:32" x14ac:dyDescent="0.25">
      <c r="A1068" s="22"/>
      <c r="B1068" s="34">
        <f t="shared" si="42"/>
        <v>1066</v>
      </c>
      <c r="C1068" s="22"/>
      <c r="D1068" s="37"/>
      <c r="E1068" s="37"/>
      <c r="F1068" s="37"/>
      <c r="G1068" s="39"/>
      <c r="H1068" s="22"/>
      <c r="I1068" s="22"/>
      <c r="J1068" s="22"/>
      <c r="K1068" s="22"/>
      <c r="L1068" s="22"/>
      <c r="M1068" s="22"/>
      <c r="N1068" s="22"/>
      <c r="O1068" s="22"/>
      <c r="P1068" s="22"/>
      <c r="Q1068" s="22"/>
      <c r="R1068" s="22"/>
      <c r="S1068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1068" s="22"/>
      <c r="U1068" s="6" t="str">
        <f>IF(V1068&lt;&gt;"",Tabla2[[#This Row],[VALOR DEL PUNTO (EJEMPLO EN ACCIONES UN PUNTO 1€) ]]/Tabla2[[#This Row],[TAMAÑO DEL TICK (ACCIONES = 0,01)]],"")</f>
        <v/>
      </c>
      <c r="V1068" s="22"/>
      <c r="W1068" s="22"/>
      <c r="X1068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1068" s="13" t="str">
        <f>IF(Tabla2[[#This Row],[RESULTADO TOTAL EN PPRO8]]&lt;&gt;"",Tabla2[[#This Row],[RESULTADO TOTAL EN PPRO8]]-Tabla2[[#This Row],[RESULTADO (TOTAL)]],"")</f>
        <v/>
      </c>
      <c r="AA1068" s="6" t="str">
        <f>IF(Tabla2[[#This Row],[RESULTADO (TOTAL)]]&lt;0,1,"")</f>
        <v/>
      </c>
      <c r="AB1068" s="6" t="str">
        <f>IF(Tabla2[[#This Row],[TARGET REAL (RESULTADO EN TICKS)]]&lt;&gt;"",IF(Tabla2[[#This Row],[OPERACIONES PERDEDORAS]]=1,AB1067+Tabla2[[#This Row],[OPERACIONES PERDEDORAS]],0),"")</f>
        <v/>
      </c>
      <c r="AC1068" s="23"/>
      <c r="AD1068" s="23"/>
      <c r="AE1068" s="6" t="str">
        <f>IF(D1068&lt;&gt;"",COUNTIF($D$3:D1068,D1068),"")</f>
        <v/>
      </c>
      <c r="AF1068" s="6" t="str">
        <f>IF(Tabla2[[#This Row],[RESULTADO TOTAL EN PPRO8]]&lt;0,ABS(Tabla2[[#This Row],[RESULTADO TOTAL EN PPRO8]]),"")</f>
        <v/>
      </c>
    </row>
    <row r="1069" spans="1:32" x14ac:dyDescent="0.25">
      <c r="A1069" s="22"/>
      <c r="B1069" s="34">
        <f t="shared" si="42"/>
        <v>1067</v>
      </c>
      <c r="C1069" s="22"/>
      <c r="D1069" s="37"/>
      <c r="E1069" s="37"/>
      <c r="F1069" s="37"/>
      <c r="G1069" s="39"/>
      <c r="H1069" s="22"/>
      <c r="I1069" s="22"/>
      <c r="J1069" s="22"/>
      <c r="K1069" s="22"/>
      <c r="L1069" s="22"/>
      <c r="M1069" s="22"/>
      <c r="N1069" s="22"/>
      <c r="O1069" s="22"/>
      <c r="P1069" s="22"/>
      <c r="Q1069" s="22"/>
      <c r="R1069" s="22"/>
      <c r="S1069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1069" s="22"/>
      <c r="U1069" s="6" t="str">
        <f>IF(V1069&lt;&gt;"",Tabla2[[#This Row],[VALOR DEL PUNTO (EJEMPLO EN ACCIONES UN PUNTO 1€) ]]/Tabla2[[#This Row],[TAMAÑO DEL TICK (ACCIONES = 0,01)]],"")</f>
        <v/>
      </c>
      <c r="V1069" s="22"/>
      <c r="W1069" s="22"/>
      <c r="X1069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1069" s="13" t="str">
        <f>IF(Tabla2[[#This Row],[RESULTADO TOTAL EN PPRO8]]&lt;&gt;"",Tabla2[[#This Row],[RESULTADO TOTAL EN PPRO8]]-Tabla2[[#This Row],[RESULTADO (TOTAL)]],"")</f>
        <v/>
      </c>
      <c r="AA1069" s="6" t="str">
        <f>IF(Tabla2[[#This Row],[RESULTADO (TOTAL)]]&lt;0,1,"")</f>
        <v/>
      </c>
      <c r="AB1069" s="6" t="str">
        <f>IF(Tabla2[[#This Row],[TARGET REAL (RESULTADO EN TICKS)]]&lt;&gt;"",IF(Tabla2[[#This Row],[OPERACIONES PERDEDORAS]]=1,AB1068+Tabla2[[#This Row],[OPERACIONES PERDEDORAS]],0),"")</f>
        <v/>
      </c>
      <c r="AC1069" s="23"/>
      <c r="AD1069" s="23"/>
      <c r="AE1069" s="6" t="str">
        <f>IF(D1069&lt;&gt;"",COUNTIF($D$3:D1069,D1069),"")</f>
        <v/>
      </c>
      <c r="AF1069" s="6" t="str">
        <f>IF(Tabla2[[#This Row],[RESULTADO TOTAL EN PPRO8]]&lt;0,ABS(Tabla2[[#This Row],[RESULTADO TOTAL EN PPRO8]]),"")</f>
        <v/>
      </c>
    </row>
    <row r="1070" spans="1:32" x14ac:dyDescent="0.25">
      <c r="A1070" s="22"/>
      <c r="B1070" s="34">
        <f t="shared" si="42"/>
        <v>1068</v>
      </c>
      <c r="C1070" s="22"/>
      <c r="D1070" s="37"/>
      <c r="E1070" s="37"/>
      <c r="F1070" s="37"/>
      <c r="G1070" s="39"/>
      <c r="H1070" s="22"/>
      <c r="I1070" s="22"/>
      <c r="J1070" s="22"/>
      <c r="K1070" s="22"/>
      <c r="L1070" s="22"/>
      <c r="M1070" s="22"/>
      <c r="N1070" s="22"/>
      <c r="O1070" s="22"/>
      <c r="P1070" s="22"/>
      <c r="Q1070" s="22"/>
      <c r="R1070" s="22"/>
      <c r="S1070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1070" s="22"/>
      <c r="U1070" s="6" t="str">
        <f>IF(V1070&lt;&gt;"",Tabla2[[#This Row],[VALOR DEL PUNTO (EJEMPLO EN ACCIONES UN PUNTO 1€) ]]/Tabla2[[#This Row],[TAMAÑO DEL TICK (ACCIONES = 0,01)]],"")</f>
        <v/>
      </c>
      <c r="V1070" s="22"/>
      <c r="W1070" s="22"/>
      <c r="X1070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1070" s="13" t="str">
        <f>IF(Tabla2[[#This Row],[RESULTADO TOTAL EN PPRO8]]&lt;&gt;"",Tabla2[[#This Row],[RESULTADO TOTAL EN PPRO8]]-Tabla2[[#This Row],[RESULTADO (TOTAL)]],"")</f>
        <v/>
      </c>
      <c r="AA1070" s="6" t="str">
        <f>IF(Tabla2[[#This Row],[RESULTADO (TOTAL)]]&lt;0,1,"")</f>
        <v/>
      </c>
      <c r="AB1070" s="6" t="str">
        <f>IF(Tabla2[[#This Row],[TARGET REAL (RESULTADO EN TICKS)]]&lt;&gt;"",IF(Tabla2[[#This Row],[OPERACIONES PERDEDORAS]]=1,AB1069+Tabla2[[#This Row],[OPERACIONES PERDEDORAS]],0),"")</f>
        <v/>
      </c>
      <c r="AC1070" s="23"/>
      <c r="AD1070" s="23"/>
      <c r="AE1070" s="6" t="str">
        <f>IF(D1070&lt;&gt;"",COUNTIF($D$3:D1070,D1070),"")</f>
        <v/>
      </c>
      <c r="AF1070" s="6" t="str">
        <f>IF(Tabla2[[#This Row],[RESULTADO TOTAL EN PPRO8]]&lt;0,ABS(Tabla2[[#This Row],[RESULTADO TOTAL EN PPRO8]]),"")</f>
        <v/>
      </c>
    </row>
    <row r="1071" spans="1:32" x14ac:dyDescent="0.25">
      <c r="A1071" s="22"/>
      <c r="B1071" s="34">
        <f t="shared" si="42"/>
        <v>1069</v>
      </c>
      <c r="C1071" s="22"/>
      <c r="D1071" s="37"/>
      <c r="E1071" s="37"/>
      <c r="F1071" s="37"/>
      <c r="G1071" s="39"/>
      <c r="H1071" s="22"/>
      <c r="I1071" s="22"/>
      <c r="J1071" s="22"/>
      <c r="K1071" s="22"/>
      <c r="L1071" s="22"/>
      <c r="M1071" s="22"/>
      <c r="N1071" s="22"/>
      <c r="O1071" s="22"/>
      <c r="P1071" s="22"/>
      <c r="Q1071" s="22"/>
      <c r="R1071" s="22"/>
      <c r="S1071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1071" s="22"/>
      <c r="U1071" s="6" t="str">
        <f>IF(V1071&lt;&gt;"",Tabla2[[#This Row],[VALOR DEL PUNTO (EJEMPLO EN ACCIONES UN PUNTO 1€) ]]/Tabla2[[#This Row],[TAMAÑO DEL TICK (ACCIONES = 0,01)]],"")</f>
        <v/>
      </c>
      <c r="V1071" s="22"/>
      <c r="W1071" s="22"/>
      <c r="X1071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1071" s="13" t="str">
        <f>IF(Tabla2[[#This Row],[RESULTADO TOTAL EN PPRO8]]&lt;&gt;"",Tabla2[[#This Row],[RESULTADO TOTAL EN PPRO8]]-Tabla2[[#This Row],[RESULTADO (TOTAL)]],"")</f>
        <v/>
      </c>
      <c r="AA1071" s="6" t="str">
        <f>IF(Tabla2[[#This Row],[RESULTADO (TOTAL)]]&lt;0,1,"")</f>
        <v/>
      </c>
      <c r="AB1071" s="6" t="str">
        <f>IF(Tabla2[[#This Row],[TARGET REAL (RESULTADO EN TICKS)]]&lt;&gt;"",IF(Tabla2[[#This Row],[OPERACIONES PERDEDORAS]]=1,AB1070+Tabla2[[#This Row],[OPERACIONES PERDEDORAS]],0),"")</f>
        <v/>
      </c>
      <c r="AC1071" s="23"/>
      <c r="AD1071" s="23"/>
      <c r="AE1071" s="6" t="str">
        <f>IF(D1071&lt;&gt;"",COUNTIF($D$3:D1071,D1071),"")</f>
        <v/>
      </c>
      <c r="AF1071" s="6" t="str">
        <f>IF(Tabla2[[#This Row],[RESULTADO TOTAL EN PPRO8]]&lt;0,ABS(Tabla2[[#This Row],[RESULTADO TOTAL EN PPRO8]]),"")</f>
        <v/>
      </c>
    </row>
    <row r="1072" spans="1:32" x14ac:dyDescent="0.25">
      <c r="A1072" s="22"/>
      <c r="B1072" s="34">
        <f t="shared" si="42"/>
        <v>1070</v>
      </c>
      <c r="C1072" s="22"/>
      <c r="D1072" s="37"/>
      <c r="E1072" s="37"/>
      <c r="F1072" s="37"/>
      <c r="G1072" s="39"/>
      <c r="H1072" s="22"/>
      <c r="I1072" s="22"/>
      <c r="J1072" s="22"/>
      <c r="K1072" s="22"/>
      <c r="L1072" s="22"/>
      <c r="M1072" s="22"/>
      <c r="N1072" s="22"/>
      <c r="O1072" s="22"/>
      <c r="P1072" s="22"/>
      <c r="Q1072" s="22"/>
      <c r="R1072" s="22"/>
      <c r="S1072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1072" s="22"/>
      <c r="U1072" s="6" t="str">
        <f>IF(V1072&lt;&gt;"",Tabla2[[#This Row],[VALOR DEL PUNTO (EJEMPLO EN ACCIONES UN PUNTO 1€) ]]/Tabla2[[#This Row],[TAMAÑO DEL TICK (ACCIONES = 0,01)]],"")</f>
        <v/>
      </c>
      <c r="V1072" s="22"/>
      <c r="W1072" s="22"/>
      <c r="X1072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1072" s="13" t="str">
        <f>IF(Tabla2[[#This Row],[RESULTADO TOTAL EN PPRO8]]&lt;&gt;"",Tabla2[[#This Row],[RESULTADO TOTAL EN PPRO8]]-Tabla2[[#This Row],[RESULTADO (TOTAL)]],"")</f>
        <v/>
      </c>
      <c r="AA1072" s="6" t="str">
        <f>IF(Tabla2[[#This Row],[RESULTADO (TOTAL)]]&lt;0,1,"")</f>
        <v/>
      </c>
      <c r="AB1072" s="6" t="str">
        <f>IF(Tabla2[[#This Row],[TARGET REAL (RESULTADO EN TICKS)]]&lt;&gt;"",IF(Tabla2[[#This Row],[OPERACIONES PERDEDORAS]]=1,AB1071+Tabla2[[#This Row],[OPERACIONES PERDEDORAS]],0),"")</f>
        <v/>
      </c>
      <c r="AC1072" s="23"/>
      <c r="AD1072" s="23"/>
      <c r="AE1072" s="6" t="str">
        <f>IF(D1072&lt;&gt;"",COUNTIF($D$3:D1072,D1072),"")</f>
        <v/>
      </c>
      <c r="AF1072" s="6" t="str">
        <f>IF(Tabla2[[#This Row],[RESULTADO TOTAL EN PPRO8]]&lt;0,ABS(Tabla2[[#This Row],[RESULTADO TOTAL EN PPRO8]]),"")</f>
        <v/>
      </c>
    </row>
    <row r="1073" spans="1:32" x14ac:dyDescent="0.25">
      <c r="A1073" s="22"/>
      <c r="B1073" s="34">
        <f t="shared" si="42"/>
        <v>1071</v>
      </c>
      <c r="C1073" s="22"/>
      <c r="D1073" s="37"/>
      <c r="E1073" s="37"/>
      <c r="F1073" s="37"/>
      <c r="G1073" s="39"/>
      <c r="H1073" s="22"/>
      <c r="I1073" s="22"/>
      <c r="J1073" s="22"/>
      <c r="K1073" s="22"/>
      <c r="L1073" s="22"/>
      <c r="M1073" s="22"/>
      <c r="N1073" s="22"/>
      <c r="O1073" s="22"/>
      <c r="P1073" s="22"/>
      <c r="Q1073" s="22"/>
      <c r="R1073" s="22"/>
      <c r="S1073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1073" s="22"/>
      <c r="U1073" s="6" t="str">
        <f>IF(V1073&lt;&gt;"",Tabla2[[#This Row],[VALOR DEL PUNTO (EJEMPLO EN ACCIONES UN PUNTO 1€) ]]/Tabla2[[#This Row],[TAMAÑO DEL TICK (ACCIONES = 0,01)]],"")</f>
        <v/>
      </c>
      <c r="V1073" s="22"/>
      <c r="W1073" s="22"/>
      <c r="X1073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1073" s="13" t="str">
        <f>IF(Tabla2[[#This Row],[RESULTADO TOTAL EN PPRO8]]&lt;&gt;"",Tabla2[[#This Row],[RESULTADO TOTAL EN PPRO8]]-Tabla2[[#This Row],[RESULTADO (TOTAL)]],"")</f>
        <v/>
      </c>
      <c r="AA1073" s="6" t="str">
        <f>IF(Tabla2[[#This Row],[RESULTADO (TOTAL)]]&lt;0,1,"")</f>
        <v/>
      </c>
      <c r="AB1073" s="6" t="str">
        <f>IF(Tabla2[[#This Row],[TARGET REAL (RESULTADO EN TICKS)]]&lt;&gt;"",IF(Tabla2[[#This Row],[OPERACIONES PERDEDORAS]]=1,AB1072+Tabla2[[#This Row],[OPERACIONES PERDEDORAS]],0),"")</f>
        <v/>
      </c>
      <c r="AC1073" s="23"/>
      <c r="AD1073" s="23"/>
      <c r="AE1073" s="6" t="str">
        <f>IF(D1073&lt;&gt;"",COUNTIF($D$3:D1073,D1073),"")</f>
        <v/>
      </c>
      <c r="AF1073" s="6" t="str">
        <f>IF(Tabla2[[#This Row],[RESULTADO TOTAL EN PPRO8]]&lt;0,ABS(Tabla2[[#This Row],[RESULTADO TOTAL EN PPRO8]]),"")</f>
        <v/>
      </c>
    </row>
    <row r="1074" spans="1:32" x14ac:dyDescent="0.25">
      <c r="A1074" s="22"/>
      <c r="B1074" s="34">
        <f t="shared" si="42"/>
        <v>1072</v>
      </c>
      <c r="C1074" s="22"/>
      <c r="D1074" s="37"/>
      <c r="E1074" s="37"/>
      <c r="F1074" s="37"/>
      <c r="G1074" s="39"/>
      <c r="H1074" s="22"/>
      <c r="I1074" s="22"/>
      <c r="J1074" s="22"/>
      <c r="K1074" s="22"/>
      <c r="L1074" s="22"/>
      <c r="M1074" s="22"/>
      <c r="N1074" s="22"/>
      <c r="O1074" s="22"/>
      <c r="P1074" s="22"/>
      <c r="Q1074" s="22"/>
      <c r="R1074" s="22"/>
      <c r="S1074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1074" s="22"/>
      <c r="U1074" s="6" t="str">
        <f>IF(V1074&lt;&gt;"",Tabla2[[#This Row],[VALOR DEL PUNTO (EJEMPLO EN ACCIONES UN PUNTO 1€) ]]/Tabla2[[#This Row],[TAMAÑO DEL TICK (ACCIONES = 0,01)]],"")</f>
        <v/>
      </c>
      <c r="V1074" s="22"/>
      <c r="W1074" s="22"/>
      <c r="X1074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1074" s="13" t="str">
        <f>IF(Tabla2[[#This Row],[RESULTADO TOTAL EN PPRO8]]&lt;&gt;"",Tabla2[[#This Row],[RESULTADO TOTAL EN PPRO8]]-Tabla2[[#This Row],[RESULTADO (TOTAL)]],"")</f>
        <v/>
      </c>
      <c r="AA1074" s="6" t="str">
        <f>IF(Tabla2[[#This Row],[RESULTADO (TOTAL)]]&lt;0,1,"")</f>
        <v/>
      </c>
      <c r="AB1074" s="6" t="str">
        <f>IF(Tabla2[[#This Row],[TARGET REAL (RESULTADO EN TICKS)]]&lt;&gt;"",IF(Tabla2[[#This Row],[OPERACIONES PERDEDORAS]]=1,AB1073+Tabla2[[#This Row],[OPERACIONES PERDEDORAS]],0),"")</f>
        <v/>
      </c>
      <c r="AC1074" s="23"/>
      <c r="AD1074" s="23"/>
      <c r="AE1074" s="6" t="str">
        <f>IF(D1074&lt;&gt;"",COUNTIF($D$3:D1074,D1074),"")</f>
        <v/>
      </c>
      <c r="AF1074" s="6" t="str">
        <f>IF(Tabla2[[#This Row],[RESULTADO TOTAL EN PPRO8]]&lt;0,ABS(Tabla2[[#This Row],[RESULTADO TOTAL EN PPRO8]]),"")</f>
        <v/>
      </c>
    </row>
    <row r="1075" spans="1:32" x14ac:dyDescent="0.25">
      <c r="A1075" s="22"/>
      <c r="B1075" s="34">
        <f t="shared" si="42"/>
        <v>1073</v>
      </c>
      <c r="C1075" s="22"/>
      <c r="D1075" s="37"/>
      <c r="E1075" s="37"/>
      <c r="F1075" s="37"/>
      <c r="G1075" s="39"/>
      <c r="H1075" s="22"/>
      <c r="I1075" s="22"/>
      <c r="J1075" s="22"/>
      <c r="K1075" s="22"/>
      <c r="L1075" s="22"/>
      <c r="M1075" s="22"/>
      <c r="N1075" s="22"/>
      <c r="O1075" s="22"/>
      <c r="P1075" s="22"/>
      <c r="Q1075" s="22"/>
      <c r="R1075" s="22"/>
      <c r="S1075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1075" s="22"/>
      <c r="U1075" s="6" t="str">
        <f>IF(V1075&lt;&gt;"",Tabla2[[#This Row],[VALOR DEL PUNTO (EJEMPLO EN ACCIONES UN PUNTO 1€) ]]/Tabla2[[#This Row],[TAMAÑO DEL TICK (ACCIONES = 0,01)]],"")</f>
        <v/>
      </c>
      <c r="V1075" s="22"/>
      <c r="W1075" s="22"/>
      <c r="X1075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1075" s="13" t="str">
        <f>IF(Tabla2[[#This Row],[RESULTADO TOTAL EN PPRO8]]&lt;&gt;"",Tabla2[[#This Row],[RESULTADO TOTAL EN PPRO8]]-Tabla2[[#This Row],[RESULTADO (TOTAL)]],"")</f>
        <v/>
      </c>
      <c r="AA1075" s="6" t="str">
        <f>IF(Tabla2[[#This Row],[RESULTADO (TOTAL)]]&lt;0,1,"")</f>
        <v/>
      </c>
      <c r="AB1075" s="6" t="str">
        <f>IF(Tabla2[[#This Row],[TARGET REAL (RESULTADO EN TICKS)]]&lt;&gt;"",IF(Tabla2[[#This Row],[OPERACIONES PERDEDORAS]]=1,AB1074+Tabla2[[#This Row],[OPERACIONES PERDEDORAS]],0),"")</f>
        <v/>
      </c>
      <c r="AC1075" s="23"/>
      <c r="AD1075" s="23"/>
      <c r="AE1075" s="6" t="str">
        <f>IF(D1075&lt;&gt;"",COUNTIF($D$3:D1075,D1075),"")</f>
        <v/>
      </c>
      <c r="AF1075" s="6" t="str">
        <f>IF(Tabla2[[#This Row],[RESULTADO TOTAL EN PPRO8]]&lt;0,ABS(Tabla2[[#This Row],[RESULTADO TOTAL EN PPRO8]]),"")</f>
        <v/>
      </c>
    </row>
    <row r="1076" spans="1:32" x14ac:dyDescent="0.25">
      <c r="A1076" s="22"/>
      <c r="B1076" s="34">
        <f t="shared" si="42"/>
        <v>1074</v>
      </c>
      <c r="C1076" s="22"/>
      <c r="D1076" s="37"/>
      <c r="E1076" s="37"/>
      <c r="F1076" s="37"/>
      <c r="G1076" s="39"/>
      <c r="H1076" s="22"/>
      <c r="I1076" s="22"/>
      <c r="J1076" s="22"/>
      <c r="K1076" s="22"/>
      <c r="L1076" s="22"/>
      <c r="M1076" s="22"/>
      <c r="N1076" s="22"/>
      <c r="O1076" s="22"/>
      <c r="P1076" s="22"/>
      <c r="Q1076" s="22"/>
      <c r="R1076" s="22"/>
      <c r="S1076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1076" s="22"/>
      <c r="U1076" s="6" t="str">
        <f>IF(V1076&lt;&gt;"",Tabla2[[#This Row],[VALOR DEL PUNTO (EJEMPLO EN ACCIONES UN PUNTO 1€) ]]/Tabla2[[#This Row],[TAMAÑO DEL TICK (ACCIONES = 0,01)]],"")</f>
        <v/>
      </c>
      <c r="V1076" s="22"/>
      <c r="W1076" s="22"/>
      <c r="X1076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1076" s="13" t="str">
        <f>IF(Tabla2[[#This Row],[RESULTADO TOTAL EN PPRO8]]&lt;&gt;"",Tabla2[[#This Row],[RESULTADO TOTAL EN PPRO8]]-Tabla2[[#This Row],[RESULTADO (TOTAL)]],"")</f>
        <v/>
      </c>
      <c r="AA1076" s="6" t="str">
        <f>IF(Tabla2[[#This Row],[RESULTADO (TOTAL)]]&lt;0,1,"")</f>
        <v/>
      </c>
      <c r="AB1076" s="6" t="str">
        <f>IF(Tabla2[[#This Row],[TARGET REAL (RESULTADO EN TICKS)]]&lt;&gt;"",IF(Tabla2[[#This Row],[OPERACIONES PERDEDORAS]]=1,AB1075+Tabla2[[#This Row],[OPERACIONES PERDEDORAS]],0),"")</f>
        <v/>
      </c>
      <c r="AC1076" s="23"/>
      <c r="AD1076" s="23"/>
      <c r="AE1076" s="6" t="str">
        <f>IF(D1076&lt;&gt;"",COUNTIF($D$3:D1076,D1076),"")</f>
        <v/>
      </c>
      <c r="AF1076" s="6" t="str">
        <f>IF(Tabla2[[#This Row],[RESULTADO TOTAL EN PPRO8]]&lt;0,ABS(Tabla2[[#This Row],[RESULTADO TOTAL EN PPRO8]]),"")</f>
        <v/>
      </c>
    </row>
    <row r="1077" spans="1:32" x14ac:dyDescent="0.25">
      <c r="A1077" s="22"/>
      <c r="B1077" s="34">
        <f t="shared" si="42"/>
        <v>1075</v>
      </c>
      <c r="C1077" s="22"/>
      <c r="D1077" s="37"/>
      <c r="E1077" s="37"/>
      <c r="F1077" s="37"/>
      <c r="G1077" s="39"/>
      <c r="H1077" s="22"/>
      <c r="I1077" s="22"/>
      <c r="J1077" s="22"/>
      <c r="K1077" s="22"/>
      <c r="L1077" s="22"/>
      <c r="M1077" s="22"/>
      <c r="N1077" s="22"/>
      <c r="O1077" s="22"/>
      <c r="P1077" s="22"/>
      <c r="Q1077" s="22"/>
      <c r="R1077" s="22"/>
      <c r="S1077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1077" s="22"/>
      <c r="U1077" s="6" t="str">
        <f>IF(V1077&lt;&gt;"",Tabla2[[#This Row],[VALOR DEL PUNTO (EJEMPLO EN ACCIONES UN PUNTO 1€) ]]/Tabla2[[#This Row],[TAMAÑO DEL TICK (ACCIONES = 0,01)]],"")</f>
        <v/>
      </c>
      <c r="V1077" s="22"/>
      <c r="W1077" s="22"/>
      <c r="X1077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1077" s="13" t="str">
        <f>IF(Tabla2[[#This Row],[RESULTADO TOTAL EN PPRO8]]&lt;&gt;"",Tabla2[[#This Row],[RESULTADO TOTAL EN PPRO8]]-Tabla2[[#This Row],[RESULTADO (TOTAL)]],"")</f>
        <v/>
      </c>
      <c r="AA1077" s="6" t="str">
        <f>IF(Tabla2[[#This Row],[RESULTADO (TOTAL)]]&lt;0,1,"")</f>
        <v/>
      </c>
      <c r="AB1077" s="6" t="str">
        <f>IF(Tabla2[[#This Row],[TARGET REAL (RESULTADO EN TICKS)]]&lt;&gt;"",IF(Tabla2[[#This Row],[OPERACIONES PERDEDORAS]]=1,AB1076+Tabla2[[#This Row],[OPERACIONES PERDEDORAS]],0),"")</f>
        <v/>
      </c>
      <c r="AC1077" s="23"/>
      <c r="AD1077" s="23"/>
      <c r="AE1077" s="6" t="str">
        <f>IF(D1077&lt;&gt;"",COUNTIF($D$3:D1077,D1077),"")</f>
        <v/>
      </c>
      <c r="AF1077" s="6" t="str">
        <f>IF(Tabla2[[#This Row],[RESULTADO TOTAL EN PPRO8]]&lt;0,ABS(Tabla2[[#This Row],[RESULTADO TOTAL EN PPRO8]]),"")</f>
        <v/>
      </c>
    </row>
    <row r="1078" spans="1:32" x14ac:dyDescent="0.25">
      <c r="A1078" s="22"/>
      <c r="B1078" s="34">
        <f t="shared" si="42"/>
        <v>1076</v>
      </c>
      <c r="C1078" s="22"/>
      <c r="D1078" s="37"/>
      <c r="E1078" s="37"/>
      <c r="F1078" s="37"/>
      <c r="G1078" s="39"/>
      <c r="H1078" s="22"/>
      <c r="I1078" s="22"/>
      <c r="J1078" s="22"/>
      <c r="K1078" s="22"/>
      <c r="L1078" s="22"/>
      <c r="M1078" s="22"/>
      <c r="N1078" s="22"/>
      <c r="O1078" s="22"/>
      <c r="P1078" s="22"/>
      <c r="Q1078" s="22"/>
      <c r="R1078" s="22"/>
      <c r="S1078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1078" s="22"/>
      <c r="U1078" s="6" t="str">
        <f>IF(V1078&lt;&gt;"",Tabla2[[#This Row],[VALOR DEL PUNTO (EJEMPLO EN ACCIONES UN PUNTO 1€) ]]/Tabla2[[#This Row],[TAMAÑO DEL TICK (ACCIONES = 0,01)]],"")</f>
        <v/>
      </c>
      <c r="V1078" s="22"/>
      <c r="W1078" s="22"/>
      <c r="X1078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1078" s="13" t="str">
        <f>IF(Tabla2[[#This Row],[RESULTADO TOTAL EN PPRO8]]&lt;&gt;"",Tabla2[[#This Row],[RESULTADO TOTAL EN PPRO8]]-Tabla2[[#This Row],[RESULTADO (TOTAL)]],"")</f>
        <v/>
      </c>
      <c r="AA1078" s="6" t="str">
        <f>IF(Tabla2[[#This Row],[RESULTADO (TOTAL)]]&lt;0,1,"")</f>
        <v/>
      </c>
      <c r="AB1078" s="6" t="str">
        <f>IF(Tabla2[[#This Row],[TARGET REAL (RESULTADO EN TICKS)]]&lt;&gt;"",IF(Tabla2[[#This Row],[OPERACIONES PERDEDORAS]]=1,AB1077+Tabla2[[#This Row],[OPERACIONES PERDEDORAS]],0),"")</f>
        <v/>
      </c>
      <c r="AC1078" s="23"/>
      <c r="AD1078" s="23"/>
      <c r="AE1078" s="6" t="str">
        <f>IF(D1078&lt;&gt;"",COUNTIF($D$3:D1078,D1078),"")</f>
        <v/>
      </c>
      <c r="AF1078" s="6" t="str">
        <f>IF(Tabla2[[#This Row],[RESULTADO TOTAL EN PPRO8]]&lt;0,ABS(Tabla2[[#This Row],[RESULTADO TOTAL EN PPRO8]]),"")</f>
        <v/>
      </c>
    </row>
    <row r="1079" spans="1:32" x14ac:dyDescent="0.25">
      <c r="A1079" s="22"/>
      <c r="B1079" s="34">
        <f t="shared" si="42"/>
        <v>1077</v>
      </c>
      <c r="C1079" s="22"/>
      <c r="D1079" s="37"/>
      <c r="E1079" s="37"/>
      <c r="F1079" s="37"/>
      <c r="G1079" s="39"/>
      <c r="H1079" s="22"/>
      <c r="I1079" s="22"/>
      <c r="J1079" s="22"/>
      <c r="K1079" s="22"/>
      <c r="L1079" s="22"/>
      <c r="M1079" s="22"/>
      <c r="N1079" s="22"/>
      <c r="O1079" s="22"/>
      <c r="P1079" s="22"/>
      <c r="Q1079" s="22"/>
      <c r="R1079" s="22"/>
      <c r="S1079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1079" s="22"/>
      <c r="U1079" s="6" t="str">
        <f>IF(V1079&lt;&gt;"",Tabla2[[#This Row],[VALOR DEL PUNTO (EJEMPLO EN ACCIONES UN PUNTO 1€) ]]/Tabla2[[#This Row],[TAMAÑO DEL TICK (ACCIONES = 0,01)]],"")</f>
        <v/>
      </c>
      <c r="V1079" s="22"/>
      <c r="W1079" s="22"/>
      <c r="X1079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1079" s="13" t="str">
        <f>IF(Tabla2[[#This Row],[RESULTADO TOTAL EN PPRO8]]&lt;&gt;"",Tabla2[[#This Row],[RESULTADO TOTAL EN PPRO8]]-Tabla2[[#This Row],[RESULTADO (TOTAL)]],"")</f>
        <v/>
      </c>
      <c r="AA1079" s="6" t="str">
        <f>IF(Tabla2[[#This Row],[RESULTADO (TOTAL)]]&lt;0,1,"")</f>
        <v/>
      </c>
      <c r="AB1079" s="6" t="str">
        <f>IF(Tabla2[[#This Row],[TARGET REAL (RESULTADO EN TICKS)]]&lt;&gt;"",IF(Tabla2[[#This Row],[OPERACIONES PERDEDORAS]]=1,AB1078+Tabla2[[#This Row],[OPERACIONES PERDEDORAS]],0),"")</f>
        <v/>
      </c>
      <c r="AC1079" s="23"/>
      <c r="AD1079" s="23"/>
      <c r="AE1079" s="6" t="str">
        <f>IF(D1079&lt;&gt;"",COUNTIF($D$3:D1079,D1079),"")</f>
        <v/>
      </c>
      <c r="AF1079" s="6" t="str">
        <f>IF(Tabla2[[#This Row],[RESULTADO TOTAL EN PPRO8]]&lt;0,ABS(Tabla2[[#This Row],[RESULTADO TOTAL EN PPRO8]]),"")</f>
        <v/>
      </c>
    </row>
    <row r="1080" spans="1:32" x14ac:dyDescent="0.25">
      <c r="A1080" s="22"/>
      <c r="B1080" s="34">
        <f t="shared" si="42"/>
        <v>1078</v>
      </c>
      <c r="C1080" s="22"/>
      <c r="D1080" s="37"/>
      <c r="E1080" s="37"/>
      <c r="F1080" s="37"/>
      <c r="G1080" s="39"/>
      <c r="H1080" s="22"/>
      <c r="I1080" s="22"/>
      <c r="J1080" s="22"/>
      <c r="K1080" s="22"/>
      <c r="L1080" s="22"/>
      <c r="M1080" s="22"/>
      <c r="N1080" s="22"/>
      <c r="O1080" s="22"/>
      <c r="P1080" s="22"/>
      <c r="Q1080" s="22"/>
      <c r="R1080" s="22"/>
      <c r="S1080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1080" s="22"/>
      <c r="U1080" s="6" t="str">
        <f>IF(V1080&lt;&gt;"",Tabla2[[#This Row],[VALOR DEL PUNTO (EJEMPLO EN ACCIONES UN PUNTO 1€) ]]/Tabla2[[#This Row],[TAMAÑO DEL TICK (ACCIONES = 0,01)]],"")</f>
        <v/>
      </c>
      <c r="V1080" s="22"/>
      <c r="W1080" s="22"/>
      <c r="X1080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1080" s="13" t="str">
        <f>IF(Tabla2[[#This Row],[RESULTADO TOTAL EN PPRO8]]&lt;&gt;"",Tabla2[[#This Row],[RESULTADO TOTAL EN PPRO8]]-Tabla2[[#This Row],[RESULTADO (TOTAL)]],"")</f>
        <v/>
      </c>
      <c r="AA1080" s="6" t="str">
        <f>IF(Tabla2[[#This Row],[RESULTADO (TOTAL)]]&lt;0,1,"")</f>
        <v/>
      </c>
      <c r="AB1080" s="6" t="str">
        <f>IF(Tabla2[[#This Row],[TARGET REAL (RESULTADO EN TICKS)]]&lt;&gt;"",IF(Tabla2[[#This Row],[OPERACIONES PERDEDORAS]]=1,AB1079+Tabla2[[#This Row],[OPERACIONES PERDEDORAS]],0),"")</f>
        <v/>
      </c>
      <c r="AC1080" s="23"/>
      <c r="AD1080" s="23"/>
      <c r="AE1080" s="6" t="str">
        <f>IF(D1080&lt;&gt;"",COUNTIF($D$3:D1080,D1080),"")</f>
        <v/>
      </c>
      <c r="AF1080" s="6" t="str">
        <f>IF(Tabla2[[#This Row],[RESULTADO TOTAL EN PPRO8]]&lt;0,ABS(Tabla2[[#This Row],[RESULTADO TOTAL EN PPRO8]]),"")</f>
        <v/>
      </c>
    </row>
    <row r="1081" spans="1:32" x14ac:dyDescent="0.25">
      <c r="A1081" s="22"/>
      <c r="B1081" s="34">
        <f t="shared" si="42"/>
        <v>1079</v>
      </c>
      <c r="C1081" s="22"/>
      <c r="D1081" s="37"/>
      <c r="E1081" s="37"/>
      <c r="F1081" s="37"/>
      <c r="G1081" s="39"/>
      <c r="H1081" s="22"/>
      <c r="I1081" s="22"/>
      <c r="J1081" s="22"/>
      <c r="K1081" s="22"/>
      <c r="L1081" s="22"/>
      <c r="M1081" s="22"/>
      <c r="N1081" s="22"/>
      <c r="O1081" s="22"/>
      <c r="P1081" s="22"/>
      <c r="Q1081" s="22"/>
      <c r="R1081" s="22"/>
      <c r="S1081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1081" s="22"/>
      <c r="U1081" s="6" t="str">
        <f>IF(V1081&lt;&gt;"",Tabla2[[#This Row],[VALOR DEL PUNTO (EJEMPLO EN ACCIONES UN PUNTO 1€) ]]/Tabla2[[#This Row],[TAMAÑO DEL TICK (ACCIONES = 0,01)]],"")</f>
        <v/>
      </c>
      <c r="V1081" s="22"/>
      <c r="W1081" s="22"/>
      <c r="X1081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1081" s="13" t="str">
        <f>IF(Tabla2[[#This Row],[RESULTADO TOTAL EN PPRO8]]&lt;&gt;"",Tabla2[[#This Row],[RESULTADO TOTAL EN PPRO8]]-Tabla2[[#This Row],[RESULTADO (TOTAL)]],"")</f>
        <v/>
      </c>
      <c r="AA1081" s="6" t="str">
        <f>IF(Tabla2[[#This Row],[RESULTADO (TOTAL)]]&lt;0,1,"")</f>
        <v/>
      </c>
      <c r="AB1081" s="6" t="str">
        <f>IF(Tabla2[[#This Row],[TARGET REAL (RESULTADO EN TICKS)]]&lt;&gt;"",IF(Tabla2[[#This Row],[OPERACIONES PERDEDORAS]]=1,AB1080+Tabla2[[#This Row],[OPERACIONES PERDEDORAS]],0),"")</f>
        <v/>
      </c>
      <c r="AC1081" s="23"/>
      <c r="AD1081" s="23"/>
      <c r="AE1081" s="6" t="str">
        <f>IF(D1081&lt;&gt;"",COUNTIF($D$3:D1081,D1081),"")</f>
        <v/>
      </c>
      <c r="AF1081" s="6" t="str">
        <f>IF(Tabla2[[#This Row],[RESULTADO TOTAL EN PPRO8]]&lt;0,ABS(Tabla2[[#This Row],[RESULTADO TOTAL EN PPRO8]]),"")</f>
        <v/>
      </c>
    </row>
    <row r="1082" spans="1:32" x14ac:dyDescent="0.25">
      <c r="A1082" s="22"/>
      <c r="B1082" s="34">
        <f t="shared" si="42"/>
        <v>1080</v>
      </c>
      <c r="C1082" s="22"/>
      <c r="D1082" s="37"/>
      <c r="E1082" s="37"/>
      <c r="F1082" s="37"/>
      <c r="G1082" s="39"/>
      <c r="H1082" s="22"/>
      <c r="I1082" s="22"/>
      <c r="J1082" s="22"/>
      <c r="K1082" s="22"/>
      <c r="L1082" s="22"/>
      <c r="M1082" s="22"/>
      <c r="N1082" s="22"/>
      <c r="O1082" s="22"/>
      <c r="P1082" s="22"/>
      <c r="Q1082" s="22"/>
      <c r="R1082" s="22"/>
      <c r="S1082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1082" s="22"/>
      <c r="U1082" s="6" t="str">
        <f>IF(V1082&lt;&gt;"",Tabla2[[#This Row],[VALOR DEL PUNTO (EJEMPLO EN ACCIONES UN PUNTO 1€) ]]/Tabla2[[#This Row],[TAMAÑO DEL TICK (ACCIONES = 0,01)]],"")</f>
        <v/>
      </c>
      <c r="V1082" s="22"/>
      <c r="W1082" s="22"/>
      <c r="X1082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1082" s="13" t="str">
        <f>IF(Tabla2[[#This Row],[RESULTADO TOTAL EN PPRO8]]&lt;&gt;"",Tabla2[[#This Row],[RESULTADO TOTAL EN PPRO8]]-Tabla2[[#This Row],[RESULTADO (TOTAL)]],"")</f>
        <v/>
      </c>
      <c r="AA1082" s="6" t="str">
        <f>IF(Tabla2[[#This Row],[RESULTADO (TOTAL)]]&lt;0,1,"")</f>
        <v/>
      </c>
      <c r="AB1082" s="6" t="str">
        <f>IF(Tabla2[[#This Row],[TARGET REAL (RESULTADO EN TICKS)]]&lt;&gt;"",IF(Tabla2[[#This Row],[OPERACIONES PERDEDORAS]]=1,AB1081+Tabla2[[#This Row],[OPERACIONES PERDEDORAS]],0),"")</f>
        <v/>
      </c>
      <c r="AC1082" s="23"/>
      <c r="AD1082" s="23"/>
      <c r="AE1082" s="6" t="str">
        <f>IF(D1082&lt;&gt;"",COUNTIF($D$3:D1082,D1082),"")</f>
        <v/>
      </c>
      <c r="AF1082" s="6" t="str">
        <f>IF(Tabla2[[#This Row],[RESULTADO TOTAL EN PPRO8]]&lt;0,ABS(Tabla2[[#This Row],[RESULTADO TOTAL EN PPRO8]]),"")</f>
        <v/>
      </c>
    </row>
    <row r="1083" spans="1:32" x14ac:dyDescent="0.25">
      <c r="A1083" s="22"/>
      <c r="B1083" s="34">
        <f t="shared" si="42"/>
        <v>1081</v>
      </c>
      <c r="C1083" s="22"/>
      <c r="D1083" s="37"/>
      <c r="E1083" s="37"/>
      <c r="F1083" s="37"/>
      <c r="G1083" s="39"/>
      <c r="H1083" s="22"/>
      <c r="I1083" s="22"/>
      <c r="J1083" s="22"/>
      <c r="K1083" s="22"/>
      <c r="L1083" s="22"/>
      <c r="M1083" s="22"/>
      <c r="N1083" s="22"/>
      <c r="O1083" s="22"/>
      <c r="P1083" s="22"/>
      <c r="Q1083" s="22"/>
      <c r="R1083" s="22"/>
      <c r="S1083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1083" s="22"/>
      <c r="U1083" s="6" t="str">
        <f>IF(V1083&lt;&gt;"",Tabla2[[#This Row],[VALOR DEL PUNTO (EJEMPLO EN ACCIONES UN PUNTO 1€) ]]/Tabla2[[#This Row],[TAMAÑO DEL TICK (ACCIONES = 0,01)]],"")</f>
        <v/>
      </c>
      <c r="V1083" s="22"/>
      <c r="W1083" s="22"/>
      <c r="X1083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1083" s="13" t="str">
        <f>IF(Tabla2[[#This Row],[RESULTADO TOTAL EN PPRO8]]&lt;&gt;"",Tabla2[[#This Row],[RESULTADO TOTAL EN PPRO8]]-Tabla2[[#This Row],[RESULTADO (TOTAL)]],"")</f>
        <v/>
      </c>
      <c r="AA1083" s="6" t="str">
        <f>IF(Tabla2[[#This Row],[RESULTADO (TOTAL)]]&lt;0,1,"")</f>
        <v/>
      </c>
      <c r="AB1083" s="6" t="str">
        <f>IF(Tabla2[[#This Row],[TARGET REAL (RESULTADO EN TICKS)]]&lt;&gt;"",IF(Tabla2[[#This Row],[OPERACIONES PERDEDORAS]]=1,AB1082+Tabla2[[#This Row],[OPERACIONES PERDEDORAS]],0),"")</f>
        <v/>
      </c>
      <c r="AC1083" s="23"/>
      <c r="AD1083" s="23"/>
      <c r="AE1083" s="6" t="str">
        <f>IF(D1083&lt;&gt;"",COUNTIF($D$3:D1083,D1083),"")</f>
        <v/>
      </c>
      <c r="AF1083" s="6" t="str">
        <f>IF(Tabla2[[#This Row],[RESULTADO TOTAL EN PPRO8]]&lt;0,ABS(Tabla2[[#This Row],[RESULTADO TOTAL EN PPRO8]]),"")</f>
        <v/>
      </c>
    </row>
    <row r="1084" spans="1:32" x14ac:dyDescent="0.25">
      <c r="A1084" s="22"/>
      <c r="B1084" s="34">
        <f t="shared" si="42"/>
        <v>1082</v>
      </c>
      <c r="C1084" s="22"/>
      <c r="D1084" s="37"/>
      <c r="E1084" s="37"/>
      <c r="F1084" s="37"/>
      <c r="G1084" s="39"/>
      <c r="H1084" s="22"/>
      <c r="I1084" s="22"/>
      <c r="J1084" s="22"/>
      <c r="K1084" s="22"/>
      <c r="L1084" s="22"/>
      <c r="M1084" s="22"/>
      <c r="N1084" s="22"/>
      <c r="O1084" s="22"/>
      <c r="P1084" s="22"/>
      <c r="Q1084" s="22"/>
      <c r="R1084" s="22"/>
      <c r="S1084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1084" s="22"/>
      <c r="U1084" s="6" t="str">
        <f>IF(V1084&lt;&gt;"",Tabla2[[#This Row],[VALOR DEL PUNTO (EJEMPLO EN ACCIONES UN PUNTO 1€) ]]/Tabla2[[#This Row],[TAMAÑO DEL TICK (ACCIONES = 0,01)]],"")</f>
        <v/>
      </c>
      <c r="V1084" s="22"/>
      <c r="W1084" s="22"/>
      <c r="X1084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1084" s="13" t="str">
        <f>IF(Tabla2[[#This Row],[RESULTADO TOTAL EN PPRO8]]&lt;&gt;"",Tabla2[[#This Row],[RESULTADO TOTAL EN PPRO8]]-Tabla2[[#This Row],[RESULTADO (TOTAL)]],"")</f>
        <v/>
      </c>
      <c r="AA1084" s="6" t="str">
        <f>IF(Tabla2[[#This Row],[RESULTADO (TOTAL)]]&lt;0,1,"")</f>
        <v/>
      </c>
      <c r="AB1084" s="6" t="str">
        <f>IF(Tabla2[[#This Row],[TARGET REAL (RESULTADO EN TICKS)]]&lt;&gt;"",IF(Tabla2[[#This Row],[OPERACIONES PERDEDORAS]]=1,AB1083+Tabla2[[#This Row],[OPERACIONES PERDEDORAS]],0),"")</f>
        <v/>
      </c>
      <c r="AC1084" s="23"/>
      <c r="AD1084" s="23"/>
      <c r="AE1084" s="6" t="str">
        <f>IF(D1084&lt;&gt;"",COUNTIF($D$3:D1084,D1084),"")</f>
        <v/>
      </c>
      <c r="AF1084" s="6" t="str">
        <f>IF(Tabla2[[#This Row],[RESULTADO TOTAL EN PPRO8]]&lt;0,ABS(Tabla2[[#This Row],[RESULTADO TOTAL EN PPRO8]]),"")</f>
        <v/>
      </c>
    </row>
    <row r="1085" spans="1:32" x14ac:dyDescent="0.25">
      <c r="A1085" s="22"/>
      <c r="B1085" s="34">
        <f t="shared" si="42"/>
        <v>1083</v>
      </c>
      <c r="C1085" s="22"/>
      <c r="D1085" s="37"/>
      <c r="E1085" s="37"/>
      <c r="F1085" s="37"/>
      <c r="G1085" s="39"/>
      <c r="H1085" s="22"/>
      <c r="I1085" s="22"/>
      <c r="J1085" s="22"/>
      <c r="K1085" s="22"/>
      <c r="L1085" s="22"/>
      <c r="M1085" s="22"/>
      <c r="N1085" s="22"/>
      <c r="O1085" s="22"/>
      <c r="P1085" s="22"/>
      <c r="Q1085" s="22"/>
      <c r="R1085" s="22"/>
      <c r="S1085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1085" s="22"/>
      <c r="U1085" s="6" t="str">
        <f>IF(V1085&lt;&gt;"",Tabla2[[#This Row],[VALOR DEL PUNTO (EJEMPLO EN ACCIONES UN PUNTO 1€) ]]/Tabla2[[#This Row],[TAMAÑO DEL TICK (ACCIONES = 0,01)]],"")</f>
        <v/>
      </c>
      <c r="V1085" s="22"/>
      <c r="W1085" s="22"/>
      <c r="X1085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1085" s="13" t="str">
        <f>IF(Tabla2[[#This Row],[RESULTADO TOTAL EN PPRO8]]&lt;&gt;"",Tabla2[[#This Row],[RESULTADO TOTAL EN PPRO8]]-Tabla2[[#This Row],[RESULTADO (TOTAL)]],"")</f>
        <v/>
      </c>
      <c r="AA1085" s="6" t="str">
        <f>IF(Tabla2[[#This Row],[RESULTADO (TOTAL)]]&lt;0,1,"")</f>
        <v/>
      </c>
      <c r="AB1085" s="6" t="str">
        <f>IF(Tabla2[[#This Row],[TARGET REAL (RESULTADO EN TICKS)]]&lt;&gt;"",IF(Tabla2[[#This Row],[OPERACIONES PERDEDORAS]]=1,AB1084+Tabla2[[#This Row],[OPERACIONES PERDEDORAS]],0),"")</f>
        <v/>
      </c>
      <c r="AC1085" s="23"/>
      <c r="AD1085" s="23"/>
      <c r="AE1085" s="6" t="str">
        <f>IF(D1085&lt;&gt;"",COUNTIF($D$3:D1085,D1085),"")</f>
        <v/>
      </c>
      <c r="AF1085" s="6" t="str">
        <f>IF(Tabla2[[#This Row],[RESULTADO TOTAL EN PPRO8]]&lt;0,ABS(Tabla2[[#This Row],[RESULTADO TOTAL EN PPRO8]]),"")</f>
        <v/>
      </c>
    </row>
    <row r="1086" spans="1:32" x14ac:dyDescent="0.25">
      <c r="A1086" s="22"/>
      <c r="B1086" s="34">
        <f t="shared" si="42"/>
        <v>1084</v>
      </c>
      <c r="C1086" s="22"/>
      <c r="D1086" s="37"/>
      <c r="E1086" s="37"/>
      <c r="F1086" s="37"/>
      <c r="G1086" s="39"/>
      <c r="H1086" s="22"/>
      <c r="I1086" s="22"/>
      <c r="J1086" s="22"/>
      <c r="K1086" s="22"/>
      <c r="L1086" s="22"/>
      <c r="M1086" s="22"/>
      <c r="N1086" s="22"/>
      <c r="O1086" s="22"/>
      <c r="P1086" s="22"/>
      <c r="Q1086" s="22"/>
      <c r="R1086" s="22"/>
      <c r="S1086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1086" s="22"/>
      <c r="U1086" s="6" t="str">
        <f>IF(V1086&lt;&gt;"",Tabla2[[#This Row],[VALOR DEL PUNTO (EJEMPLO EN ACCIONES UN PUNTO 1€) ]]/Tabla2[[#This Row],[TAMAÑO DEL TICK (ACCIONES = 0,01)]],"")</f>
        <v/>
      </c>
      <c r="V1086" s="22"/>
      <c r="W1086" s="22"/>
      <c r="X1086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1086" s="13" t="str">
        <f>IF(Tabla2[[#This Row],[RESULTADO TOTAL EN PPRO8]]&lt;&gt;"",Tabla2[[#This Row],[RESULTADO TOTAL EN PPRO8]]-Tabla2[[#This Row],[RESULTADO (TOTAL)]],"")</f>
        <v/>
      </c>
      <c r="AA1086" s="6" t="str">
        <f>IF(Tabla2[[#This Row],[RESULTADO (TOTAL)]]&lt;0,1,"")</f>
        <v/>
      </c>
      <c r="AB1086" s="6" t="str">
        <f>IF(Tabla2[[#This Row],[TARGET REAL (RESULTADO EN TICKS)]]&lt;&gt;"",IF(Tabla2[[#This Row],[OPERACIONES PERDEDORAS]]=1,AB1085+Tabla2[[#This Row],[OPERACIONES PERDEDORAS]],0),"")</f>
        <v/>
      </c>
      <c r="AC1086" s="23"/>
      <c r="AD1086" s="23"/>
      <c r="AE1086" s="6" t="str">
        <f>IF(D1086&lt;&gt;"",COUNTIF($D$3:D1086,D1086),"")</f>
        <v/>
      </c>
      <c r="AF1086" s="6" t="str">
        <f>IF(Tabla2[[#This Row],[RESULTADO TOTAL EN PPRO8]]&lt;0,ABS(Tabla2[[#This Row],[RESULTADO TOTAL EN PPRO8]]),"")</f>
        <v/>
      </c>
    </row>
    <row r="1087" spans="1:32" x14ac:dyDescent="0.25">
      <c r="A1087" s="22"/>
      <c r="B1087" s="34">
        <f t="shared" si="42"/>
        <v>1085</v>
      </c>
      <c r="C1087" s="22"/>
      <c r="D1087" s="37"/>
      <c r="E1087" s="37"/>
      <c r="F1087" s="37"/>
      <c r="G1087" s="39"/>
      <c r="H1087" s="22"/>
      <c r="I1087" s="22"/>
      <c r="J1087" s="22"/>
      <c r="K1087" s="22"/>
      <c r="L1087" s="22"/>
      <c r="M1087" s="22"/>
      <c r="N1087" s="22"/>
      <c r="O1087" s="22"/>
      <c r="P1087" s="22"/>
      <c r="Q1087" s="22"/>
      <c r="R1087" s="22"/>
      <c r="S1087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1087" s="22"/>
      <c r="U1087" s="6" t="str">
        <f>IF(V1087&lt;&gt;"",Tabla2[[#This Row],[VALOR DEL PUNTO (EJEMPLO EN ACCIONES UN PUNTO 1€) ]]/Tabla2[[#This Row],[TAMAÑO DEL TICK (ACCIONES = 0,01)]],"")</f>
        <v/>
      </c>
      <c r="V1087" s="22"/>
      <c r="W1087" s="22"/>
      <c r="X1087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1087" s="13" t="str">
        <f>IF(Tabla2[[#This Row],[RESULTADO TOTAL EN PPRO8]]&lt;&gt;"",Tabla2[[#This Row],[RESULTADO TOTAL EN PPRO8]]-Tabla2[[#This Row],[RESULTADO (TOTAL)]],"")</f>
        <v/>
      </c>
      <c r="AA1087" s="6" t="str">
        <f>IF(Tabla2[[#This Row],[RESULTADO (TOTAL)]]&lt;0,1,"")</f>
        <v/>
      </c>
      <c r="AB1087" s="6" t="str">
        <f>IF(Tabla2[[#This Row],[TARGET REAL (RESULTADO EN TICKS)]]&lt;&gt;"",IF(Tabla2[[#This Row],[OPERACIONES PERDEDORAS]]=1,AB1086+Tabla2[[#This Row],[OPERACIONES PERDEDORAS]],0),"")</f>
        <v/>
      </c>
      <c r="AC1087" s="23"/>
      <c r="AD1087" s="23"/>
      <c r="AE1087" s="6" t="str">
        <f>IF(D1087&lt;&gt;"",COUNTIF($D$3:D1087,D1087),"")</f>
        <v/>
      </c>
      <c r="AF1087" s="6" t="str">
        <f>IF(Tabla2[[#This Row],[RESULTADO TOTAL EN PPRO8]]&lt;0,ABS(Tabla2[[#This Row],[RESULTADO TOTAL EN PPRO8]]),"")</f>
        <v/>
      </c>
    </row>
    <row r="1088" spans="1:32" x14ac:dyDescent="0.25">
      <c r="A1088" s="22"/>
      <c r="B1088" s="34">
        <f t="shared" si="42"/>
        <v>1086</v>
      </c>
      <c r="C1088" s="22"/>
      <c r="D1088" s="37"/>
      <c r="E1088" s="37"/>
      <c r="F1088" s="37"/>
      <c r="G1088" s="39"/>
      <c r="H1088" s="22"/>
      <c r="I1088" s="22"/>
      <c r="J1088" s="22"/>
      <c r="K1088" s="22"/>
      <c r="L1088" s="22"/>
      <c r="M1088" s="22"/>
      <c r="N1088" s="22"/>
      <c r="O1088" s="22"/>
      <c r="P1088" s="22"/>
      <c r="Q1088" s="22"/>
      <c r="R1088" s="22"/>
      <c r="S1088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1088" s="22"/>
      <c r="U1088" s="6" t="str">
        <f>IF(V1088&lt;&gt;"",Tabla2[[#This Row],[VALOR DEL PUNTO (EJEMPLO EN ACCIONES UN PUNTO 1€) ]]/Tabla2[[#This Row],[TAMAÑO DEL TICK (ACCIONES = 0,01)]],"")</f>
        <v/>
      </c>
      <c r="V1088" s="22"/>
      <c r="W1088" s="22"/>
      <c r="X1088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1088" s="13" t="str">
        <f>IF(Tabla2[[#This Row],[RESULTADO TOTAL EN PPRO8]]&lt;&gt;"",Tabla2[[#This Row],[RESULTADO TOTAL EN PPRO8]]-Tabla2[[#This Row],[RESULTADO (TOTAL)]],"")</f>
        <v/>
      </c>
      <c r="AA1088" s="6" t="str">
        <f>IF(Tabla2[[#This Row],[RESULTADO (TOTAL)]]&lt;0,1,"")</f>
        <v/>
      </c>
      <c r="AB1088" s="6" t="str">
        <f>IF(Tabla2[[#This Row],[TARGET REAL (RESULTADO EN TICKS)]]&lt;&gt;"",IF(Tabla2[[#This Row],[OPERACIONES PERDEDORAS]]=1,AB1087+Tabla2[[#This Row],[OPERACIONES PERDEDORAS]],0),"")</f>
        <v/>
      </c>
      <c r="AC1088" s="23"/>
      <c r="AD1088" s="23"/>
      <c r="AE1088" s="6" t="str">
        <f>IF(D1088&lt;&gt;"",COUNTIF($D$3:D1088,D1088),"")</f>
        <v/>
      </c>
      <c r="AF1088" s="6" t="str">
        <f>IF(Tabla2[[#This Row],[RESULTADO TOTAL EN PPRO8]]&lt;0,ABS(Tabla2[[#This Row],[RESULTADO TOTAL EN PPRO8]]),"")</f>
        <v/>
      </c>
    </row>
    <row r="1089" spans="1:32" x14ac:dyDescent="0.25">
      <c r="A1089" s="22"/>
      <c r="B1089" s="34">
        <f t="shared" si="42"/>
        <v>1087</v>
      </c>
      <c r="C1089" s="22"/>
      <c r="D1089" s="37"/>
      <c r="E1089" s="37"/>
      <c r="F1089" s="37"/>
      <c r="G1089" s="39"/>
      <c r="H1089" s="22"/>
      <c r="I1089" s="22"/>
      <c r="J1089" s="22"/>
      <c r="K1089" s="22"/>
      <c r="L1089" s="22"/>
      <c r="M1089" s="22"/>
      <c r="N1089" s="22"/>
      <c r="O1089" s="22"/>
      <c r="P1089" s="22"/>
      <c r="Q1089" s="22"/>
      <c r="R1089" s="22"/>
      <c r="S1089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1089" s="22"/>
      <c r="U1089" s="6" t="str">
        <f>IF(V1089&lt;&gt;"",Tabla2[[#This Row],[VALOR DEL PUNTO (EJEMPLO EN ACCIONES UN PUNTO 1€) ]]/Tabla2[[#This Row],[TAMAÑO DEL TICK (ACCIONES = 0,01)]],"")</f>
        <v/>
      </c>
      <c r="V1089" s="22"/>
      <c r="W1089" s="22"/>
      <c r="X1089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1089" s="13" t="str">
        <f>IF(Tabla2[[#This Row],[RESULTADO TOTAL EN PPRO8]]&lt;&gt;"",Tabla2[[#This Row],[RESULTADO TOTAL EN PPRO8]]-Tabla2[[#This Row],[RESULTADO (TOTAL)]],"")</f>
        <v/>
      </c>
      <c r="AA1089" s="6" t="str">
        <f>IF(Tabla2[[#This Row],[RESULTADO (TOTAL)]]&lt;0,1,"")</f>
        <v/>
      </c>
      <c r="AB1089" s="6" t="str">
        <f>IF(Tabla2[[#This Row],[TARGET REAL (RESULTADO EN TICKS)]]&lt;&gt;"",IF(Tabla2[[#This Row],[OPERACIONES PERDEDORAS]]=1,AB1088+Tabla2[[#This Row],[OPERACIONES PERDEDORAS]],0),"")</f>
        <v/>
      </c>
      <c r="AC1089" s="23"/>
      <c r="AD1089" s="23"/>
      <c r="AE1089" s="6" t="str">
        <f>IF(D1089&lt;&gt;"",COUNTIF($D$3:D1089,D1089),"")</f>
        <v/>
      </c>
      <c r="AF1089" s="6" t="str">
        <f>IF(Tabla2[[#This Row],[RESULTADO TOTAL EN PPRO8]]&lt;0,ABS(Tabla2[[#This Row],[RESULTADO TOTAL EN PPRO8]]),"")</f>
        <v/>
      </c>
    </row>
    <row r="1090" spans="1:32" x14ac:dyDescent="0.25">
      <c r="A1090" s="22"/>
      <c r="B1090" s="34">
        <f t="shared" si="42"/>
        <v>1088</v>
      </c>
      <c r="C1090" s="22"/>
      <c r="D1090" s="37"/>
      <c r="E1090" s="37"/>
      <c r="F1090" s="37"/>
      <c r="G1090" s="39"/>
      <c r="H1090" s="22"/>
      <c r="I1090" s="22"/>
      <c r="J1090" s="22"/>
      <c r="K1090" s="22"/>
      <c r="L1090" s="22"/>
      <c r="M1090" s="22"/>
      <c r="N1090" s="22"/>
      <c r="O1090" s="22"/>
      <c r="P1090" s="22"/>
      <c r="Q1090" s="22"/>
      <c r="R1090" s="22"/>
      <c r="S1090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1090" s="22"/>
      <c r="U1090" s="6" t="str">
        <f>IF(V1090&lt;&gt;"",Tabla2[[#This Row],[VALOR DEL PUNTO (EJEMPLO EN ACCIONES UN PUNTO 1€) ]]/Tabla2[[#This Row],[TAMAÑO DEL TICK (ACCIONES = 0,01)]],"")</f>
        <v/>
      </c>
      <c r="V1090" s="22"/>
      <c r="W1090" s="22"/>
      <c r="X1090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1090" s="13" t="str">
        <f>IF(Tabla2[[#This Row],[RESULTADO TOTAL EN PPRO8]]&lt;&gt;"",Tabla2[[#This Row],[RESULTADO TOTAL EN PPRO8]]-Tabla2[[#This Row],[RESULTADO (TOTAL)]],"")</f>
        <v/>
      </c>
      <c r="AA1090" s="6" t="str">
        <f>IF(Tabla2[[#This Row],[RESULTADO (TOTAL)]]&lt;0,1,"")</f>
        <v/>
      </c>
      <c r="AB1090" s="6" t="str">
        <f>IF(Tabla2[[#This Row],[TARGET REAL (RESULTADO EN TICKS)]]&lt;&gt;"",IF(Tabla2[[#This Row],[OPERACIONES PERDEDORAS]]=1,AB1089+Tabla2[[#This Row],[OPERACIONES PERDEDORAS]],0),"")</f>
        <v/>
      </c>
      <c r="AC1090" s="23"/>
      <c r="AD1090" s="23"/>
      <c r="AE1090" s="6" t="str">
        <f>IF(D1090&lt;&gt;"",COUNTIF($D$3:D1090,D1090),"")</f>
        <v/>
      </c>
      <c r="AF1090" s="6" t="str">
        <f>IF(Tabla2[[#This Row],[RESULTADO TOTAL EN PPRO8]]&lt;0,ABS(Tabla2[[#This Row],[RESULTADO TOTAL EN PPRO8]]),"")</f>
        <v/>
      </c>
    </row>
    <row r="1091" spans="1:32" x14ac:dyDescent="0.25">
      <c r="A1091" s="22"/>
      <c r="B1091" s="34">
        <f t="shared" si="42"/>
        <v>1089</v>
      </c>
      <c r="C1091" s="22"/>
      <c r="D1091" s="37"/>
      <c r="E1091" s="37"/>
      <c r="F1091" s="37"/>
      <c r="G1091" s="39"/>
      <c r="H1091" s="22"/>
      <c r="I1091" s="22"/>
      <c r="J1091" s="22"/>
      <c r="K1091" s="22"/>
      <c r="L1091" s="22"/>
      <c r="M1091" s="22"/>
      <c r="N1091" s="22"/>
      <c r="O1091" s="22"/>
      <c r="P1091" s="22"/>
      <c r="Q1091" s="22"/>
      <c r="R1091" s="22"/>
      <c r="S1091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1091" s="22"/>
      <c r="U1091" s="6" t="str">
        <f>IF(V1091&lt;&gt;"",Tabla2[[#This Row],[VALOR DEL PUNTO (EJEMPLO EN ACCIONES UN PUNTO 1€) ]]/Tabla2[[#This Row],[TAMAÑO DEL TICK (ACCIONES = 0,01)]],"")</f>
        <v/>
      </c>
      <c r="V1091" s="22"/>
      <c r="W1091" s="22"/>
      <c r="X1091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1091" s="13" t="str">
        <f>IF(Tabla2[[#This Row],[RESULTADO TOTAL EN PPRO8]]&lt;&gt;"",Tabla2[[#This Row],[RESULTADO TOTAL EN PPRO8]]-Tabla2[[#This Row],[RESULTADO (TOTAL)]],"")</f>
        <v/>
      </c>
      <c r="AA1091" s="6" t="str">
        <f>IF(Tabla2[[#This Row],[RESULTADO (TOTAL)]]&lt;0,1,"")</f>
        <v/>
      </c>
      <c r="AB1091" s="6" t="str">
        <f>IF(Tabla2[[#This Row],[TARGET REAL (RESULTADO EN TICKS)]]&lt;&gt;"",IF(Tabla2[[#This Row],[OPERACIONES PERDEDORAS]]=1,AB1090+Tabla2[[#This Row],[OPERACIONES PERDEDORAS]],0),"")</f>
        <v/>
      </c>
      <c r="AC1091" s="23"/>
      <c r="AD1091" s="23"/>
      <c r="AE1091" s="6" t="str">
        <f>IF(D1091&lt;&gt;"",COUNTIF($D$3:D1091,D1091),"")</f>
        <v/>
      </c>
      <c r="AF1091" s="6" t="str">
        <f>IF(Tabla2[[#This Row],[RESULTADO TOTAL EN PPRO8]]&lt;0,ABS(Tabla2[[#This Row],[RESULTADO TOTAL EN PPRO8]]),"")</f>
        <v/>
      </c>
    </row>
    <row r="1092" spans="1:32" x14ac:dyDescent="0.25">
      <c r="A1092" s="22"/>
      <c r="B1092" s="34">
        <f t="shared" si="42"/>
        <v>1090</v>
      </c>
      <c r="C1092" s="22"/>
      <c r="D1092" s="37"/>
      <c r="E1092" s="37"/>
      <c r="F1092" s="37"/>
      <c r="G1092" s="39"/>
      <c r="H1092" s="22"/>
      <c r="I1092" s="22"/>
      <c r="J1092" s="22"/>
      <c r="K1092" s="22"/>
      <c r="L1092" s="22"/>
      <c r="M1092" s="22"/>
      <c r="N1092" s="22"/>
      <c r="O1092" s="22"/>
      <c r="P1092" s="22"/>
      <c r="Q1092" s="22"/>
      <c r="R1092" s="22"/>
      <c r="S1092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1092" s="22"/>
      <c r="U1092" s="6" t="str">
        <f>IF(V1092&lt;&gt;"",Tabla2[[#This Row],[VALOR DEL PUNTO (EJEMPLO EN ACCIONES UN PUNTO 1€) ]]/Tabla2[[#This Row],[TAMAÑO DEL TICK (ACCIONES = 0,01)]],"")</f>
        <v/>
      </c>
      <c r="V1092" s="22"/>
      <c r="W1092" s="22"/>
      <c r="X1092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1092" s="13" t="str">
        <f>IF(Tabla2[[#This Row],[RESULTADO TOTAL EN PPRO8]]&lt;&gt;"",Tabla2[[#This Row],[RESULTADO TOTAL EN PPRO8]]-Tabla2[[#This Row],[RESULTADO (TOTAL)]],"")</f>
        <v/>
      </c>
      <c r="AA1092" s="6" t="str">
        <f>IF(Tabla2[[#This Row],[RESULTADO (TOTAL)]]&lt;0,1,"")</f>
        <v/>
      </c>
      <c r="AB1092" s="6" t="str">
        <f>IF(Tabla2[[#This Row],[TARGET REAL (RESULTADO EN TICKS)]]&lt;&gt;"",IF(Tabla2[[#This Row],[OPERACIONES PERDEDORAS]]=1,AB1091+Tabla2[[#This Row],[OPERACIONES PERDEDORAS]],0),"")</f>
        <v/>
      </c>
      <c r="AC1092" s="23"/>
      <c r="AD1092" s="23"/>
      <c r="AE1092" s="6" t="str">
        <f>IF(D1092&lt;&gt;"",COUNTIF($D$3:D1092,D1092),"")</f>
        <v/>
      </c>
      <c r="AF1092" s="6" t="str">
        <f>IF(Tabla2[[#This Row],[RESULTADO TOTAL EN PPRO8]]&lt;0,ABS(Tabla2[[#This Row],[RESULTADO TOTAL EN PPRO8]]),"")</f>
        <v/>
      </c>
    </row>
    <row r="1093" spans="1:32" x14ac:dyDescent="0.25">
      <c r="A1093" s="22"/>
      <c r="B1093" s="34">
        <f t="shared" si="42"/>
        <v>1091</v>
      </c>
      <c r="C1093" s="22"/>
      <c r="D1093" s="37"/>
      <c r="E1093" s="37"/>
      <c r="F1093" s="37"/>
      <c r="G1093" s="39"/>
      <c r="H1093" s="22"/>
      <c r="I1093" s="22"/>
      <c r="J1093" s="22"/>
      <c r="K1093" s="22"/>
      <c r="L1093" s="22"/>
      <c r="M1093" s="22"/>
      <c r="N1093" s="22"/>
      <c r="O1093" s="22"/>
      <c r="P1093" s="22"/>
      <c r="Q1093" s="22"/>
      <c r="R1093" s="22"/>
      <c r="S1093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1093" s="22"/>
      <c r="U1093" s="6" t="str">
        <f>IF(V1093&lt;&gt;"",Tabla2[[#This Row],[VALOR DEL PUNTO (EJEMPLO EN ACCIONES UN PUNTO 1€) ]]/Tabla2[[#This Row],[TAMAÑO DEL TICK (ACCIONES = 0,01)]],"")</f>
        <v/>
      </c>
      <c r="V1093" s="22"/>
      <c r="W1093" s="22"/>
      <c r="X1093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1093" s="13" t="str">
        <f>IF(Tabla2[[#This Row],[RESULTADO TOTAL EN PPRO8]]&lt;&gt;"",Tabla2[[#This Row],[RESULTADO TOTAL EN PPRO8]]-Tabla2[[#This Row],[RESULTADO (TOTAL)]],"")</f>
        <v/>
      </c>
      <c r="AA1093" s="6" t="str">
        <f>IF(Tabla2[[#This Row],[RESULTADO (TOTAL)]]&lt;0,1,"")</f>
        <v/>
      </c>
      <c r="AB1093" s="6" t="str">
        <f>IF(Tabla2[[#This Row],[TARGET REAL (RESULTADO EN TICKS)]]&lt;&gt;"",IF(Tabla2[[#This Row],[OPERACIONES PERDEDORAS]]=1,AB1092+Tabla2[[#This Row],[OPERACIONES PERDEDORAS]],0),"")</f>
        <v/>
      </c>
      <c r="AC1093" s="23"/>
      <c r="AD1093" s="23"/>
      <c r="AE1093" s="6" t="str">
        <f>IF(D1093&lt;&gt;"",COUNTIF($D$3:D1093,D1093),"")</f>
        <v/>
      </c>
      <c r="AF1093" s="6" t="str">
        <f>IF(Tabla2[[#This Row],[RESULTADO TOTAL EN PPRO8]]&lt;0,ABS(Tabla2[[#This Row],[RESULTADO TOTAL EN PPRO8]]),"")</f>
        <v/>
      </c>
    </row>
    <row r="1094" spans="1:32" x14ac:dyDescent="0.25">
      <c r="A1094" s="22"/>
      <c r="B1094" s="34">
        <f t="shared" si="42"/>
        <v>1092</v>
      </c>
      <c r="C1094" s="22"/>
      <c r="D1094" s="37"/>
      <c r="E1094" s="37"/>
      <c r="F1094" s="37"/>
      <c r="G1094" s="39"/>
      <c r="H1094" s="22"/>
      <c r="I1094" s="22"/>
      <c r="J1094" s="22"/>
      <c r="K1094" s="22"/>
      <c r="L1094" s="22"/>
      <c r="M1094" s="22"/>
      <c r="N1094" s="22"/>
      <c r="O1094" s="22"/>
      <c r="P1094" s="22"/>
      <c r="Q1094" s="22"/>
      <c r="R1094" s="22"/>
      <c r="S1094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1094" s="22"/>
      <c r="U1094" s="6" t="str">
        <f>IF(V1094&lt;&gt;"",Tabla2[[#This Row],[VALOR DEL PUNTO (EJEMPLO EN ACCIONES UN PUNTO 1€) ]]/Tabla2[[#This Row],[TAMAÑO DEL TICK (ACCIONES = 0,01)]],"")</f>
        <v/>
      </c>
      <c r="V1094" s="22"/>
      <c r="W1094" s="22"/>
      <c r="X1094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1094" s="13" t="str">
        <f>IF(Tabla2[[#This Row],[RESULTADO TOTAL EN PPRO8]]&lt;&gt;"",Tabla2[[#This Row],[RESULTADO TOTAL EN PPRO8]]-Tabla2[[#This Row],[RESULTADO (TOTAL)]],"")</f>
        <v/>
      </c>
      <c r="AA1094" s="6" t="str">
        <f>IF(Tabla2[[#This Row],[RESULTADO (TOTAL)]]&lt;0,1,"")</f>
        <v/>
      </c>
      <c r="AB1094" s="6" t="str">
        <f>IF(Tabla2[[#This Row],[TARGET REAL (RESULTADO EN TICKS)]]&lt;&gt;"",IF(Tabla2[[#This Row],[OPERACIONES PERDEDORAS]]=1,AB1093+Tabla2[[#This Row],[OPERACIONES PERDEDORAS]],0),"")</f>
        <v/>
      </c>
      <c r="AC1094" s="23"/>
      <c r="AD1094" s="23"/>
      <c r="AE1094" s="6" t="str">
        <f>IF(D1094&lt;&gt;"",COUNTIF($D$3:D1094,D1094),"")</f>
        <v/>
      </c>
      <c r="AF1094" s="6" t="str">
        <f>IF(Tabla2[[#This Row],[RESULTADO TOTAL EN PPRO8]]&lt;0,ABS(Tabla2[[#This Row],[RESULTADO TOTAL EN PPRO8]]),"")</f>
        <v/>
      </c>
    </row>
    <row r="1095" spans="1:32" x14ac:dyDescent="0.25">
      <c r="A1095" s="22"/>
      <c r="B1095" s="34">
        <f t="shared" si="42"/>
        <v>1093</v>
      </c>
      <c r="C1095" s="22"/>
      <c r="D1095" s="37"/>
      <c r="E1095" s="37"/>
      <c r="F1095" s="37"/>
      <c r="G1095" s="39"/>
      <c r="H1095" s="22"/>
      <c r="I1095" s="22"/>
      <c r="J1095" s="22"/>
      <c r="K1095" s="22"/>
      <c r="L1095" s="22"/>
      <c r="M1095" s="22"/>
      <c r="N1095" s="22"/>
      <c r="O1095" s="22"/>
      <c r="P1095" s="22"/>
      <c r="Q1095" s="22"/>
      <c r="R1095" s="22"/>
      <c r="S1095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1095" s="22"/>
      <c r="U1095" s="6" t="str">
        <f>IF(V1095&lt;&gt;"",Tabla2[[#This Row],[VALOR DEL PUNTO (EJEMPLO EN ACCIONES UN PUNTO 1€) ]]/Tabla2[[#This Row],[TAMAÑO DEL TICK (ACCIONES = 0,01)]],"")</f>
        <v/>
      </c>
      <c r="V1095" s="22"/>
      <c r="W1095" s="22"/>
      <c r="X1095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1095" s="13" t="str">
        <f>IF(Tabla2[[#This Row],[RESULTADO TOTAL EN PPRO8]]&lt;&gt;"",Tabla2[[#This Row],[RESULTADO TOTAL EN PPRO8]]-Tabla2[[#This Row],[RESULTADO (TOTAL)]],"")</f>
        <v/>
      </c>
      <c r="AA1095" s="6" t="str">
        <f>IF(Tabla2[[#This Row],[RESULTADO (TOTAL)]]&lt;0,1,"")</f>
        <v/>
      </c>
      <c r="AB1095" s="6" t="str">
        <f>IF(Tabla2[[#This Row],[TARGET REAL (RESULTADO EN TICKS)]]&lt;&gt;"",IF(Tabla2[[#This Row],[OPERACIONES PERDEDORAS]]=1,AB1094+Tabla2[[#This Row],[OPERACIONES PERDEDORAS]],0),"")</f>
        <v/>
      </c>
      <c r="AC1095" s="23"/>
      <c r="AD1095" s="23"/>
      <c r="AE1095" s="6" t="str">
        <f>IF(D1095&lt;&gt;"",COUNTIF($D$3:D1095,D1095),"")</f>
        <v/>
      </c>
      <c r="AF1095" s="6" t="str">
        <f>IF(Tabla2[[#This Row],[RESULTADO TOTAL EN PPRO8]]&lt;0,ABS(Tabla2[[#This Row],[RESULTADO TOTAL EN PPRO8]]),"")</f>
        <v/>
      </c>
    </row>
    <row r="1096" spans="1:32" x14ac:dyDescent="0.25">
      <c r="A1096" s="22"/>
      <c r="B1096" s="34">
        <f t="shared" si="42"/>
        <v>1094</v>
      </c>
      <c r="C1096" s="22"/>
      <c r="D1096" s="37"/>
      <c r="E1096" s="37"/>
      <c r="F1096" s="37"/>
      <c r="G1096" s="39"/>
      <c r="H1096" s="22"/>
      <c r="I1096" s="22"/>
      <c r="J1096" s="22"/>
      <c r="K1096" s="22"/>
      <c r="L1096" s="22"/>
      <c r="M1096" s="22"/>
      <c r="N1096" s="22"/>
      <c r="O1096" s="22"/>
      <c r="P1096" s="22"/>
      <c r="Q1096" s="22"/>
      <c r="R1096" s="22"/>
      <c r="S1096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1096" s="22"/>
      <c r="U1096" s="6" t="str">
        <f>IF(V1096&lt;&gt;"",Tabla2[[#This Row],[VALOR DEL PUNTO (EJEMPLO EN ACCIONES UN PUNTO 1€) ]]/Tabla2[[#This Row],[TAMAÑO DEL TICK (ACCIONES = 0,01)]],"")</f>
        <v/>
      </c>
      <c r="V1096" s="22"/>
      <c r="W1096" s="22"/>
      <c r="X1096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1096" s="13" t="str">
        <f>IF(Tabla2[[#This Row],[RESULTADO TOTAL EN PPRO8]]&lt;&gt;"",Tabla2[[#This Row],[RESULTADO TOTAL EN PPRO8]]-Tabla2[[#This Row],[RESULTADO (TOTAL)]],"")</f>
        <v/>
      </c>
      <c r="AA1096" s="6" t="str">
        <f>IF(Tabla2[[#This Row],[RESULTADO (TOTAL)]]&lt;0,1,"")</f>
        <v/>
      </c>
      <c r="AB1096" s="6" t="str">
        <f>IF(Tabla2[[#This Row],[TARGET REAL (RESULTADO EN TICKS)]]&lt;&gt;"",IF(Tabla2[[#This Row],[OPERACIONES PERDEDORAS]]=1,AB1095+Tabla2[[#This Row],[OPERACIONES PERDEDORAS]],0),"")</f>
        <v/>
      </c>
      <c r="AC1096" s="23"/>
      <c r="AD1096" s="23"/>
      <c r="AE1096" s="6" t="str">
        <f>IF(D1096&lt;&gt;"",COUNTIF($D$3:D1096,D1096),"")</f>
        <v/>
      </c>
      <c r="AF1096" s="6" t="str">
        <f>IF(Tabla2[[#This Row],[RESULTADO TOTAL EN PPRO8]]&lt;0,ABS(Tabla2[[#This Row],[RESULTADO TOTAL EN PPRO8]]),"")</f>
        <v/>
      </c>
    </row>
    <row r="1097" spans="1:32" x14ac:dyDescent="0.25">
      <c r="A1097" s="22"/>
      <c r="B1097" s="34">
        <f t="shared" si="42"/>
        <v>1095</v>
      </c>
      <c r="C1097" s="22"/>
      <c r="D1097" s="37"/>
      <c r="E1097" s="37"/>
      <c r="F1097" s="37"/>
      <c r="G1097" s="39"/>
      <c r="H1097" s="22"/>
      <c r="I1097" s="22"/>
      <c r="J1097" s="22"/>
      <c r="K1097" s="22"/>
      <c r="L1097" s="22"/>
      <c r="M1097" s="22"/>
      <c r="N1097" s="22"/>
      <c r="O1097" s="22"/>
      <c r="P1097" s="22"/>
      <c r="Q1097" s="22"/>
      <c r="R1097" s="22"/>
      <c r="S1097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1097" s="22"/>
      <c r="U1097" s="6" t="str">
        <f>IF(V1097&lt;&gt;"",Tabla2[[#This Row],[VALOR DEL PUNTO (EJEMPLO EN ACCIONES UN PUNTO 1€) ]]/Tabla2[[#This Row],[TAMAÑO DEL TICK (ACCIONES = 0,01)]],"")</f>
        <v/>
      </c>
      <c r="V1097" s="22"/>
      <c r="W1097" s="22"/>
      <c r="X1097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1097" s="13" t="str">
        <f>IF(Tabla2[[#This Row],[RESULTADO TOTAL EN PPRO8]]&lt;&gt;"",Tabla2[[#This Row],[RESULTADO TOTAL EN PPRO8]]-Tabla2[[#This Row],[RESULTADO (TOTAL)]],"")</f>
        <v/>
      </c>
      <c r="AA1097" s="6" t="str">
        <f>IF(Tabla2[[#This Row],[RESULTADO (TOTAL)]]&lt;0,1,"")</f>
        <v/>
      </c>
      <c r="AB1097" s="6" t="str">
        <f>IF(Tabla2[[#This Row],[TARGET REAL (RESULTADO EN TICKS)]]&lt;&gt;"",IF(Tabla2[[#This Row],[OPERACIONES PERDEDORAS]]=1,AB1096+Tabla2[[#This Row],[OPERACIONES PERDEDORAS]],0),"")</f>
        <v/>
      </c>
      <c r="AC1097" s="23"/>
      <c r="AD1097" s="23"/>
      <c r="AE1097" s="6" t="str">
        <f>IF(D1097&lt;&gt;"",COUNTIF($D$3:D1097,D1097),"")</f>
        <v/>
      </c>
      <c r="AF1097" s="6" t="str">
        <f>IF(Tabla2[[#This Row],[RESULTADO TOTAL EN PPRO8]]&lt;0,ABS(Tabla2[[#This Row],[RESULTADO TOTAL EN PPRO8]]),"")</f>
        <v/>
      </c>
    </row>
    <row r="1098" spans="1:32" x14ac:dyDescent="0.25">
      <c r="A1098" s="22"/>
      <c r="B1098" s="34">
        <f t="shared" si="42"/>
        <v>1096</v>
      </c>
      <c r="C1098" s="22"/>
      <c r="D1098" s="37"/>
      <c r="E1098" s="37"/>
      <c r="F1098" s="37"/>
      <c r="G1098" s="39"/>
      <c r="H1098" s="22"/>
      <c r="I1098" s="22"/>
      <c r="J1098" s="22"/>
      <c r="K1098" s="22"/>
      <c r="L1098" s="22"/>
      <c r="M1098" s="22"/>
      <c r="N1098" s="22"/>
      <c r="O1098" s="22"/>
      <c r="P1098" s="22"/>
      <c r="Q1098" s="22"/>
      <c r="R1098" s="22"/>
      <c r="S1098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1098" s="22"/>
      <c r="U1098" s="6" t="str">
        <f>IF(V1098&lt;&gt;"",Tabla2[[#This Row],[VALOR DEL PUNTO (EJEMPLO EN ACCIONES UN PUNTO 1€) ]]/Tabla2[[#This Row],[TAMAÑO DEL TICK (ACCIONES = 0,01)]],"")</f>
        <v/>
      </c>
      <c r="V1098" s="22"/>
      <c r="W1098" s="22"/>
      <c r="X1098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1098" s="13" t="str">
        <f>IF(Tabla2[[#This Row],[RESULTADO TOTAL EN PPRO8]]&lt;&gt;"",Tabla2[[#This Row],[RESULTADO TOTAL EN PPRO8]]-Tabla2[[#This Row],[RESULTADO (TOTAL)]],"")</f>
        <v/>
      </c>
      <c r="AA1098" s="6" t="str">
        <f>IF(Tabla2[[#This Row],[RESULTADO (TOTAL)]]&lt;0,1,"")</f>
        <v/>
      </c>
      <c r="AB1098" s="6" t="str">
        <f>IF(Tabla2[[#This Row],[TARGET REAL (RESULTADO EN TICKS)]]&lt;&gt;"",IF(Tabla2[[#This Row],[OPERACIONES PERDEDORAS]]=1,AB1097+Tabla2[[#This Row],[OPERACIONES PERDEDORAS]],0),"")</f>
        <v/>
      </c>
      <c r="AC1098" s="23"/>
      <c r="AD1098" s="23"/>
      <c r="AE1098" s="6" t="str">
        <f>IF(D1098&lt;&gt;"",COUNTIF($D$3:D1098,D1098),"")</f>
        <v/>
      </c>
      <c r="AF1098" s="6" t="str">
        <f>IF(Tabla2[[#This Row],[RESULTADO TOTAL EN PPRO8]]&lt;0,ABS(Tabla2[[#This Row],[RESULTADO TOTAL EN PPRO8]]),"")</f>
        <v/>
      </c>
    </row>
    <row r="1099" spans="1:32" x14ac:dyDescent="0.25">
      <c r="A1099" s="22"/>
      <c r="B1099" s="34">
        <f t="shared" si="42"/>
        <v>1097</v>
      </c>
      <c r="C1099" s="22"/>
      <c r="D1099" s="37"/>
      <c r="E1099" s="37"/>
      <c r="F1099" s="37"/>
      <c r="G1099" s="39"/>
      <c r="H1099" s="22"/>
      <c r="I1099" s="22"/>
      <c r="J1099" s="22"/>
      <c r="K1099" s="22"/>
      <c r="L1099" s="22"/>
      <c r="M1099" s="22"/>
      <c r="N1099" s="22"/>
      <c r="O1099" s="22"/>
      <c r="P1099" s="22"/>
      <c r="Q1099" s="22"/>
      <c r="R1099" s="22"/>
      <c r="S1099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1099" s="22"/>
      <c r="U1099" s="6" t="str">
        <f>IF(V1099&lt;&gt;"",Tabla2[[#This Row],[VALOR DEL PUNTO (EJEMPLO EN ACCIONES UN PUNTO 1€) ]]/Tabla2[[#This Row],[TAMAÑO DEL TICK (ACCIONES = 0,01)]],"")</f>
        <v/>
      </c>
      <c r="V1099" s="22"/>
      <c r="W1099" s="22"/>
      <c r="X1099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1099" s="13" t="str">
        <f>IF(Tabla2[[#This Row],[RESULTADO TOTAL EN PPRO8]]&lt;&gt;"",Tabla2[[#This Row],[RESULTADO TOTAL EN PPRO8]]-Tabla2[[#This Row],[RESULTADO (TOTAL)]],"")</f>
        <v/>
      </c>
      <c r="AA1099" s="6" t="str">
        <f>IF(Tabla2[[#This Row],[RESULTADO (TOTAL)]]&lt;0,1,"")</f>
        <v/>
      </c>
      <c r="AB1099" s="6" t="str">
        <f>IF(Tabla2[[#This Row],[TARGET REAL (RESULTADO EN TICKS)]]&lt;&gt;"",IF(Tabla2[[#This Row],[OPERACIONES PERDEDORAS]]=1,AB1098+Tabla2[[#This Row],[OPERACIONES PERDEDORAS]],0),"")</f>
        <v/>
      </c>
      <c r="AC1099" s="23"/>
      <c r="AD1099" s="23"/>
      <c r="AE1099" s="6" t="str">
        <f>IF(D1099&lt;&gt;"",COUNTIF($D$3:D1099,D1099),"")</f>
        <v/>
      </c>
      <c r="AF1099" s="6" t="str">
        <f>IF(Tabla2[[#This Row],[RESULTADO TOTAL EN PPRO8]]&lt;0,ABS(Tabla2[[#This Row],[RESULTADO TOTAL EN PPRO8]]),"")</f>
        <v/>
      </c>
    </row>
    <row r="1100" spans="1:32" x14ac:dyDescent="0.25">
      <c r="A1100" s="22"/>
      <c r="B1100" s="34">
        <f t="shared" si="42"/>
        <v>1098</v>
      </c>
      <c r="C1100" s="22"/>
      <c r="D1100" s="37"/>
      <c r="E1100" s="37"/>
      <c r="F1100" s="37"/>
      <c r="G1100" s="39"/>
      <c r="H1100" s="22"/>
      <c r="I1100" s="22"/>
      <c r="J1100" s="22"/>
      <c r="K1100" s="22"/>
      <c r="L1100" s="22"/>
      <c r="M1100" s="22"/>
      <c r="N1100" s="22"/>
      <c r="O1100" s="22"/>
      <c r="P1100" s="22"/>
      <c r="Q1100" s="22"/>
      <c r="R1100" s="22"/>
      <c r="S1100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1100" s="22"/>
      <c r="U1100" s="6" t="str">
        <f>IF(V1100&lt;&gt;"",Tabla2[[#This Row],[VALOR DEL PUNTO (EJEMPLO EN ACCIONES UN PUNTO 1€) ]]/Tabla2[[#This Row],[TAMAÑO DEL TICK (ACCIONES = 0,01)]],"")</f>
        <v/>
      </c>
      <c r="V1100" s="22"/>
      <c r="W1100" s="22"/>
      <c r="X1100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1100" s="13" t="str">
        <f>IF(Tabla2[[#This Row],[RESULTADO TOTAL EN PPRO8]]&lt;&gt;"",Tabla2[[#This Row],[RESULTADO TOTAL EN PPRO8]]-Tabla2[[#This Row],[RESULTADO (TOTAL)]],"")</f>
        <v/>
      </c>
      <c r="AA1100" s="6" t="str">
        <f>IF(Tabla2[[#This Row],[RESULTADO (TOTAL)]]&lt;0,1,"")</f>
        <v/>
      </c>
      <c r="AB1100" s="6" t="str">
        <f>IF(Tabla2[[#This Row],[TARGET REAL (RESULTADO EN TICKS)]]&lt;&gt;"",IF(Tabla2[[#This Row],[OPERACIONES PERDEDORAS]]=1,AB1099+Tabla2[[#This Row],[OPERACIONES PERDEDORAS]],0),"")</f>
        <v/>
      </c>
      <c r="AC1100" s="23"/>
      <c r="AD1100" s="23"/>
      <c r="AE1100" s="6" t="str">
        <f>IF(D1100&lt;&gt;"",COUNTIF($D$3:D1100,D1100),"")</f>
        <v/>
      </c>
      <c r="AF1100" s="6" t="str">
        <f>IF(Tabla2[[#This Row],[RESULTADO TOTAL EN PPRO8]]&lt;0,ABS(Tabla2[[#This Row],[RESULTADO TOTAL EN PPRO8]]),"")</f>
        <v/>
      </c>
    </row>
    <row r="1101" spans="1:32" x14ac:dyDescent="0.25">
      <c r="A1101" s="22"/>
      <c r="B1101" s="34">
        <f t="shared" si="42"/>
        <v>1099</v>
      </c>
      <c r="C1101" s="22"/>
      <c r="D1101" s="37"/>
      <c r="E1101" s="37"/>
      <c r="F1101" s="37"/>
      <c r="G1101" s="39"/>
      <c r="H1101" s="22"/>
      <c r="I1101" s="22"/>
      <c r="J1101" s="22"/>
      <c r="K1101" s="22"/>
      <c r="L1101" s="22"/>
      <c r="M1101" s="22"/>
      <c r="N1101" s="22"/>
      <c r="O1101" s="22"/>
      <c r="P1101" s="22"/>
      <c r="Q1101" s="22"/>
      <c r="R1101" s="22"/>
      <c r="S1101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1101" s="22"/>
      <c r="U1101" s="6" t="str">
        <f>IF(V1101&lt;&gt;"",Tabla2[[#This Row],[VALOR DEL PUNTO (EJEMPLO EN ACCIONES UN PUNTO 1€) ]]/Tabla2[[#This Row],[TAMAÑO DEL TICK (ACCIONES = 0,01)]],"")</f>
        <v/>
      </c>
      <c r="V1101" s="22"/>
      <c r="W1101" s="22"/>
      <c r="X1101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1101" s="13" t="str">
        <f>IF(Tabla2[[#This Row],[RESULTADO TOTAL EN PPRO8]]&lt;&gt;"",Tabla2[[#This Row],[RESULTADO TOTAL EN PPRO8]]-Tabla2[[#This Row],[RESULTADO (TOTAL)]],"")</f>
        <v/>
      </c>
      <c r="AA1101" s="6" t="str">
        <f>IF(Tabla2[[#This Row],[RESULTADO (TOTAL)]]&lt;0,1,"")</f>
        <v/>
      </c>
      <c r="AB1101" s="6" t="str">
        <f>IF(Tabla2[[#This Row],[TARGET REAL (RESULTADO EN TICKS)]]&lt;&gt;"",IF(Tabla2[[#This Row],[OPERACIONES PERDEDORAS]]=1,AB1100+Tabla2[[#This Row],[OPERACIONES PERDEDORAS]],0),"")</f>
        <v/>
      </c>
      <c r="AC1101" s="23"/>
      <c r="AD1101" s="23"/>
      <c r="AE1101" s="6" t="str">
        <f>IF(D1101&lt;&gt;"",COUNTIF($D$3:D1101,D1101),"")</f>
        <v/>
      </c>
      <c r="AF1101" s="6" t="str">
        <f>IF(Tabla2[[#This Row],[RESULTADO TOTAL EN PPRO8]]&lt;0,ABS(Tabla2[[#This Row],[RESULTADO TOTAL EN PPRO8]]),"")</f>
        <v/>
      </c>
    </row>
    <row r="1102" spans="1:32" x14ac:dyDescent="0.25">
      <c r="A1102" s="22"/>
      <c r="B1102" s="34">
        <f t="shared" si="42"/>
        <v>1100</v>
      </c>
      <c r="C1102" s="22"/>
      <c r="D1102" s="37"/>
      <c r="E1102" s="37"/>
      <c r="F1102" s="37"/>
      <c r="G1102" s="39"/>
      <c r="H1102" s="22"/>
      <c r="I1102" s="22"/>
      <c r="J1102" s="22"/>
      <c r="K1102" s="22"/>
      <c r="L1102" s="22"/>
      <c r="M1102" s="22"/>
      <c r="N1102" s="22"/>
      <c r="O1102" s="22"/>
      <c r="P1102" s="22"/>
      <c r="Q1102" s="22"/>
      <c r="R1102" s="22"/>
      <c r="S1102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1102" s="22"/>
      <c r="U1102" s="6" t="str">
        <f>IF(V1102&lt;&gt;"",Tabla2[[#This Row],[VALOR DEL PUNTO (EJEMPLO EN ACCIONES UN PUNTO 1€) ]]/Tabla2[[#This Row],[TAMAÑO DEL TICK (ACCIONES = 0,01)]],"")</f>
        <v/>
      </c>
      <c r="V1102" s="22"/>
      <c r="W1102" s="22"/>
      <c r="X1102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1102" s="13" t="str">
        <f>IF(Tabla2[[#This Row],[RESULTADO TOTAL EN PPRO8]]&lt;&gt;"",Tabla2[[#This Row],[RESULTADO TOTAL EN PPRO8]]-Tabla2[[#This Row],[RESULTADO (TOTAL)]],"")</f>
        <v/>
      </c>
      <c r="AA1102" s="6" t="str">
        <f>IF(Tabla2[[#This Row],[RESULTADO (TOTAL)]]&lt;0,1,"")</f>
        <v/>
      </c>
      <c r="AB1102" s="6" t="str">
        <f>IF(Tabla2[[#This Row],[TARGET REAL (RESULTADO EN TICKS)]]&lt;&gt;"",IF(Tabla2[[#This Row],[OPERACIONES PERDEDORAS]]=1,AB1101+Tabla2[[#This Row],[OPERACIONES PERDEDORAS]],0),"")</f>
        <v/>
      </c>
      <c r="AC1102" s="23"/>
      <c r="AD1102" s="23"/>
      <c r="AE1102" s="6" t="str">
        <f>IF(D1102&lt;&gt;"",COUNTIF($D$3:D1102,D1102),"")</f>
        <v/>
      </c>
      <c r="AF1102" s="6" t="str">
        <f>IF(Tabla2[[#This Row],[RESULTADO TOTAL EN PPRO8]]&lt;0,ABS(Tabla2[[#This Row],[RESULTADO TOTAL EN PPRO8]]),"")</f>
        <v/>
      </c>
    </row>
    <row r="1103" spans="1:32" x14ac:dyDescent="0.25">
      <c r="A1103" s="22"/>
      <c r="B1103" s="34">
        <f t="shared" si="42"/>
        <v>1101</v>
      </c>
      <c r="C1103" s="22"/>
      <c r="D1103" s="37"/>
      <c r="E1103" s="37"/>
      <c r="F1103" s="37"/>
      <c r="G1103" s="39"/>
      <c r="H1103" s="22"/>
      <c r="I1103" s="22"/>
      <c r="J1103" s="22"/>
      <c r="K1103" s="22"/>
      <c r="L1103" s="22"/>
      <c r="M1103" s="22"/>
      <c r="N1103" s="22"/>
      <c r="O1103" s="22"/>
      <c r="P1103" s="22"/>
      <c r="Q1103" s="22"/>
      <c r="R1103" s="22"/>
      <c r="S1103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1103" s="22"/>
      <c r="U1103" s="6" t="str">
        <f>IF(V1103&lt;&gt;"",Tabla2[[#This Row],[VALOR DEL PUNTO (EJEMPLO EN ACCIONES UN PUNTO 1€) ]]/Tabla2[[#This Row],[TAMAÑO DEL TICK (ACCIONES = 0,01)]],"")</f>
        <v/>
      </c>
      <c r="V1103" s="22"/>
      <c r="W1103" s="22"/>
      <c r="X1103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1103" s="13" t="str">
        <f>IF(Tabla2[[#This Row],[RESULTADO TOTAL EN PPRO8]]&lt;&gt;"",Tabla2[[#This Row],[RESULTADO TOTAL EN PPRO8]]-Tabla2[[#This Row],[RESULTADO (TOTAL)]],"")</f>
        <v/>
      </c>
      <c r="AA1103" s="6" t="str">
        <f>IF(Tabla2[[#This Row],[RESULTADO (TOTAL)]]&lt;0,1,"")</f>
        <v/>
      </c>
      <c r="AB1103" s="6" t="str">
        <f>IF(Tabla2[[#This Row],[TARGET REAL (RESULTADO EN TICKS)]]&lt;&gt;"",IF(Tabla2[[#This Row],[OPERACIONES PERDEDORAS]]=1,AB1102+Tabla2[[#This Row],[OPERACIONES PERDEDORAS]],0),"")</f>
        <v/>
      </c>
      <c r="AC1103" s="23"/>
      <c r="AD1103" s="23"/>
      <c r="AE1103" s="6" t="str">
        <f>IF(D1103&lt;&gt;"",COUNTIF($D$3:D1103,D1103),"")</f>
        <v/>
      </c>
      <c r="AF1103" s="6" t="str">
        <f>IF(Tabla2[[#This Row],[RESULTADO TOTAL EN PPRO8]]&lt;0,ABS(Tabla2[[#This Row],[RESULTADO TOTAL EN PPRO8]]),"")</f>
        <v/>
      </c>
    </row>
    <row r="1104" spans="1:32" x14ac:dyDescent="0.25">
      <c r="A1104" s="22"/>
      <c r="B1104" s="34">
        <f t="shared" si="42"/>
        <v>1102</v>
      </c>
      <c r="C1104" s="22"/>
      <c r="D1104" s="37"/>
      <c r="E1104" s="37"/>
      <c r="F1104" s="37"/>
      <c r="G1104" s="39"/>
      <c r="H1104" s="22"/>
      <c r="I1104" s="22"/>
      <c r="J1104" s="22"/>
      <c r="K1104" s="22"/>
      <c r="L1104" s="22"/>
      <c r="M1104" s="22"/>
      <c r="N1104" s="22"/>
      <c r="O1104" s="22"/>
      <c r="P1104" s="22"/>
      <c r="Q1104" s="22"/>
      <c r="R1104" s="22"/>
      <c r="S1104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1104" s="22"/>
      <c r="U1104" s="6" t="str">
        <f>IF(V1104&lt;&gt;"",Tabla2[[#This Row],[VALOR DEL PUNTO (EJEMPLO EN ACCIONES UN PUNTO 1€) ]]/Tabla2[[#This Row],[TAMAÑO DEL TICK (ACCIONES = 0,01)]],"")</f>
        <v/>
      </c>
      <c r="V1104" s="22"/>
      <c r="W1104" s="22"/>
      <c r="X1104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1104" s="13" t="str">
        <f>IF(Tabla2[[#This Row],[RESULTADO TOTAL EN PPRO8]]&lt;&gt;"",Tabla2[[#This Row],[RESULTADO TOTAL EN PPRO8]]-Tabla2[[#This Row],[RESULTADO (TOTAL)]],"")</f>
        <v/>
      </c>
      <c r="AA1104" s="6" t="str">
        <f>IF(Tabla2[[#This Row],[RESULTADO (TOTAL)]]&lt;0,1,"")</f>
        <v/>
      </c>
      <c r="AB1104" s="6" t="str">
        <f>IF(Tabla2[[#This Row],[TARGET REAL (RESULTADO EN TICKS)]]&lt;&gt;"",IF(Tabla2[[#This Row],[OPERACIONES PERDEDORAS]]=1,AB1103+Tabla2[[#This Row],[OPERACIONES PERDEDORAS]],0),"")</f>
        <v/>
      </c>
      <c r="AC1104" s="23"/>
      <c r="AD1104" s="23"/>
      <c r="AE1104" s="6" t="str">
        <f>IF(D1104&lt;&gt;"",COUNTIF($D$3:D1104,D1104),"")</f>
        <v/>
      </c>
      <c r="AF1104" s="6" t="str">
        <f>IF(Tabla2[[#This Row],[RESULTADO TOTAL EN PPRO8]]&lt;0,ABS(Tabla2[[#This Row],[RESULTADO TOTAL EN PPRO8]]),"")</f>
        <v/>
      </c>
    </row>
    <row r="1105" spans="1:32" x14ac:dyDescent="0.25">
      <c r="A1105" s="22"/>
      <c r="B1105" s="34">
        <f t="shared" si="42"/>
        <v>1103</v>
      </c>
      <c r="C1105" s="22"/>
      <c r="D1105" s="37"/>
      <c r="E1105" s="37"/>
      <c r="F1105" s="37"/>
      <c r="G1105" s="39"/>
      <c r="H1105" s="22"/>
      <c r="I1105" s="22"/>
      <c r="J1105" s="22"/>
      <c r="K1105" s="22"/>
      <c r="L1105" s="22"/>
      <c r="M1105" s="22"/>
      <c r="N1105" s="22"/>
      <c r="O1105" s="22"/>
      <c r="P1105" s="22"/>
      <c r="Q1105" s="22"/>
      <c r="R1105" s="22"/>
      <c r="S1105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1105" s="22"/>
      <c r="U1105" s="6" t="str">
        <f>IF(V1105&lt;&gt;"",Tabla2[[#This Row],[VALOR DEL PUNTO (EJEMPLO EN ACCIONES UN PUNTO 1€) ]]/Tabla2[[#This Row],[TAMAÑO DEL TICK (ACCIONES = 0,01)]],"")</f>
        <v/>
      </c>
      <c r="V1105" s="22"/>
      <c r="W1105" s="22"/>
      <c r="X1105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1105" s="13" t="str">
        <f>IF(Tabla2[[#This Row],[RESULTADO TOTAL EN PPRO8]]&lt;&gt;"",Tabla2[[#This Row],[RESULTADO TOTAL EN PPRO8]]-Tabla2[[#This Row],[RESULTADO (TOTAL)]],"")</f>
        <v/>
      </c>
      <c r="AA1105" s="6" t="str">
        <f>IF(Tabla2[[#This Row],[RESULTADO (TOTAL)]]&lt;0,1,"")</f>
        <v/>
      </c>
      <c r="AB1105" s="6" t="str">
        <f>IF(Tabla2[[#This Row],[TARGET REAL (RESULTADO EN TICKS)]]&lt;&gt;"",IF(Tabla2[[#This Row],[OPERACIONES PERDEDORAS]]=1,AB1104+Tabla2[[#This Row],[OPERACIONES PERDEDORAS]],0),"")</f>
        <v/>
      </c>
      <c r="AC1105" s="23"/>
      <c r="AD1105" s="23"/>
      <c r="AE1105" s="6" t="str">
        <f>IF(D1105&lt;&gt;"",COUNTIF($D$3:D1105,D1105),"")</f>
        <v/>
      </c>
      <c r="AF1105" s="6" t="str">
        <f>IF(Tabla2[[#This Row],[RESULTADO TOTAL EN PPRO8]]&lt;0,ABS(Tabla2[[#This Row],[RESULTADO TOTAL EN PPRO8]]),"")</f>
        <v/>
      </c>
    </row>
    <row r="1106" spans="1:32" x14ac:dyDescent="0.25">
      <c r="A1106" s="22"/>
      <c r="B1106" s="34">
        <f t="shared" si="42"/>
        <v>1104</v>
      </c>
      <c r="C1106" s="22"/>
      <c r="D1106" s="37"/>
      <c r="E1106" s="37"/>
      <c r="F1106" s="37"/>
      <c r="G1106" s="39"/>
      <c r="H1106" s="22"/>
      <c r="I1106" s="22"/>
      <c r="J1106" s="22"/>
      <c r="K1106" s="22"/>
      <c r="L1106" s="22"/>
      <c r="M1106" s="22"/>
      <c r="N1106" s="22"/>
      <c r="O1106" s="22"/>
      <c r="P1106" s="22"/>
      <c r="Q1106" s="22"/>
      <c r="R1106" s="22"/>
      <c r="S1106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1106" s="22"/>
      <c r="U1106" s="6" t="str">
        <f>IF(V1106&lt;&gt;"",Tabla2[[#This Row],[VALOR DEL PUNTO (EJEMPLO EN ACCIONES UN PUNTO 1€) ]]/Tabla2[[#This Row],[TAMAÑO DEL TICK (ACCIONES = 0,01)]],"")</f>
        <v/>
      </c>
      <c r="V1106" s="22"/>
      <c r="W1106" s="22"/>
      <c r="X1106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1106" s="13" t="str">
        <f>IF(Tabla2[[#This Row],[RESULTADO TOTAL EN PPRO8]]&lt;&gt;"",Tabla2[[#This Row],[RESULTADO TOTAL EN PPRO8]]-Tabla2[[#This Row],[RESULTADO (TOTAL)]],"")</f>
        <v/>
      </c>
      <c r="AA1106" s="6" t="str">
        <f>IF(Tabla2[[#This Row],[RESULTADO (TOTAL)]]&lt;0,1,"")</f>
        <v/>
      </c>
      <c r="AB1106" s="6" t="str">
        <f>IF(Tabla2[[#This Row],[TARGET REAL (RESULTADO EN TICKS)]]&lt;&gt;"",IF(Tabla2[[#This Row],[OPERACIONES PERDEDORAS]]=1,AB1105+Tabla2[[#This Row],[OPERACIONES PERDEDORAS]],0),"")</f>
        <v/>
      </c>
      <c r="AC1106" s="23"/>
      <c r="AD1106" s="23"/>
      <c r="AE1106" s="6" t="str">
        <f>IF(D1106&lt;&gt;"",COUNTIF($D$3:D1106,D1106),"")</f>
        <v/>
      </c>
      <c r="AF1106" s="6" t="str">
        <f>IF(Tabla2[[#This Row],[RESULTADO TOTAL EN PPRO8]]&lt;0,ABS(Tabla2[[#This Row],[RESULTADO TOTAL EN PPRO8]]),"")</f>
        <v/>
      </c>
    </row>
    <row r="1107" spans="1:32" x14ac:dyDescent="0.25">
      <c r="A1107" s="22"/>
      <c r="B1107" s="34">
        <f t="shared" si="42"/>
        <v>1105</v>
      </c>
      <c r="C1107" s="22"/>
      <c r="D1107" s="37"/>
      <c r="E1107" s="37"/>
      <c r="F1107" s="37"/>
      <c r="G1107" s="39"/>
      <c r="H1107" s="22"/>
      <c r="I1107" s="22"/>
      <c r="J1107" s="22"/>
      <c r="K1107" s="22"/>
      <c r="L1107" s="22"/>
      <c r="M1107" s="22"/>
      <c r="N1107" s="22"/>
      <c r="O1107" s="22"/>
      <c r="P1107" s="22"/>
      <c r="Q1107" s="22"/>
      <c r="R1107" s="22"/>
      <c r="S1107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1107" s="22"/>
      <c r="U1107" s="6" t="str">
        <f>IF(V1107&lt;&gt;"",Tabla2[[#This Row],[VALOR DEL PUNTO (EJEMPLO EN ACCIONES UN PUNTO 1€) ]]/Tabla2[[#This Row],[TAMAÑO DEL TICK (ACCIONES = 0,01)]],"")</f>
        <v/>
      </c>
      <c r="V1107" s="22"/>
      <c r="W1107" s="22"/>
      <c r="X1107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1107" s="13" t="str">
        <f>IF(Tabla2[[#This Row],[RESULTADO TOTAL EN PPRO8]]&lt;&gt;"",Tabla2[[#This Row],[RESULTADO TOTAL EN PPRO8]]-Tabla2[[#This Row],[RESULTADO (TOTAL)]],"")</f>
        <v/>
      </c>
      <c r="AA1107" s="6" t="str">
        <f>IF(Tabla2[[#This Row],[RESULTADO (TOTAL)]]&lt;0,1,"")</f>
        <v/>
      </c>
      <c r="AB1107" s="6" t="str">
        <f>IF(Tabla2[[#This Row],[TARGET REAL (RESULTADO EN TICKS)]]&lt;&gt;"",IF(Tabla2[[#This Row],[OPERACIONES PERDEDORAS]]=1,AB1106+Tabla2[[#This Row],[OPERACIONES PERDEDORAS]],0),"")</f>
        <v/>
      </c>
      <c r="AC1107" s="23"/>
      <c r="AD1107" s="23"/>
      <c r="AE1107" s="6" t="str">
        <f>IF(D1107&lt;&gt;"",COUNTIF($D$3:D1107,D1107),"")</f>
        <v/>
      </c>
      <c r="AF1107" s="6" t="str">
        <f>IF(Tabla2[[#This Row],[RESULTADO TOTAL EN PPRO8]]&lt;0,ABS(Tabla2[[#This Row],[RESULTADO TOTAL EN PPRO8]]),"")</f>
        <v/>
      </c>
    </row>
    <row r="1108" spans="1:32" x14ac:dyDescent="0.25">
      <c r="A1108" s="22"/>
      <c r="B1108" s="34">
        <f t="shared" si="42"/>
        <v>1106</v>
      </c>
      <c r="C1108" s="22"/>
      <c r="D1108" s="37"/>
      <c r="E1108" s="37"/>
      <c r="F1108" s="37"/>
      <c r="G1108" s="39"/>
      <c r="H1108" s="22"/>
      <c r="I1108" s="22"/>
      <c r="J1108" s="22"/>
      <c r="K1108" s="22"/>
      <c r="L1108" s="22"/>
      <c r="M1108" s="22"/>
      <c r="N1108" s="22"/>
      <c r="O1108" s="22"/>
      <c r="P1108" s="22"/>
      <c r="Q1108" s="22"/>
      <c r="R1108" s="22"/>
      <c r="S1108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1108" s="22"/>
      <c r="U1108" s="6" t="str">
        <f>IF(V1108&lt;&gt;"",Tabla2[[#This Row],[VALOR DEL PUNTO (EJEMPLO EN ACCIONES UN PUNTO 1€) ]]/Tabla2[[#This Row],[TAMAÑO DEL TICK (ACCIONES = 0,01)]],"")</f>
        <v/>
      </c>
      <c r="V1108" s="22"/>
      <c r="W1108" s="22"/>
      <c r="X1108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1108" s="13" t="str">
        <f>IF(Tabla2[[#This Row],[RESULTADO TOTAL EN PPRO8]]&lt;&gt;"",Tabla2[[#This Row],[RESULTADO TOTAL EN PPRO8]]-Tabla2[[#This Row],[RESULTADO (TOTAL)]],"")</f>
        <v/>
      </c>
      <c r="AA1108" s="6" t="str">
        <f>IF(Tabla2[[#This Row],[RESULTADO (TOTAL)]]&lt;0,1,"")</f>
        <v/>
      </c>
      <c r="AB1108" s="6" t="str">
        <f>IF(Tabla2[[#This Row],[TARGET REAL (RESULTADO EN TICKS)]]&lt;&gt;"",IF(Tabla2[[#This Row],[OPERACIONES PERDEDORAS]]=1,AB1107+Tabla2[[#This Row],[OPERACIONES PERDEDORAS]],0),"")</f>
        <v/>
      </c>
      <c r="AC1108" s="23"/>
      <c r="AD1108" s="23"/>
      <c r="AE1108" s="6" t="str">
        <f>IF(D1108&lt;&gt;"",COUNTIF($D$3:D1108,D1108),"")</f>
        <v/>
      </c>
      <c r="AF1108" s="6" t="str">
        <f>IF(Tabla2[[#This Row],[RESULTADO TOTAL EN PPRO8]]&lt;0,ABS(Tabla2[[#This Row],[RESULTADO TOTAL EN PPRO8]]),"")</f>
        <v/>
      </c>
    </row>
    <row r="1109" spans="1:32" x14ac:dyDescent="0.25">
      <c r="A1109" s="22"/>
      <c r="B1109" s="34">
        <f t="shared" si="42"/>
        <v>1107</v>
      </c>
      <c r="C1109" s="22"/>
      <c r="D1109" s="37"/>
      <c r="E1109" s="37"/>
      <c r="F1109" s="37"/>
      <c r="G1109" s="39"/>
      <c r="H1109" s="22"/>
      <c r="I1109" s="22"/>
      <c r="J1109" s="22"/>
      <c r="K1109" s="22"/>
      <c r="L1109" s="22"/>
      <c r="M1109" s="22"/>
      <c r="N1109" s="22"/>
      <c r="O1109" s="22"/>
      <c r="P1109" s="22"/>
      <c r="Q1109" s="22"/>
      <c r="R1109" s="22"/>
      <c r="S1109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1109" s="22"/>
      <c r="U1109" s="6" t="str">
        <f>IF(V1109&lt;&gt;"",Tabla2[[#This Row],[VALOR DEL PUNTO (EJEMPLO EN ACCIONES UN PUNTO 1€) ]]/Tabla2[[#This Row],[TAMAÑO DEL TICK (ACCIONES = 0,01)]],"")</f>
        <v/>
      </c>
      <c r="V1109" s="22"/>
      <c r="W1109" s="22"/>
      <c r="X1109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1109" s="13" t="str">
        <f>IF(Tabla2[[#This Row],[RESULTADO TOTAL EN PPRO8]]&lt;&gt;"",Tabla2[[#This Row],[RESULTADO TOTAL EN PPRO8]]-Tabla2[[#This Row],[RESULTADO (TOTAL)]],"")</f>
        <v/>
      </c>
      <c r="AA1109" s="6" t="str">
        <f>IF(Tabla2[[#This Row],[RESULTADO (TOTAL)]]&lt;0,1,"")</f>
        <v/>
      </c>
      <c r="AB1109" s="6" t="str">
        <f>IF(Tabla2[[#This Row],[TARGET REAL (RESULTADO EN TICKS)]]&lt;&gt;"",IF(Tabla2[[#This Row],[OPERACIONES PERDEDORAS]]=1,AB1108+Tabla2[[#This Row],[OPERACIONES PERDEDORAS]],0),"")</f>
        <v/>
      </c>
      <c r="AC1109" s="23"/>
      <c r="AD1109" s="23"/>
      <c r="AE1109" s="6" t="str">
        <f>IF(D1109&lt;&gt;"",COUNTIF($D$3:D1109,D1109),"")</f>
        <v/>
      </c>
      <c r="AF1109" s="6" t="str">
        <f>IF(Tabla2[[#This Row],[RESULTADO TOTAL EN PPRO8]]&lt;0,ABS(Tabla2[[#This Row],[RESULTADO TOTAL EN PPRO8]]),"")</f>
        <v/>
      </c>
    </row>
    <row r="1110" spans="1:32" x14ac:dyDescent="0.25">
      <c r="A1110" s="22"/>
      <c r="B1110" s="34">
        <f t="shared" si="42"/>
        <v>1108</v>
      </c>
      <c r="C1110" s="22"/>
      <c r="D1110" s="37"/>
      <c r="E1110" s="37"/>
      <c r="F1110" s="37"/>
      <c r="G1110" s="39"/>
      <c r="H1110" s="22"/>
      <c r="I1110" s="22"/>
      <c r="J1110" s="22"/>
      <c r="K1110" s="22"/>
      <c r="L1110" s="22"/>
      <c r="M1110" s="22"/>
      <c r="N1110" s="22"/>
      <c r="O1110" s="22"/>
      <c r="P1110" s="22"/>
      <c r="Q1110" s="22"/>
      <c r="R1110" s="22"/>
      <c r="S1110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1110" s="22"/>
      <c r="U1110" s="6" t="str">
        <f>IF(V1110&lt;&gt;"",Tabla2[[#This Row],[VALOR DEL PUNTO (EJEMPLO EN ACCIONES UN PUNTO 1€) ]]/Tabla2[[#This Row],[TAMAÑO DEL TICK (ACCIONES = 0,01)]],"")</f>
        <v/>
      </c>
      <c r="V1110" s="22"/>
      <c r="W1110" s="22"/>
      <c r="X1110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1110" s="13" t="str">
        <f>IF(Tabla2[[#This Row],[RESULTADO TOTAL EN PPRO8]]&lt;&gt;"",Tabla2[[#This Row],[RESULTADO TOTAL EN PPRO8]]-Tabla2[[#This Row],[RESULTADO (TOTAL)]],"")</f>
        <v/>
      </c>
      <c r="AA1110" s="6" t="str">
        <f>IF(Tabla2[[#This Row],[RESULTADO (TOTAL)]]&lt;0,1,"")</f>
        <v/>
      </c>
      <c r="AB1110" s="6" t="str">
        <f>IF(Tabla2[[#This Row],[TARGET REAL (RESULTADO EN TICKS)]]&lt;&gt;"",IF(Tabla2[[#This Row],[OPERACIONES PERDEDORAS]]=1,AB1109+Tabla2[[#This Row],[OPERACIONES PERDEDORAS]],0),"")</f>
        <v/>
      </c>
      <c r="AC1110" s="23"/>
      <c r="AD1110" s="23"/>
      <c r="AE1110" s="6" t="str">
        <f>IF(D1110&lt;&gt;"",COUNTIF($D$3:D1110,D1110),"")</f>
        <v/>
      </c>
      <c r="AF1110" s="6" t="str">
        <f>IF(Tabla2[[#This Row],[RESULTADO TOTAL EN PPRO8]]&lt;0,ABS(Tabla2[[#This Row],[RESULTADO TOTAL EN PPRO8]]),"")</f>
        <v/>
      </c>
    </row>
    <row r="1111" spans="1:32" x14ac:dyDescent="0.25">
      <c r="A1111" s="22"/>
      <c r="B1111" s="34">
        <f t="shared" si="42"/>
        <v>1109</v>
      </c>
      <c r="C1111" s="22"/>
      <c r="D1111" s="37"/>
      <c r="E1111" s="37"/>
      <c r="F1111" s="37"/>
      <c r="G1111" s="39"/>
      <c r="H1111" s="22"/>
      <c r="I1111" s="22"/>
      <c r="J1111" s="22"/>
      <c r="K1111" s="22"/>
      <c r="L1111" s="22"/>
      <c r="M1111" s="22"/>
      <c r="N1111" s="22"/>
      <c r="O1111" s="22"/>
      <c r="P1111" s="22"/>
      <c r="Q1111" s="22"/>
      <c r="R1111" s="22"/>
      <c r="S1111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1111" s="22"/>
      <c r="U1111" s="6" t="str">
        <f>IF(V1111&lt;&gt;"",Tabla2[[#This Row],[VALOR DEL PUNTO (EJEMPLO EN ACCIONES UN PUNTO 1€) ]]/Tabla2[[#This Row],[TAMAÑO DEL TICK (ACCIONES = 0,01)]],"")</f>
        <v/>
      </c>
      <c r="V1111" s="22"/>
      <c r="W1111" s="22"/>
      <c r="X1111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1111" s="13" t="str">
        <f>IF(Tabla2[[#This Row],[RESULTADO TOTAL EN PPRO8]]&lt;&gt;"",Tabla2[[#This Row],[RESULTADO TOTAL EN PPRO8]]-Tabla2[[#This Row],[RESULTADO (TOTAL)]],"")</f>
        <v/>
      </c>
      <c r="AA1111" s="6" t="str">
        <f>IF(Tabla2[[#This Row],[RESULTADO (TOTAL)]]&lt;0,1,"")</f>
        <v/>
      </c>
      <c r="AB1111" s="6" t="str">
        <f>IF(Tabla2[[#This Row],[TARGET REAL (RESULTADO EN TICKS)]]&lt;&gt;"",IF(Tabla2[[#This Row],[OPERACIONES PERDEDORAS]]=1,AB1110+Tabla2[[#This Row],[OPERACIONES PERDEDORAS]],0),"")</f>
        <v/>
      </c>
      <c r="AC1111" s="23"/>
      <c r="AD1111" s="23"/>
      <c r="AE1111" s="6" t="str">
        <f>IF(D1111&lt;&gt;"",COUNTIF($D$3:D1111,D1111),"")</f>
        <v/>
      </c>
      <c r="AF1111" s="6" t="str">
        <f>IF(Tabla2[[#This Row],[RESULTADO TOTAL EN PPRO8]]&lt;0,ABS(Tabla2[[#This Row],[RESULTADO TOTAL EN PPRO8]]),"")</f>
        <v/>
      </c>
    </row>
    <row r="1112" spans="1:32" x14ac:dyDescent="0.25">
      <c r="A1112" s="22"/>
      <c r="B1112" s="34">
        <f t="shared" si="42"/>
        <v>1110</v>
      </c>
      <c r="C1112" s="22"/>
      <c r="D1112" s="37"/>
      <c r="E1112" s="37"/>
      <c r="F1112" s="37"/>
      <c r="G1112" s="39"/>
      <c r="H1112" s="22"/>
      <c r="I1112" s="22"/>
      <c r="J1112" s="22"/>
      <c r="K1112" s="22"/>
      <c r="L1112" s="22"/>
      <c r="M1112" s="22"/>
      <c r="N1112" s="22"/>
      <c r="O1112" s="22"/>
      <c r="P1112" s="22"/>
      <c r="Q1112" s="22"/>
      <c r="R1112" s="22"/>
      <c r="S1112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1112" s="22"/>
      <c r="U1112" s="6" t="str">
        <f>IF(V1112&lt;&gt;"",Tabla2[[#This Row],[VALOR DEL PUNTO (EJEMPLO EN ACCIONES UN PUNTO 1€) ]]/Tabla2[[#This Row],[TAMAÑO DEL TICK (ACCIONES = 0,01)]],"")</f>
        <v/>
      </c>
      <c r="V1112" s="22"/>
      <c r="W1112" s="22"/>
      <c r="X1112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1112" s="13" t="str">
        <f>IF(Tabla2[[#This Row],[RESULTADO TOTAL EN PPRO8]]&lt;&gt;"",Tabla2[[#This Row],[RESULTADO TOTAL EN PPRO8]]-Tabla2[[#This Row],[RESULTADO (TOTAL)]],"")</f>
        <v/>
      </c>
      <c r="AA1112" s="6" t="str">
        <f>IF(Tabla2[[#This Row],[RESULTADO (TOTAL)]]&lt;0,1,"")</f>
        <v/>
      </c>
      <c r="AB1112" s="6" t="str">
        <f>IF(Tabla2[[#This Row],[TARGET REAL (RESULTADO EN TICKS)]]&lt;&gt;"",IF(Tabla2[[#This Row],[OPERACIONES PERDEDORAS]]=1,AB1111+Tabla2[[#This Row],[OPERACIONES PERDEDORAS]],0),"")</f>
        <v/>
      </c>
      <c r="AC1112" s="23"/>
      <c r="AD1112" s="23"/>
      <c r="AE1112" s="6" t="str">
        <f>IF(D1112&lt;&gt;"",COUNTIF($D$3:D1112,D1112),"")</f>
        <v/>
      </c>
      <c r="AF1112" s="6" t="str">
        <f>IF(Tabla2[[#This Row],[RESULTADO TOTAL EN PPRO8]]&lt;0,ABS(Tabla2[[#This Row],[RESULTADO TOTAL EN PPRO8]]),"")</f>
        <v/>
      </c>
    </row>
    <row r="1113" spans="1:32" x14ac:dyDescent="0.25">
      <c r="A1113" s="22"/>
      <c r="B1113" s="34">
        <f t="shared" si="42"/>
        <v>1111</v>
      </c>
      <c r="C1113" s="22"/>
      <c r="D1113" s="37"/>
      <c r="E1113" s="37"/>
      <c r="F1113" s="37"/>
      <c r="G1113" s="39"/>
      <c r="H1113" s="22"/>
      <c r="I1113" s="22"/>
      <c r="J1113" s="22"/>
      <c r="K1113" s="22"/>
      <c r="L1113" s="22"/>
      <c r="M1113" s="22"/>
      <c r="N1113" s="22"/>
      <c r="O1113" s="22"/>
      <c r="P1113" s="22"/>
      <c r="Q1113" s="22"/>
      <c r="R1113" s="22"/>
      <c r="S1113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1113" s="22"/>
      <c r="U1113" s="6" t="str">
        <f>IF(V1113&lt;&gt;"",Tabla2[[#This Row],[VALOR DEL PUNTO (EJEMPLO EN ACCIONES UN PUNTO 1€) ]]/Tabla2[[#This Row],[TAMAÑO DEL TICK (ACCIONES = 0,01)]],"")</f>
        <v/>
      </c>
      <c r="V1113" s="22"/>
      <c r="W1113" s="22"/>
      <c r="X1113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1113" s="13" t="str">
        <f>IF(Tabla2[[#This Row],[RESULTADO TOTAL EN PPRO8]]&lt;&gt;"",Tabla2[[#This Row],[RESULTADO TOTAL EN PPRO8]]-Tabla2[[#This Row],[RESULTADO (TOTAL)]],"")</f>
        <v/>
      </c>
      <c r="AA1113" s="6" t="str">
        <f>IF(Tabla2[[#This Row],[RESULTADO (TOTAL)]]&lt;0,1,"")</f>
        <v/>
      </c>
      <c r="AB1113" s="6" t="str">
        <f>IF(Tabla2[[#This Row],[TARGET REAL (RESULTADO EN TICKS)]]&lt;&gt;"",IF(Tabla2[[#This Row],[OPERACIONES PERDEDORAS]]=1,AB1112+Tabla2[[#This Row],[OPERACIONES PERDEDORAS]],0),"")</f>
        <v/>
      </c>
      <c r="AC1113" s="23"/>
      <c r="AD1113" s="23"/>
      <c r="AE1113" s="6" t="str">
        <f>IF(D1113&lt;&gt;"",COUNTIF($D$3:D1113,D1113),"")</f>
        <v/>
      </c>
      <c r="AF1113" s="6" t="str">
        <f>IF(Tabla2[[#This Row],[RESULTADO TOTAL EN PPRO8]]&lt;0,ABS(Tabla2[[#This Row],[RESULTADO TOTAL EN PPRO8]]),"")</f>
        <v/>
      </c>
    </row>
    <row r="1114" spans="1:32" x14ac:dyDescent="0.25">
      <c r="A1114" s="22"/>
      <c r="B1114" s="34">
        <f t="shared" si="42"/>
        <v>1112</v>
      </c>
      <c r="C1114" s="22"/>
      <c r="D1114" s="37"/>
      <c r="E1114" s="37"/>
      <c r="F1114" s="37"/>
      <c r="G1114" s="39"/>
      <c r="H1114" s="22"/>
      <c r="I1114" s="22"/>
      <c r="J1114" s="22"/>
      <c r="K1114" s="22"/>
      <c r="L1114" s="22"/>
      <c r="M1114" s="22"/>
      <c r="N1114" s="22"/>
      <c r="O1114" s="22"/>
      <c r="P1114" s="22"/>
      <c r="Q1114" s="22"/>
      <c r="R1114" s="22"/>
      <c r="S1114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1114" s="22"/>
      <c r="U1114" s="6" t="str">
        <f>IF(V1114&lt;&gt;"",Tabla2[[#This Row],[VALOR DEL PUNTO (EJEMPLO EN ACCIONES UN PUNTO 1€) ]]/Tabla2[[#This Row],[TAMAÑO DEL TICK (ACCIONES = 0,01)]],"")</f>
        <v/>
      </c>
      <c r="V1114" s="22"/>
      <c r="W1114" s="22"/>
      <c r="X1114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1114" s="13" t="str">
        <f>IF(Tabla2[[#This Row],[RESULTADO TOTAL EN PPRO8]]&lt;&gt;"",Tabla2[[#This Row],[RESULTADO TOTAL EN PPRO8]]-Tabla2[[#This Row],[RESULTADO (TOTAL)]],"")</f>
        <v/>
      </c>
      <c r="AA1114" s="6" t="str">
        <f>IF(Tabla2[[#This Row],[RESULTADO (TOTAL)]]&lt;0,1,"")</f>
        <v/>
      </c>
      <c r="AB1114" s="6" t="str">
        <f>IF(Tabla2[[#This Row],[TARGET REAL (RESULTADO EN TICKS)]]&lt;&gt;"",IF(Tabla2[[#This Row],[OPERACIONES PERDEDORAS]]=1,AB1113+Tabla2[[#This Row],[OPERACIONES PERDEDORAS]],0),"")</f>
        <v/>
      </c>
      <c r="AC1114" s="23"/>
      <c r="AD1114" s="23"/>
      <c r="AE1114" s="6" t="str">
        <f>IF(D1114&lt;&gt;"",COUNTIF($D$3:D1114,D1114),"")</f>
        <v/>
      </c>
      <c r="AF1114" s="6" t="str">
        <f>IF(Tabla2[[#This Row],[RESULTADO TOTAL EN PPRO8]]&lt;0,ABS(Tabla2[[#This Row],[RESULTADO TOTAL EN PPRO8]]),"")</f>
        <v/>
      </c>
    </row>
    <row r="1115" spans="1:32" x14ac:dyDescent="0.25">
      <c r="A1115" s="22"/>
      <c r="B1115" s="34">
        <f t="shared" si="42"/>
        <v>1113</v>
      </c>
      <c r="C1115" s="22"/>
      <c r="D1115" s="37"/>
      <c r="E1115" s="37"/>
      <c r="F1115" s="37"/>
      <c r="G1115" s="39"/>
      <c r="H1115" s="22"/>
      <c r="I1115" s="22"/>
      <c r="J1115" s="22"/>
      <c r="K1115" s="22"/>
      <c r="L1115" s="22"/>
      <c r="M1115" s="22"/>
      <c r="N1115" s="22"/>
      <c r="O1115" s="22"/>
      <c r="P1115" s="22"/>
      <c r="Q1115" s="22"/>
      <c r="R1115" s="22"/>
      <c r="S1115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1115" s="22"/>
      <c r="U1115" s="6" t="str">
        <f>IF(V1115&lt;&gt;"",Tabla2[[#This Row],[VALOR DEL PUNTO (EJEMPLO EN ACCIONES UN PUNTO 1€) ]]/Tabla2[[#This Row],[TAMAÑO DEL TICK (ACCIONES = 0,01)]],"")</f>
        <v/>
      </c>
      <c r="V1115" s="22"/>
      <c r="W1115" s="22"/>
      <c r="X1115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1115" s="13" t="str">
        <f>IF(Tabla2[[#This Row],[RESULTADO TOTAL EN PPRO8]]&lt;&gt;"",Tabla2[[#This Row],[RESULTADO TOTAL EN PPRO8]]-Tabla2[[#This Row],[RESULTADO (TOTAL)]],"")</f>
        <v/>
      </c>
      <c r="AA1115" s="6" t="str">
        <f>IF(Tabla2[[#This Row],[RESULTADO (TOTAL)]]&lt;0,1,"")</f>
        <v/>
      </c>
      <c r="AB1115" s="6" t="str">
        <f>IF(Tabla2[[#This Row],[TARGET REAL (RESULTADO EN TICKS)]]&lt;&gt;"",IF(Tabla2[[#This Row],[OPERACIONES PERDEDORAS]]=1,AB1114+Tabla2[[#This Row],[OPERACIONES PERDEDORAS]],0),"")</f>
        <v/>
      </c>
      <c r="AC1115" s="23"/>
      <c r="AD1115" s="23"/>
      <c r="AE1115" s="6" t="str">
        <f>IF(D1115&lt;&gt;"",COUNTIF($D$3:D1115,D1115),"")</f>
        <v/>
      </c>
      <c r="AF1115" s="6" t="str">
        <f>IF(Tabla2[[#This Row],[RESULTADO TOTAL EN PPRO8]]&lt;0,ABS(Tabla2[[#This Row],[RESULTADO TOTAL EN PPRO8]]),"")</f>
        <v/>
      </c>
    </row>
    <row r="1116" spans="1:32" x14ac:dyDescent="0.25">
      <c r="A1116" s="22"/>
      <c r="B1116" s="34">
        <f t="shared" si="42"/>
        <v>1114</v>
      </c>
      <c r="C1116" s="22"/>
      <c r="D1116" s="37"/>
      <c r="E1116" s="37"/>
      <c r="F1116" s="37"/>
      <c r="G1116" s="39"/>
      <c r="H1116" s="22"/>
      <c r="I1116" s="22"/>
      <c r="J1116" s="22"/>
      <c r="K1116" s="22"/>
      <c r="L1116" s="22"/>
      <c r="M1116" s="22"/>
      <c r="N1116" s="22"/>
      <c r="O1116" s="22"/>
      <c r="P1116" s="22"/>
      <c r="Q1116" s="22"/>
      <c r="R1116" s="22"/>
      <c r="S1116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1116" s="22"/>
      <c r="U1116" s="6" t="str">
        <f>IF(V1116&lt;&gt;"",Tabla2[[#This Row],[VALOR DEL PUNTO (EJEMPLO EN ACCIONES UN PUNTO 1€) ]]/Tabla2[[#This Row],[TAMAÑO DEL TICK (ACCIONES = 0,01)]],"")</f>
        <v/>
      </c>
      <c r="V1116" s="22"/>
      <c r="W1116" s="22"/>
      <c r="X1116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1116" s="13" t="str">
        <f>IF(Tabla2[[#This Row],[RESULTADO TOTAL EN PPRO8]]&lt;&gt;"",Tabla2[[#This Row],[RESULTADO TOTAL EN PPRO8]]-Tabla2[[#This Row],[RESULTADO (TOTAL)]],"")</f>
        <v/>
      </c>
      <c r="AA1116" s="6" t="str">
        <f>IF(Tabla2[[#This Row],[RESULTADO (TOTAL)]]&lt;0,1,"")</f>
        <v/>
      </c>
      <c r="AB1116" s="6" t="str">
        <f>IF(Tabla2[[#This Row],[TARGET REAL (RESULTADO EN TICKS)]]&lt;&gt;"",IF(Tabla2[[#This Row],[OPERACIONES PERDEDORAS]]=1,AB1115+Tabla2[[#This Row],[OPERACIONES PERDEDORAS]],0),"")</f>
        <v/>
      </c>
      <c r="AC1116" s="23"/>
      <c r="AD1116" s="23"/>
      <c r="AE1116" s="6" t="str">
        <f>IF(D1116&lt;&gt;"",COUNTIF($D$3:D1116,D1116),"")</f>
        <v/>
      </c>
      <c r="AF1116" s="6" t="str">
        <f>IF(Tabla2[[#This Row],[RESULTADO TOTAL EN PPRO8]]&lt;0,ABS(Tabla2[[#This Row],[RESULTADO TOTAL EN PPRO8]]),"")</f>
        <v/>
      </c>
    </row>
    <row r="1117" spans="1:32" x14ac:dyDescent="0.25">
      <c r="A1117" s="22"/>
      <c r="B1117" s="34">
        <f t="shared" si="42"/>
        <v>1115</v>
      </c>
      <c r="C1117" s="22"/>
      <c r="D1117" s="37"/>
      <c r="E1117" s="37"/>
      <c r="F1117" s="37"/>
      <c r="G1117" s="39"/>
      <c r="H1117" s="22"/>
      <c r="I1117" s="22"/>
      <c r="J1117" s="22"/>
      <c r="K1117" s="22"/>
      <c r="L1117" s="22"/>
      <c r="M1117" s="22"/>
      <c r="N1117" s="22"/>
      <c r="O1117" s="22"/>
      <c r="P1117" s="22"/>
      <c r="Q1117" s="22"/>
      <c r="R1117" s="22"/>
      <c r="S1117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1117" s="22"/>
      <c r="U1117" s="6" t="str">
        <f>IF(V1117&lt;&gt;"",Tabla2[[#This Row],[VALOR DEL PUNTO (EJEMPLO EN ACCIONES UN PUNTO 1€) ]]/Tabla2[[#This Row],[TAMAÑO DEL TICK (ACCIONES = 0,01)]],"")</f>
        <v/>
      </c>
      <c r="V1117" s="22"/>
      <c r="W1117" s="22"/>
      <c r="X1117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1117" s="13" t="str">
        <f>IF(Tabla2[[#This Row],[RESULTADO TOTAL EN PPRO8]]&lt;&gt;"",Tabla2[[#This Row],[RESULTADO TOTAL EN PPRO8]]-Tabla2[[#This Row],[RESULTADO (TOTAL)]],"")</f>
        <v/>
      </c>
      <c r="AA1117" s="6" t="str">
        <f>IF(Tabla2[[#This Row],[RESULTADO (TOTAL)]]&lt;0,1,"")</f>
        <v/>
      </c>
      <c r="AB1117" s="6" t="str">
        <f>IF(Tabla2[[#This Row],[TARGET REAL (RESULTADO EN TICKS)]]&lt;&gt;"",IF(Tabla2[[#This Row],[OPERACIONES PERDEDORAS]]=1,AB1116+Tabla2[[#This Row],[OPERACIONES PERDEDORAS]],0),"")</f>
        <v/>
      </c>
      <c r="AC1117" s="23"/>
      <c r="AD1117" s="23"/>
      <c r="AE1117" s="6" t="str">
        <f>IF(D1117&lt;&gt;"",COUNTIF($D$3:D1117,D1117),"")</f>
        <v/>
      </c>
      <c r="AF1117" s="6" t="str">
        <f>IF(Tabla2[[#This Row],[RESULTADO TOTAL EN PPRO8]]&lt;0,ABS(Tabla2[[#This Row],[RESULTADO TOTAL EN PPRO8]]),"")</f>
        <v/>
      </c>
    </row>
    <row r="1118" spans="1:32" x14ac:dyDescent="0.25">
      <c r="A1118" s="22"/>
      <c r="B1118" s="34">
        <f t="shared" si="42"/>
        <v>1116</v>
      </c>
      <c r="C1118" s="22"/>
      <c r="D1118" s="37"/>
      <c r="E1118" s="37"/>
      <c r="F1118" s="37"/>
      <c r="G1118" s="39"/>
      <c r="H1118" s="22"/>
      <c r="I1118" s="22"/>
      <c r="J1118" s="22"/>
      <c r="K1118" s="22"/>
      <c r="L1118" s="22"/>
      <c r="M1118" s="22"/>
      <c r="N1118" s="22"/>
      <c r="O1118" s="22"/>
      <c r="P1118" s="22"/>
      <c r="Q1118" s="22"/>
      <c r="R1118" s="22"/>
      <c r="S1118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1118" s="22"/>
      <c r="U1118" s="6" t="str">
        <f>IF(V1118&lt;&gt;"",Tabla2[[#This Row],[VALOR DEL PUNTO (EJEMPLO EN ACCIONES UN PUNTO 1€) ]]/Tabla2[[#This Row],[TAMAÑO DEL TICK (ACCIONES = 0,01)]],"")</f>
        <v/>
      </c>
      <c r="V1118" s="22"/>
      <c r="W1118" s="22"/>
      <c r="X1118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1118" s="13" t="str">
        <f>IF(Tabla2[[#This Row],[RESULTADO TOTAL EN PPRO8]]&lt;&gt;"",Tabla2[[#This Row],[RESULTADO TOTAL EN PPRO8]]-Tabla2[[#This Row],[RESULTADO (TOTAL)]],"")</f>
        <v/>
      </c>
      <c r="AA1118" s="6" t="str">
        <f>IF(Tabla2[[#This Row],[RESULTADO (TOTAL)]]&lt;0,1,"")</f>
        <v/>
      </c>
      <c r="AB1118" s="6" t="str">
        <f>IF(Tabla2[[#This Row],[TARGET REAL (RESULTADO EN TICKS)]]&lt;&gt;"",IF(Tabla2[[#This Row],[OPERACIONES PERDEDORAS]]=1,AB1117+Tabla2[[#This Row],[OPERACIONES PERDEDORAS]],0),"")</f>
        <v/>
      </c>
      <c r="AC1118" s="23"/>
      <c r="AD1118" s="23"/>
      <c r="AE1118" s="6" t="str">
        <f>IF(D1118&lt;&gt;"",COUNTIF($D$3:D1118,D1118),"")</f>
        <v/>
      </c>
      <c r="AF1118" s="6" t="str">
        <f>IF(Tabla2[[#This Row],[RESULTADO TOTAL EN PPRO8]]&lt;0,ABS(Tabla2[[#This Row],[RESULTADO TOTAL EN PPRO8]]),"")</f>
        <v/>
      </c>
    </row>
    <row r="1119" spans="1:32" x14ac:dyDescent="0.25">
      <c r="A1119" s="22"/>
      <c r="B1119" s="34">
        <f t="shared" si="42"/>
        <v>1117</v>
      </c>
      <c r="C1119" s="22"/>
      <c r="D1119" s="37"/>
      <c r="E1119" s="37"/>
      <c r="F1119" s="37"/>
      <c r="G1119" s="39"/>
      <c r="H1119" s="22"/>
      <c r="I1119" s="22"/>
      <c r="J1119" s="22"/>
      <c r="K1119" s="22"/>
      <c r="L1119" s="22"/>
      <c r="M1119" s="22"/>
      <c r="N1119" s="22"/>
      <c r="O1119" s="22"/>
      <c r="P1119" s="22"/>
      <c r="Q1119" s="22"/>
      <c r="R1119" s="22"/>
      <c r="S1119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1119" s="22"/>
      <c r="U1119" s="6" t="str">
        <f>IF(V1119&lt;&gt;"",Tabla2[[#This Row],[VALOR DEL PUNTO (EJEMPLO EN ACCIONES UN PUNTO 1€) ]]/Tabla2[[#This Row],[TAMAÑO DEL TICK (ACCIONES = 0,01)]],"")</f>
        <v/>
      </c>
      <c r="V1119" s="22"/>
      <c r="W1119" s="22"/>
      <c r="X1119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1119" s="13" t="str">
        <f>IF(Tabla2[[#This Row],[RESULTADO TOTAL EN PPRO8]]&lt;&gt;"",Tabla2[[#This Row],[RESULTADO TOTAL EN PPRO8]]-Tabla2[[#This Row],[RESULTADO (TOTAL)]],"")</f>
        <v/>
      </c>
      <c r="AA1119" s="6" t="str">
        <f>IF(Tabla2[[#This Row],[RESULTADO (TOTAL)]]&lt;0,1,"")</f>
        <v/>
      </c>
      <c r="AB1119" s="6" t="str">
        <f>IF(Tabla2[[#This Row],[TARGET REAL (RESULTADO EN TICKS)]]&lt;&gt;"",IF(Tabla2[[#This Row],[OPERACIONES PERDEDORAS]]=1,AB1118+Tabla2[[#This Row],[OPERACIONES PERDEDORAS]],0),"")</f>
        <v/>
      </c>
      <c r="AC1119" s="23"/>
      <c r="AD1119" s="23"/>
      <c r="AE1119" s="6" t="str">
        <f>IF(D1119&lt;&gt;"",COUNTIF($D$3:D1119,D1119),"")</f>
        <v/>
      </c>
      <c r="AF1119" s="6" t="str">
        <f>IF(Tabla2[[#This Row],[RESULTADO TOTAL EN PPRO8]]&lt;0,ABS(Tabla2[[#This Row],[RESULTADO TOTAL EN PPRO8]]),"")</f>
        <v/>
      </c>
    </row>
    <row r="1120" spans="1:32" x14ac:dyDescent="0.25">
      <c r="A1120" s="22"/>
      <c r="B1120" s="34">
        <f t="shared" si="42"/>
        <v>1118</v>
      </c>
      <c r="C1120" s="22"/>
      <c r="D1120" s="37"/>
      <c r="E1120" s="37"/>
      <c r="F1120" s="37"/>
      <c r="G1120" s="39"/>
      <c r="H1120" s="22"/>
      <c r="I1120" s="22"/>
      <c r="J1120" s="22"/>
      <c r="K1120" s="22"/>
      <c r="L1120" s="22"/>
      <c r="M1120" s="22"/>
      <c r="N1120" s="22"/>
      <c r="O1120" s="22"/>
      <c r="P1120" s="22"/>
      <c r="Q1120" s="22"/>
      <c r="R1120" s="22"/>
      <c r="S1120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1120" s="22"/>
      <c r="U1120" s="6" t="str">
        <f>IF(V1120&lt;&gt;"",Tabla2[[#This Row],[VALOR DEL PUNTO (EJEMPLO EN ACCIONES UN PUNTO 1€) ]]/Tabla2[[#This Row],[TAMAÑO DEL TICK (ACCIONES = 0,01)]],"")</f>
        <v/>
      </c>
      <c r="V1120" s="22"/>
      <c r="W1120" s="22"/>
      <c r="X1120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1120" s="13" t="str">
        <f>IF(Tabla2[[#This Row],[RESULTADO TOTAL EN PPRO8]]&lt;&gt;"",Tabla2[[#This Row],[RESULTADO TOTAL EN PPRO8]]-Tabla2[[#This Row],[RESULTADO (TOTAL)]],"")</f>
        <v/>
      </c>
      <c r="AA1120" s="6" t="str">
        <f>IF(Tabla2[[#This Row],[RESULTADO (TOTAL)]]&lt;0,1,"")</f>
        <v/>
      </c>
      <c r="AB1120" s="6" t="str">
        <f>IF(Tabla2[[#This Row],[TARGET REAL (RESULTADO EN TICKS)]]&lt;&gt;"",IF(Tabla2[[#This Row],[OPERACIONES PERDEDORAS]]=1,AB1119+Tabla2[[#This Row],[OPERACIONES PERDEDORAS]],0),"")</f>
        <v/>
      </c>
      <c r="AC1120" s="23"/>
      <c r="AD1120" s="23"/>
      <c r="AE1120" s="6" t="str">
        <f>IF(D1120&lt;&gt;"",COUNTIF($D$3:D1120,D1120),"")</f>
        <v/>
      </c>
      <c r="AF1120" s="6" t="str">
        <f>IF(Tabla2[[#This Row],[RESULTADO TOTAL EN PPRO8]]&lt;0,ABS(Tabla2[[#This Row],[RESULTADO TOTAL EN PPRO8]]),"")</f>
        <v/>
      </c>
    </row>
    <row r="1121" spans="1:32" x14ac:dyDescent="0.25">
      <c r="A1121" s="22"/>
      <c r="B1121" s="34">
        <f t="shared" si="42"/>
        <v>1119</v>
      </c>
      <c r="C1121" s="22"/>
      <c r="D1121" s="37"/>
      <c r="E1121" s="37"/>
      <c r="F1121" s="37"/>
      <c r="G1121" s="39"/>
      <c r="H1121" s="22"/>
      <c r="I1121" s="22"/>
      <c r="J1121" s="22"/>
      <c r="K1121" s="22"/>
      <c r="L1121" s="22"/>
      <c r="M1121" s="22"/>
      <c r="N1121" s="22"/>
      <c r="O1121" s="22"/>
      <c r="P1121" s="22"/>
      <c r="Q1121" s="22"/>
      <c r="R1121" s="22"/>
      <c r="S1121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1121" s="22"/>
      <c r="U1121" s="6" t="str">
        <f>IF(V1121&lt;&gt;"",Tabla2[[#This Row],[VALOR DEL PUNTO (EJEMPLO EN ACCIONES UN PUNTO 1€) ]]/Tabla2[[#This Row],[TAMAÑO DEL TICK (ACCIONES = 0,01)]],"")</f>
        <v/>
      </c>
      <c r="V1121" s="22"/>
      <c r="W1121" s="22"/>
      <c r="X1121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1121" s="13" t="str">
        <f>IF(Tabla2[[#This Row],[RESULTADO TOTAL EN PPRO8]]&lt;&gt;"",Tabla2[[#This Row],[RESULTADO TOTAL EN PPRO8]]-Tabla2[[#This Row],[RESULTADO (TOTAL)]],"")</f>
        <v/>
      </c>
      <c r="AA1121" s="6" t="str">
        <f>IF(Tabla2[[#This Row],[RESULTADO (TOTAL)]]&lt;0,1,"")</f>
        <v/>
      </c>
      <c r="AB1121" s="6" t="str">
        <f>IF(Tabla2[[#This Row],[TARGET REAL (RESULTADO EN TICKS)]]&lt;&gt;"",IF(Tabla2[[#This Row],[OPERACIONES PERDEDORAS]]=1,AB1120+Tabla2[[#This Row],[OPERACIONES PERDEDORAS]],0),"")</f>
        <v/>
      </c>
      <c r="AC1121" s="23"/>
      <c r="AD1121" s="23"/>
      <c r="AE1121" s="6" t="str">
        <f>IF(D1121&lt;&gt;"",COUNTIF($D$3:D1121,D1121),"")</f>
        <v/>
      </c>
      <c r="AF1121" s="6" t="str">
        <f>IF(Tabla2[[#This Row],[RESULTADO TOTAL EN PPRO8]]&lt;0,ABS(Tabla2[[#This Row],[RESULTADO TOTAL EN PPRO8]]),"")</f>
        <v/>
      </c>
    </row>
    <row r="1122" spans="1:32" x14ac:dyDescent="0.25">
      <c r="A1122" s="22"/>
      <c r="B1122" s="34">
        <f t="shared" si="42"/>
        <v>1120</v>
      </c>
      <c r="C1122" s="22"/>
      <c r="D1122" s="37"/>
      <c r="E1122" s="37"/>
      <c r="F1122" s="37"/>
      <c r="G1122" s="39"/>
      <c r="H1122" s="22"/>
      <c r="I1122" s="22"/>
      <c r="J1122" s="22"/>
      <c r="K1122" s="22"/>
      <c r="L1122" s="22"/>
      <c r="M1122" s="22"/>
      <c r="N1122" s="22"/>
      <c r="O1122" s="22"/>
      <c r="P1122" s="22"/>
      <c r="Q1122" s="22"/>
      <c r="R1122" s="22"/>
      <c r="S1122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1122" s="22"/>
      <c r="U1122" s="6" t="str">
        <f>IF(V1122&lt;&gt;"",Tabla2[[#This Row],[VALOR DEL PUNTO (EJEMPLO EN ACCIONES UN PUNTO 1€) ]]/Tabla2[[#This Row],[TAMAÑO DEL TICK (ACCIONES = 0,01)]],"")</f>
        <v/>
      </c>
      <c r="V1122" s="22"/>
      <c r="W1122" s="22"/>
      <c r="X1122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1122" s="13" t="str">
        <f>IF(Tabla2[[#This Row],[RESULTADO TOTAL EN PPRO8]]&lt;&gt;"",Tabla2[[#This Row],[RESULTADO TOTAL EN PPRO8]]-Tabla2[[#This Row],[RESULTADO (TOTAL)]],"")</f>
        <v/>
      </c>
      <c r="AA1122" s="6" t="str">
        <f>IF(Tabla2[[#This Row],[RESULTADO (TOTAL)]]&lt;0,1,"")</f>
        <v/>
      </c>
      <c r="AB1122" s="6" t="str">
        <f>IF(Tabla2[[#This Row],[TARGET REAL (RESULTADO EN TICKS)]]&lt;&gt;"",IF(Tabla2[[#This Row],[OPERACIONES PERDEDORAS]]=1,AB1121+Tabla2[[#This Row],[OPERACIONES PERDEDORAS]],0),"")</f>
        <v/>
      </c>
      <c r="AC1122" s="23"/>
      <c r="AD1122" s="23"/>
      <c r="AE1122" s="6" t="str">
        <f>IF(D1122&lt;&gt;"",COUNTIF($D$3:D1122,D1122),"")</f>
        <v/>
      </c>
      <c r="AF1122" s="6" t="str">
        <f>IF(Tabla2[[#This Row],[RESULTADO TOTAL EN PPRO8]]&lt;0,ABS(Tabla2[[#This Row],[RESULTADO TOTAL EN PPRO8]]),"")</f>
        <v/>
      </c>
    </row>
    <row r="1123" spans="1:32" x14ac:dyDescent="0.25">
      <c r="A1123" s="22"/>
      <c r="B1123" s="34">
        <f t="shared" si="42"/>
        <v>1121</v>
      </c>
      <c r="C1123" s="22"/>
      <c r="D1123" s="37"/>
      <c r="E1123" s="37"/>
      <c r="F1123" s="37"/>
      <c r="G1123" s="39"/>
      <c r="H1123" s="22"/>
      <c r="I1123" s="22"/>
      <c r="J1123" s="22"/>
      <c r="K1123" s="22"/>
      <c r="L1123" s="22"/>
      <c r="M1123" s="22"/>
      <c r="N1123" s="22"/>
      <c r="O1123" s="22"/>
      <c r="P1123" s="22"/>
      <c r="Q1123" s="22"/>
      <c r="R1123" s="22"/>
      <c r="S1123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1123" s="22"/>
      <c r="U1123" s="6" t="str">
        <f>IF(V1123&lt;&gt;"",Tabla2[[#This Row],[VALOR DEL PUNTO (EJEMPLO EN ACCIONES UN PUNTO 1€) ]]/Tabla2[[#This Row],[TAMAÑO DEL TICK (ACCIONES = 0,01)]],"")</f>
        <v/>
      </c>
      <c r="V1123" s="22"/>
      <c r="W1123" s="22"/>
      <c r="X1123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1123" s="13" t="str">
        <f>IF(Tabla2[[#This Row],[RESULTADO TOTAL EN PPRO8]]&lt;&gt;"",Tabla2[[#This Row],[RESULTADO TOTAL EN PPRO8]]-Tabla2[[#This Row],[RESULTADO (TOTAL)]],"")</f>
        <v/>
      </c>
      <c r="AA1123" s="6" t="str">
        <f>IF(Tabla2[[#This Row],[RESULTADO (TOTAL)]]&lt;0,1,"")</f>
        <v/>
      </c>
      <c r="AB1123" s="6" t="str">
        <f>IF(Tabla2[[#This Row],[TARGET REAL (RESULTADO EN TICKS)]]&lt;&gt;"",IF(Tabla2[[#This Row],[OPERACIONES PERDEDORAS]]=1,AB1122+Tabla2[[#This Row],[OPERACIONES PERDEDORAS]],0),"")</f>
        <v/>
      </c>
      <c r="AC1123" s="23"/>
      <c r="AD1123" s="23"/>
      <c r="AE1123" s="6" t="str">
        <f>IF(D1123&lt;&gt;"",COUNTIF($D$3:D1123,D1123),"")</f>
        <v/>
      </c>
      <c r="AF1123" s="6" t="str">
        <f>IF(Tabla2[[#This Row],[RESULTADO TOTAL EN PPRO8]]&lt;0,ABS(Tabla2[[#This Row],[RESULTADO TOTAL EN PPRO8]]),"")</f>
        <v/>
      </c>
    </row>
    <row r="1124" spans="1:32" x14ac:dyDescent="0.25">
      <c r="A1124" s="22"/>
      <c r="B1124" s="34">
        <f t="shared" si="42"/>
        <v>1122</v>
      </c>
      <c r="C1124" s="22"/>
      <c r="D1124" s="37"/>
      <c r="E1124" s="37"/>
      <c r="F1124" s="37"/>
      <c r="G1124" s="39"/>
      <c r="H1124" s="22"/>
      <c r="I1124" s="22"/>
      <c r="J1124" s="22"/>
      <c r="K1124" s="22"/>
      <c r="L1124" s="22"/>
      <c r="M1124" s="22"/>
      <c r="N1124" s="22"/>
      <c r="O1124" s="22"/>
      <c r="P1124" s="22"/>
      <c r="Q1124" s="22"/>
      <c r="R1124" s="22"/>
      <c r="S1124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1124" s="22"/>
      <c r="U1124" s="6" t="str">
        <f>IF(V1124&lt;&gt;"",Tabla2[[#This Row],[VALOR DEL PUNTO (EJEMPLO EN ACCIONES UN PUNTO 1€) ]]/Tabla2[[#This Row],[TAMAÑO DEL TICK (ACCIONES = 0,01)]],"")</f>
        <v/>
      </c>
      <c r="V1124" s="22"/>
      <c r="W1124" s="22"/>
      <c r="X1124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1124" s="13" t="str">
        <f>IF(Tabla2[[#This Row],[RESULTADO TOTAL EN PPRO8]]&lt;&gt;"",Tabla2[[#This Row],[RESULTADO TOTAL EN PPRO8]]-Tabla2[[#This Row],[RESULTADO (TOTAL)]],"")</f>
        <v/>
      </c>
      <c r="AA1124" s="6" t="str">
        <f>IF(Tabla2[[#This Row],[RESULTADO (TOTAL)]]&lt;0,1,"")</f>
        <v/>
      </c>
      <c r="AB1124" s="6" t="str">
        <f>IF(Tabla2[[#This Row],[TARGET REAL (RESULTADO EN TICKS)]]&lt;&gt;"",IF(Tabla2[[#This Row],[OPERACIONES PERDEDORAS]]=1,AB1123+Tabla2[[#This Row],[OPERACIONES PERDEDORAS]],0),"")</f>
        <v/>
      </c>
      <c r="AC1124" s="23"/>
      <c r="AD1124" s="23"/>
      <c r="AE1124" s="6" t="str">
        <f>IF(D1124&lt;&gt;"",COUNTIF($D$3:D1124,D1124),"")</f>
        <v/>
      </c>
      <c r="AF1124" s="6" t="str">
        <f>IF(Tabla2[[#This Row],[RESULTADO TOTAL EN PPRO8]]&lt;0,ABS(Tabla2[[#This Row],[RESULTADO TOTAL EN PPRO8]]),"")</f>
        <v/>
      </c>
    </row>
    <row r="1125" spans="1:32" x14ac:dyDescent="0.25">
      <c r="A1125" s="22"/>
      <c r="B1125" s="34">
        <f t="shared" si="42"/>
        <v>1123</v>
      </c>
      <c r="C1125" s="22"/>
      <c r="D1125" s="37"/>
      <c r="E1125" s="37"/>
      <c r="F1125" s="37"/>
      <c r="G1125" s="39"/>
      <c r="H1125" s="22"/>
      <c r="I1125" s="22"/>
      <c r="J1125" s="22"/>
      <c r="K1125" s="22"/>
      <c r="L1125" s="22"/>
      <c r="M1125" s="22"/>
      <c r="N1125" s="22"/>
      <c r="O1125" s="22"/>
      <c r="P1125" s="22"/>
      <c r="Q1125" s="22"/>
      <c r="R1125" s="22"/>
      <c r="S1125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1125" s="22"/>
      <c r="U1125" s="6" t="str">
        <f>IF(V1125&lt;&gt;"",Tabla2[[#This Row],[VALOR DEL PUNTO (EJEMPLO EN ACCIONES UN PUNTO 1€) ]]/Tabla2[[#This Row],[TAMAÑO DEL TICK (ACCIONES = 0,01)]],"")</f>
        <v/>
      </c>
      <c r="V1125" s="22"/>
      <c r="W1125" s="22"/>
      <c r="X1125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1125" s="13" t="str">
        <f>IF(Tabla2[[#This Row],[RESULTADO TOTAL EN PPRO8]]&lt;&gt;"",Tabla2[[#This Row],[RESULTADO TOTAL EN PPRO8]]-Tabla2[[#This Row],[RESULTADO (TOTAL)]],"")</f>
        <v/>
      </c>
      <c r="AA1125" s="6" t="str">
        <f>IF(Tabla2[[#This Row],[RESULTADO (TOTAL)]]&lt;0,1,"")</f>
        <v/>
      </c>
      <c r="AB1125" s="6" t="str">
        <f>IF(Tabla2[[#This Row],[TARGET REAL (RESULTADO EN TICKS)]]&lt;&gt;"",IF(Tabla2[[#This Row],[OPERACIONES PERDEDORAS]]=1,AB1124+Tabla2[[#This Row],[OPERACIONES PERDEDORAS]],0),"")</f>
        <v/>
      </c>
      <c r="AC1125" s="23"/>
      <c r="AD1125" s="23"/>
      <c r="AE1125" s="6" t="str">
        <f>IF(D1125&lt;&gt;"",COUNTIF($D$3:D1125,D1125),"")</f>
        <v/>
      </c>
      <c r="AF1125" s="6" t="str">
        <f>IF(Tabla2[[#This Row],[RESULTADO TOTAL EN PPRO8]]&lt;0,ABS(Tabla2[[#This Row],[RESULTADO TOTAL EN PPRO8]]),"")</f>
        <v/>
      </c>
    </row>
    <row r="1126" spans="1:32" x14ac:dyDescent="0.25">
      <c r="A1126" s="22"/>
      <c r="B1126" s="34">
        <f t="shared" si="42"/>
        <v>1124</v>
      </c>
      <c r="C1126" s="22"/>
      <c r="D1126" s="37"/>
      <c r="E1126" s="37"/>
      <c r="F1126" s="37"/>
      <c r="G1126" s="39"/>
      <c r="H1126" s="22"/>
      <c r="I1126" s="22"/>
      <c r="J1126" s="22"/>
      <c r="K1126" s="22"/>
      <c r="L1126" s="22"/>
      <c r="M1126" s="22"/>
      <c r="N1126" s="22"/>
      <c r="O1126" s="22"/>
      <c r="P1126" s="22"/>
      <c r="Q1126" s="22"/>
      <c r="R1126" s="22"/>
      <c r="S1126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1126" s="22"/>
      <c r="U1126" s="6" t="str">
        <f>IF(V1126&lt;&gt;"",Tabla2[[#This Row],[VALOR DEL PUNTO (EJEMPLO EN ACCIONES UN PUNTO 1€) ]]/Tabla2[[#This Row],[TAMAÑO DEL TICK (ACCIONES = 0,01)]],"")</f>
        <v/>
      </c>
      <c r="V1126" s="22"/>
      <c r="W1126" s="22"/>
      <c r="X1126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1126" s="13" t="str">
        <f>IF(Tabla2[[#This Row],[RESULTADO TOTAL EN PPRO8]]&lt;&gt;"",Tabla2[[#This Row],[RESULTADO TOTAL EN PPRO8]]-Tabla2[[#This Row],[RESULTADO (TOTAL)]],"")</f>
        <v/>
      </c>
      <c r="AA1126" s="6" t="str">
        <f>IF(Tabla2[[#This Row],[RESULTADO (TOTAL)]]&lt;0,1,"")</f>
        <v/>
      </c>
      <c r="AB1126" s="6" t="str">
        <f>IF(Tabla2[[#This Row],[TARGET REAL (RESULTADO EN TICKS)]]&lt;&gt;"",IF(Tabla2[[#This Row],[OPERACIONES PERDEDORAS]]=1,AB1125+Tabla2[[#This Row],[OPERACIONES PERDEDORAS]],0),"")</f>
        <v/>
      </c>
      <c r="AC1126" s="23"/>
      <c r="AD1126" s="23"/>
      <c r="AE1126" s="6" t="str">
        <f>IF(D1126&lt;&gt;"",COUNTIF($D$3:D1126,D1126),"")</f>
        <v/>
      </c>
      <c r="AF1126" s="6" t="str">
        <f>IF(Tabla2[[#This Row],[RESULTADO TOTAL EN PPRO8]]&lt;0,ABS(Tabla2[[#This Row],[RESULTADO TOTAL EN PPRO8]]),"")</f>
        <v/>
      </c>
    </row>
    <row r="1127" spans="1:32" x14ac:dyDescent="0.25">
      <c r="A1127" s="22"/>
      <c r="B1127" s="34">
        <f t="shared" ref="B1127:B1190" si="43">B1126+1</f>
        <v>1125</v>
      </c>
      <c r="C1127" s="22"/>
      <c r="D1127" s="37"/>
      <c r="E1127" s="37"/>
      <c r="F1127" s="37"/>
      <c r="G1127" s="39"/>
      <c r="H1127" s="22"/>
      <c r="I1127" s="22"/>
      <c r="J1127" s="22"/>
      <c r="K1127" s="22"/>
      <c r="L1127" s="22"/>
      <c r="M1127" s="22"/>
      <c r="N1127" s="22"/>
      <c r="O1127" s="22"/>
      <c r="P1127" s="22"/>
      <c r="Q1127" s="22"/>
      <c r="R1127" s="22"/>
      <c r="S1127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1127" s="22"/>
      <c r="U1127" s="6" t="str">
        <f>IF(V1127&lt;&gt;"",Tabla2[[#This Row],[VALOR DEL PUNTO (EJEMPLO EN ACCIONES UN PUNTO 1€) ]]/Tabla2[[#This Row],[TAMAÑO DEL TICK (ACCIONES = 0,01)]],"")</f>
        <v/>
      </c>
      <c r="V1127" s="22"/>
      <c r="W1127" s="22"/>
      <c r="X1127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1127" s="13" t="str">
        <f>IF(Tabla2[[#This Row],[RESULTADO TOTAL EN PPRO8]]&lt;&gt;"",Tabla2[[#This Row],[RESULTADO TOTAL EN PPRO8]]-Tabla2[[#This Row],[RESULTADO (TOTAL)]],"")</f>
        <v/>
      </c>
      <c r="AA1127" s="6" t="str">
        <f>IF(Tabla2[[#This Row],[RESULTADO (TOTAL)]]&lt;0,1,"")</f>
        <v/>
      </c>
      <c r="AB1127" s="6" t="str">
        <f>IF(Tabla2[[#This Row],[TARGET REAL (RESULTADO EN TICKS)]]&lt;&gt;"",IF(Tabla2[[#This Row],[OPERACIONES PERDEDORAS]]=1,AB1126+Tabla2[[#This Row],[OPERACIONES PERDEDORAS]],0),"")</f>
        <v/>
      </c>
      <c r="AC1127" s="23"/>
      <c r="AD1127" s="23"/>
      <c r="AE1127" s="6" t="str">
        <f>IF(D1127&lt;&gt;"",COUNTIF($D$3:D1127,D1127),"")</f>
        <v/>
      </c>
      <c r="AF1127" s="6" t="str">
        <f>IF(Tabla2[[#This Row],[RESULTADO TOTAL EN PPRO8]]&lt;0,ABS(Tabla2[[#This Row],[RESULTADO TOTAL EN PPRO8]]),"")</f>
        <v/>
      </c>
    </row>
    <row r="1128" spans="1:32" x14ac:dyDescent="0.25">
      <c r="A1128" s="22"/>
      <c r="B1128" s="34">
        <f t="shared" si="43"/>
        <v>1126</v>
      </c>
      <c r="C1128" s="22"/>
      <c r="D1128" s="37"/>
      <c r="E1128" s="37"/>
      <c r="F1128" s="37"/>
      <c r="G1128" s="39"/>
      <c r="H1128" s="22"/>
      <c r="I1128" s="22"/>
      <c r="J1128" s="22"/>
      <c r="K1128" s="22"/>
      <c r="L1128" s="22"/>
      <c r="M1128" s="22"/>
      <c r="N1128" s="22"/>
      <c r="O1128" s="22"/>
      <c r="P1128" s="22"/>
      <c r="Q1128" s="22"/>
      <c r="R1128" s="22"/>
      <c r="S1128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1128" s="22"/>
      <c r="U1128" s="6" t="str">
        <f>IF(V1128&lt;&gt;"",Tabla2[[#This Row],[VALOR DEL PUNTO (EJEMPLO EN ACCIONES UN PUNTO 1€) ]]/Tabla2[[#This Row],[TAMAÑO DEL TICK (ACCIONES = 0,01)]],"")</f>
        <v/>
      </c>
      <c r="V1128" s="22"/>
      <c r="W1128" s="22"/>
      <c r="X1128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1128" s="13" t="str">
        <f>IF(Tabla2[[#This Row],[RESULTADO TOTAL EN PPRO8]]&lt;&gt;"",Tabla2[[#This Row],[RESULTADO TOTAL EN PPRO8]]-Tabla2[[#This Row],[RESULTADO (TOTAL)]],"")</f>
        <v/>
      </c>
      <c r="AA1128" s="6" t="str">
        <f>IF(Tabla2[[#This Row],[RESULTADO (TOTAL)]]&lt;0,1,"")</f>
        <v/>
      </c>
      <c r="AB1128" s="6" t="str">
        <f>IF(Tabla2[[#This Row],[TARGET REAL (RESULTADO EN TICKS)]]&lt;&gt;"",IF(Tabla2[[#This Row],[OPERACIONES PERDEDORAS]]=1,AB1127+Tabla2[[#This Row],[OPERACIONES PERDEDORAS]],0),"")</f>
        <v/>
      </c>
      <c r="AC1128" s="23"/>
      <c r="AD1128" s="23"/>
      <c r="AE1128" s="6" t="str">
        <f>IF(D1128&lt;&gt;"",COUNTIF($D$3:D1128,D1128),"")</f>
        <v/>
      </c>
      <c r="AF1128" s="6" t="str">
        <f>IF(Tabla2[[#This Row],[RESULTADO TOTAL EN PPRO8]]&lt;0,ABS(Tabla2[[#This Row],[RESULTADO TOTAL EN PPRO8]]),"")</f>
        <v/>
      </c>
    </row>
    <row r="1129" spans="1:32" x14ac:dyDescent="0.25">
      <c r="A1129" s="22"/>
      <c r="B1129" s="34">
        <f t="shared" si="43"/>
        <v>1127</v>
      </c>
      <c r="C1129" s="22"/>
      <c r="D1129" s="37"/>
      <c r="E1129" s="37"/>
      <c r="F1129" s="37"/>
      <c r="G1129" s="39"/>
      <c r="H1129" s="22"/>
      <c r="I1129" s="22"/>
      <c r="J1129" s="22"/>
      <c r="K1129" s="22"/>
      <c r="L1129" s="22"/>
      <c r="M1129" s="22"/>
      <c r="N1129" s="22"/>
      <c r="O1129" s="22"/>
      <c r="P1129" s="22"/>
      <c r="Q1129" s="22"/>
      <c r="R1129" s="22"/>
      <c r="S1129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1129" s="22"/>
      <c r="U1129" s="6" t="str">
        <f>IF(V1129&lt;&gt;"",Tabla2[[#This Row],[VALOR DEL PUNTO (EJEMPLO EN ACCIONES UN PUNTO 1€) ]]/Tabla2[[#This Row],[TAMAÑO DEL TICK (ACCIONES = 0,01)]],"")</f>
        <v/>
      </c>
      <c r="V1129" s="22"/>
      <c r="W1129" s="22"/>
      <c r="X1129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1129" s="13" t="str">
        <f>IF(Tabla2[[#This Row],[RESULTADO TOTAL EN PPRO8]]&lt;&gt;"",Tabla2[[#This Row],[RESULTADO TOTAL EN PPRO8]]-Tabla2[[#This Row],[RESULTADO (TOTAL)]],"")</f>
        <v/>
      </c>
      <c r="AA1129" s="6" t="str">
        <f>IF(Tabla2[[#This Row],[RESULTADO (TOTAL)]]&lt;0,1,"")</f>
        <v/>
      </c>
      <c r="AB1129" s="6" t="str">
        <f>IF(Tabla2[[#This Row],[TARGET REAL (RESULTADO EN TICKS)]]&lt;&gt;"",IF(Tabla2[[#This Row],[OPERACIONES PERDEDORAS]]=1,AB1128+Tabla2[[#This Row],[OPERACIONES PERDEDORAS]],0),"")</f>
        <v/>
      </c>
      <c r="AC1129" s="23"/>
      <c r="AD1129" s="23"/>
      <c r="AE1129" s="6" t="str">
        <f>IF(D1129&lt;&gt;"",COUNTIF($D$3:D1129,D1129),"")</f>
        <v/>
      </c>
      <c r="AF1129" s="6" t="str">
        <f>IF(Tabla2[[#This Row],[RESULTADO TOTAL EN PPRO8]]&lt;0,ABS(Tabla2[[#This Row],[RESULTADO TOTAL EN PPRO8]]),"")</f>
        <v/>
      </c>
    </row>
    <row r="1130" spans="1:32" x14ac:dyDescent="0.25">
      <c r="A1130" s="22"/>
      <c r="B1130" s="34">
        <f t="shared" si="43"/>
        <v>1128</v>
      </c>
      <c r="C1130" s="22"/>
      <c r="D1130" s="37"/>
      <c r="E1130" s="37"/>
      <c r="F1130" s="37"/>
      <c r="G1130" s="39"/>
      <c r="H1130" s="22"/>
      <c r="I1130" s="22"/>
      <c r="J1130" s="22"/>
      <c r="K1130" s="22"/>
      <c r="L1130" s="22"/>
      <c r="M1130" s="22"/>
      <c r="N1130" s="22"/>
      <c r="O1130" s="22"/>
      <c r="P1130" s="22"/>
      <c r="Q1130" s="22"/>
      <c r="R1130" s="22"/>
      <c r="S1130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1130" s="22"/>
      <c r="U1130" s="6" t="str">
        <f>IF(V1130&lt;&gt;"",Tabla2[[#This Row],[VALOR DEL PUNTO (EJEMPLO EN ACCIONES UN PUNTO 1€) ]]/Tabla2[[#This Row],[TAMAÑO DEL TICK (ACCIONES = 0,01)]],"")</f>
        <v/>
      </c>
      <c r="V1130" s="22"/>
      <c r="W1130" s="22"/>
      <c r="X1130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1130" s="13" t="str">
        <f>IF(Tabla2[[#This Row],[RESULTADO TOTAL EN PPRO8]]&lt;&gt;"",Tabla2[[#This Row],[RESULTADO TOTAL EN PPRO8]]-Tabla2[[#This Row],[RESULTADO (TOTAL)]],"")</f>
        <v/>
      </c>
      <c r="AA1130" s="6" t="str">
        <f>IF(Tabla2[[#This Row],[RESULTADO (TOTAL)]]&lt;0,1,"")</f>
        <v/>
      </c>
      <c r="AB1130" s="6" t="str">
        <f>IF(Tabla2[[#This Row],[TARGET REAL (RESULTADO EN TICKS)]]&lt;&gt;"",IF(Tabla2[[#This Row],[OPERACIONES PERDEDORAS]]=1,AB1129+Tabla2[[#This Row],[OPERACIONES PERDEDORAS]],0),"")</f>
        <v/>
      </c>
      <c r="AC1130" s="23"/>
      <c r="AD1130" s="23"/>
      <c r="AE1130" s="6" t="str">
        <f>IF(D1130&lt;&gt;"",COUNTIF($D$3:D1130,D1130),"")</f>
        <v/>
      </c>
      <c r="AF1130" s="6" t="str">
        <f>IF(Tabla2[[#This Row],[RESULTADO TOTAL EN PPRO8]]&lt;0,ABS(Tabla2[[#This Row],[RESULTADO TOTAL EN PPRO8]]),"")</f>
        <v/>
      </c>
    </row>
    <row r="1131" spans="1:32" x14ac:dyDescent="0.25">
      <c r="A1131" s="22"/>
      <c r="B1131" s="34">
        <f t="shared" si="43"/>
        <v>1129</v>
      </c>
      <c r="C1131" s="22"/>
      <c r="D1131" s="37"/>
      <c r="E1131" s="37"/>
      <c r="F1131" s="37"/>
      <c r="G1131" s="39"/>
      <c r="H1131" s="22"/>
      <c r="I1131" s="22"/>
      <c r="J1131" s="22"/>
      <c r="K1131" s="22"/>
      <c r="L1131" s="22"/>
      <c r="M1131" s="22"/>
      <c r="N1131" s="22"/>
      <c r="O1131" s="22"/>
      <c r="P1131" s="22"/>
      <c r="Q1131" s="22"/>
      <c r="R1131" s="22"/>
      <c r="S1131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1131" s="22"/>
      <c r="U1131" s="6" t="str">
        <f>IF(V1131&lt;&gt;"",Tabla2[[#This Row],[VALOR DEL PUNTO (EJEMPLO EN ACCIONES UN PUNTO 1€) ]]/Tabla2[[#This Row],[TAMAÑO DEL TICK (ACCIONES = 0,01)]],"")</f>
        <v/>
      </c>
      <c r="V1131" s="22"/>
      <c r="W1131" s="22"/>
      <c r="X1131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1131" s="13" t="str">
        <f>IF(Tabla2[[#This Row],[RESULTADO TOTAL EN PPRO8]]&lt;&gt;"",Tabla2[[#This Row],[RESULTADO TOTAL EN PPRO8]]-Tabla2[[#This Row],[RESULTADO (TOTAL)]],"")</f>
        <v/>
      </c>
      <c r="AA1131" s="6" t="str">
        <f>IF(Tabla2[[#This Row],[RESULTADO (TOTAL)]]&lt;0,1,"")</f>
        <v/>
      </c>
      <c r="AB1131" s="6" t="str">
        <f>IF(Tabla2[[#This Row],[TARGET REAL (RESULTADO EN TICKS)]]&lt;&gt;"",IF(Tabla2[[#This Row],[OPERACIONES PERDEDORAS]]=1,AB1130+Tabla2[[#This Row],[OPERACIONES PERDEDORAS]],0),"")</f>
        <v/>
      </c>
      <c r="AC1131" s="23"/>
      <c r="AD1131" s="23"/>
      <c r="AE1131" s="6" t="str">
        <f>IF(D1131&lt;&gt;"",COUNTIF($D$3:D1131,D1131),"")</f>
        <v/>
      </c>
      <c r="AF1131" s="6" t="str">
        <f>IF(Tabla2[[#This Row],[RESULTADO TOTAL EN PPRO8]]&lt;0,ABS(Tabla2[[#This Row],[RESULTADO TOTAL EN PPRO8]]),"")</f>
        <v/>
      </c>
    </row>
    <row r="1132" spans="1:32" x14ac:dyDescent="0.25">
      <c r="A1132" s="22"/>
      <c r="B1132" s="34">
        <f t="shared" si="43"/>
        <v>1130</v>
      </c>
      <c r="C1132" s="22"/>
      <c r="D1132" s="37"/>
      <c r="E1132" s="37"/>
      <c r="F1132" s="37"/>
      <c r="G1132" s="39"/>
      <c r="H1132" s="22"/>
      <c r="I1132" s="22"/>
      <c r="J1132" s="22"/>
      <c r="K1132" s="22"/>
      <c r="L1132" s="22"/>
      <c r="M1132" s="22"/>
      <c r="N1132" s="22"/>
      <c r="O1132" s="22"/>
      <c r="P1132" s="22"/>
      <c r="Q1132" s="22"/>
      <c r="R1132" s="22"/>
      <c r="S1132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1132" s="22"/>
      <c r="U1132" s="6" t="str">
        <f>IF(V1132&lt;&gt;"",Tabla2[[#This Row],[VALOR DEL PUNTO (EJEMPLO EN ACCIONES UN PUNTO 1€) ]]/Tabla2[[#This Row],[TAMAÑO DEL TICK (ACCIONES = 0,01)]],"")</f>
        <v/>
      </c>
      <c r="V1132" s="22"/>
      <c r="W1132" s="22"/>
      <c r="X1132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1132" s="13" t="str">
        <f>IF(Tabla2[[#This Row],[RESULTADO TOTAL EN PPRO8]]&lt;&gt;"",Tabla2[[#This Row],[RESULTADO TOTAL EN PPRO8]]-Tabla2[[#This Row],[RESULTADO (TOTAL)]],"")</f>
        <v/>
      </c>
      <c r="AA1132" s="6" t="str">
        <f>IF(Tabla2[[#This Row],[RESULTADO (TOTAL)]]&lt;0,1,"")</f>
        <v/>
      </c>
      <c r="AB1132" s="6" t="str">
        <f>IF(Tabla2[[#This Row],[TARGET REAL (RESULTADO EN TICKS)]]&lt;&gt;"",IF(Tabla2[[#This Row],[OPERACIONES PERDEDORAS]]=1,AB1131+Tabla2[[#This Row],[OPERACIONES PERDEDORAS]],0),"")</f>
        <v/>
      </c>
      <c r="AC1132" s="23"/>
      <c r="AD1132" s="23"/>
      <c r="AE1132" s="6" t="str">
        <f>IF(D1132&lt;&gt;"",COUNTIF($D$3:D1132,D1132),"")</f>
        <v/>
      </c>
      <c r="AF1132" s="6" t="str">
        <f>IF(Tabla2[[#This Row],[RESULTADO TOTAL EN PPRO8]]&lt;0,ABS(Tabla2[[#This Row],[RESULTADO TOTAL EN PPRO8]]),"")</f>
        <v/>
      </c>
    </row>
    <row r="1133" spans="1:32" x14ac:dyDescent="0.25">
      <c r="A1133" s="22"/>
      <c r="B1133" s="34">
        <f t="shared" si="43"/>
        <v>1131</v>
      </c>
      <c r="C1133" s="22"/>
      <c r="D1133" s="37"/>
      <c r="E1133" s="37"/>
      <c r="F1133" s="37"/>
      <c r="G1133" s="39"/>
      <c r="H1133" s="22"/>
      <c r="I1133" s="22"/>
      <c r="J1133" s="22"/>
      <c r="K1133" s="22"/>
      <c r="L1133" s="22"/>
      <c r="M1133" s="22"/>
      <c r="N1133" s="22"/>
      <c r="O1133" s="22"/>
      <c r="P1133" s="22"/>
      <c r="Q1133" s="22"/>
      <c r="R1133" s="22"/>
      <c r="S1133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1133" s="22"/>
      <c r="U1133" s="6" t="str">
        <f>IF(V1133&lt;&gt;"",Tabla2[[#This Row],[VALOR DEL PUNTO (EJEMPLO EN ACCIONES UN PUNTO 1€) ]]/Tabla2[[#This Row],[TAMAÑO DEL TICK (ACCIONES = 0,01)]],"")</f>
        <v/>
      </c>
      <c r="V1133" s="22"/>
      <c r="W1133" s="22"/>
      <c r="X1133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1133" s="13" t="str">
        <f>IF(Tabla2[[#This Row],[RESULTADO TOTAL EN PPRO8]]&lt;&gt;"",Tabla2[[#This Row],[RESULTADO TOTAL EN PPRO8]]-Tabla2[[#This Row],[RESULTADO (TOTAL)]],"")</f>
        <v/>
      </c>
      <c r="AA1133" s="6" t="str">
        <f>IF(Tabla2[[#This Row],[RESULTADO (TOTAL)]]&lt;0,1,"")</f>
        <v/>
      </c>
      <c r="AB1133" s="6" t="str">
        <f>IF(Tabla2[[#This Row],[TARGET REAL (RESULTADO EN TICKS)]]&lt;&gt;"",IF(Tabla2[[#This Row],[OPERACIONES PERDEDORAS]]=1,AB1132+Tabla2[[#This Row],[OPERACIONES PERDEDORAS]],0),"")</f>
        <v/>
      </c>
      <c r="AC1133" s="23"/>
      <c r="AD1133" s="23"/>
      <c r="AE1133" s="6" t="str">
        <f>IF(D1133&lt;&gt;"",COUNTIF($D$3:D1133,D1133),"")</f>
        <v/>
      </c>
      <c r="AF1133" s="6" t="str">
        <f>IF(Tabla2[[#This Row],[RESULTADO TOTAL EN PPRO8]]&lt;0,ABS(Tabla2[[#This Row],[RESULTADO TOTAL EN PPRO8]]),"")</f>
        <v/>
      </c>
    </row>
    <row r="1134" spans="1:32" x14ac:dyDescent="0.25">
      <c r="A1134" s="22"/>
      <c r="B1134" s="34">
        <f t="shared" si="43"/>
        <v>1132</v>
      </c>
      <c r="C1134" s="22"/>
      <c r="D1134" s="37"/>
      <c r="E1134" s="37"/>
      <c r="F1134" s="37"/>
      <c r="G1134" s="39"/>
      <c r="H1134" s="22"/>
      <c r="I1134" s="22"/>
      <c r="J1134" s="22"/>
      <c r="K1134" s="22"/>
      <c r="L1134" s="22"/>
      <c r="M1134" s="22"/>
      <c r="N1134" s="22"/>
      <c r="O1134" s="22"/>
      <c r="P1134" s="22"/>
      <c r="Q1134" s="22"/>
      <c r="R1134" s="22"/>
      <c r="S1134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1134" s="22"/>
      <c r="U1134" s="6" t="str">
        <f>IF(V1134&lt;&gt;"",Tabla2[[#This Row],[VALOR DEL PUNTO (EJEMPLO EN ACCIONES UN PUNTO 1€) ]]/Tabla2[[#This Row],[TAMAÑO DEL TICK (ACCIONES = 0,01)]],"")</f>
        <v/>
      </c>
      <c r="V1134" s="22"/>
      <c r="W1134" s="22"/>
      <c r="X1134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1134" s="13" t="str">
        <f>IF(Tabla2[[#This Row],[RESULTADO TOTAL EN PPRO8]]&lt;&gt;"",Tabla2[[#This Row],[RESULTADO TOTAL EN PPRO8]]-Tabla2[[#This Row],[RESULTADO (TOTAL)]],"")</f>
        <v/>
      </c>
      <c r="AA1134" s="6" t="str">
        <f>IF(Tabla2[[#This Row],[RESULTADO (TOTAL)]]&lt;0,1,"")</f>
        <v/>
      </c>
      <c r="AB1134" s="6" t="str">
        <f>IF(Tabla2[[#This Row],[TARGET REAL (RESULTADO EN TICKS)]]&lt;&gt;"",IF(Tabla2[[#This Row],[OPERACIONES PERDEDORAS]]=1,AB1133+Tabla2[[#This Row],[OPERACIONES PERDEDORAS]],0),"")</f>
        <v/>
      </c>
      <c r="AC1134" s="23"/>
      <c r="AD1134" s="23"/>
      <c r="AE1134" s="6" t="str">
        <f>IF(D1134&lt;&gt;"",COUNTIF($D$3:D1134,D1134),"")</f>
        <v/>
      </c>
      <c r="AF1134" s="6" t="str">
        <f>IF(Tabla2[[#This Row],[RESULTADO TOTAL EN PPRO8]]&lt;0,ABS(Tabla2[[#This Row],[RESULTADO TOTAL EN PPRO8]]),"")</f>
        <v/>
      </c>
    </row>
    <row r="1135" spans="1:32" x14ac:dyDescent="0.25">
      <c r="A1135" s="22"/>
      <c r="B1135" s="34">
        <f t="shared" si="43"/>
        <v>1133</v>
      </c>
      <c r="C1135" s="22"/>
      <c r="D1135" s="37"/>
      <c r="E1135" s="37"/>
      <c r="F1135" s="37"/>
      <c r="G1135" s="39"/>
      <c r="H1135" s="22"/>
      <c r="I1135" s="22"/>
      <c r="J1135" s="22"/>
      <c r="K1135" s="22"/>
      <c r="L1135" s="22"/>
      <c r="M1135" s="22"/>
      <c r="N1135" s="22"/>
      <c r="O1135" s="22"/>
      <c r="P1135" s="22"/>
      <c r="Q1135" s="22"/>
      <c r="R1135" s="22"/>
      <c r="S1135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1135" s="22"/>
      <c r="U1135" s="6" t="str">
        <f>IF(V1135&lt;&gt;"",Tabla2[[#This Row],[VALOR DEL PUNTO (EJEMPLO EN ACCIONES UN PUNTO 1€) ]]/Tabla2[[#This Row],[TAMAÑO DEL TICK (ACCIONES = 0,01)]],"")</f>
        <v/>
      </c>
      <c r="V1135" s="22"/>
      <c r="W1135" s="22"/>
      <c r="X1135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1135" s="13" t="str">
        <f>IF(Tabla2[[#This Row],[RESULTADO TOTAL EN PPRO8]]&lt;&gt;"",Tabla2[[#This Row],[RESULTADO TOTAL EN PPRO8]]-Tabla2[[#This Row],[RESULTADO (TOTAL)]],"")</f>
        <v/>
      </c>
      <c r="AA1135" s="6" t="str">
        <f>IF(Tabla2[[#This Row],[RESULTADO (TOTAL)]]&lt;0,1,"")</f>
        <v/>
      </c>
      <c r="AB1135" s="6" t="str">
        <f>IF(Tabla2[[#This Row],[TARGET REAL (RESULTADO EN TICKS)]]&lt;&gt;"",IF(Tabla2[[#This Row],[OPERACIONES PERDEDORAS]]=1,AB1134+Tabla2[[#This Row],[OPERACIONES PERDEDORAS]],0),"")</f>
        <v/>
      </c>
      <c r="AC1135" s="23"/>
      <c r="AD1135" s="23"/>
      <c r="AE1135" s="6" t="str">
        <f>IF(D1135&lt;&gt;"",COUNTIF($D$3:D1135,D1135),"")</f>
        <v/>
      </c>
      <c r="AF1135" s="6" t="str">
        <f>IF(Tabla2[[#This Row],[RESULTADO TOTAL EN PPRO8]]&lt;0,ABS(Tabla2[[#This Row],[RESULTADO TOTAL EN PPRO8]]),"")</f>
        <v/>
      </c>
    </row>
    <row r="1136" spans="1:32" x14ac:dyDescent="0.25">
      <c r="A1136" s="22"/>
      <c r="B1136" s="34">
        <f t="shared" si="43"/>
        <v>1134</v>
      </c>
      <c r="C1136" s="22"/>
      <c r="D1136" s="37"/>
      <c r="E1136" s="37"/>
      <c r="F1136" s="37"/>
      <c r="G1136" s="39"/>
      <c r="H1136" s="22"/>
      <c r="I1136" s="22"/>
      <c r="J1136" s="22"/>
      <c r="K1136" s="22"/>
      <c r="L1136" s="22"/>
      <c r="M1136" s="22"/>
      <c r="N1136" s="22"/>
      <c r="O1136" s="22"/>
      <c r="P1136" s="22"/>
      <c r="Q1136" s="22"/>
      <c r="R1136" s="22"/>
      <c r="S1136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1136" s="22"/>
      <c r="U1136" s="6" t="str">
        <f>IF(V1136&lt;&gt;"",Tabla2[[#This Row],[VALOR DEL PUNTO (EJEMPLO EN ACCIONES UN PUNTO 1€) ]]/Tabla2[[#This Row],[TAMAÑO DEL TICK (ACCIONES = 0,01)]],"")</f>
        <v/>
      </c>
      <c r="V1136" s="22"/>
      <c r="W1136" s="22"/>
      <c r="X1136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1136" s="13" t="str">
        <f>IF(Tabla2[[#This Row],[RESULTADO TOTAL EN PPRO8]]&lt;&gt;"",Tabla2[[#This Row],[RESULTADO TOTAL EN PPRO8]]-Tabla2[[#This Row],[RESULTADO (TOTAL)]],"")</f>
        <v/>
      </c>
      <c r="AA1136" s="6" t="str">
        <f>IF(Tabla2[[#This Row],[RESULTADO (TOTAL)]]&lt;0,1,"")</f>
        <v/>
      </c>
      <c r="AB1136" s="6" t="str">
        <f>IF(Tabla2[[#This Row],[TARGET REAL (RESULTADO EN TICKS)]]&lt;&gt;"",IF(Tabla2[[#This Row],[OPERACIONES PERDEDORAS]]=1,AB1135+Tabla2[[#This Row],[OPERACIONES PERDEDORAS]],0),"")</f>
        <v/>
      </c>
      <c r="AC1136" s="23"/>
      <c r="AD1136" s="23"/>
      <c r="AE1136" s="6" t="str">
        <f>IF(D1136&lt;&gt;"",COUNTIF($D$3:D1136,D1136),"")</f>
        <v/>
      </c>
      <c r="AF1136" s="6" t="str">
        <f>IF(Tabla2[[#This Row],[RESULTADO TOTAL EN PPRO8]]&lt;0,ABS(Tabla2[[#This Row],[RESULTADO TOTAL EN PPRO8]]),"")</f>
        <v/>
      </c>
    </row>
    <row r="1137" spans="1:32" x14ac:dyDescent="0.25">
      <c r="A1137" s="22"/>
      <c r="B1137" s="34">
        <f t="shared" si="43"/>
        <v>1135</v>
      </c>
      <c r="C1137" s="22"/>
      <c r="D1137" s="37"/>
      <c r="E1137" s="37"/>
      <c r="F1137" s="37"/>
      <c r="G1137" s="39"/>
      <c r="H1137" s="22"/>
      <c r="I1137" s="22"/>
      <c r="J1137" s="22"/>
      <c r="K1137" s="22"/>
      <c r="L1137" s="22"/>
      <c r="M1137" s="22"/>
      <c r="N1137" s="22"/>
      <c r="O1137" s="22"/>
      <c r="P1137" s="22"/>
      <c r="Q1137" s="22"/>
      <c r="R1137" s="22"/>
      <c r="S1137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1137" s="22"/>
      <c r="U1137" s="6" t="str">
        <f>IF(V1137&lt;&gt;"",Tabla2[[#This Row],[VALOR DEL PUNTO (EJEMPLO EN ACCIONES UN PUNTO 1€) ]]/Tabla2[[#This Row],[TAMAÑO DEL TICK (ACCIONES = 0,01)]],"")</f>
        <v/>
      </c>
      <c r="V1137" s="22"/>
      <c r="W1137" s="22"/>
      <c r="X1137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1137" s="13" t="str">
        <f>IF(Tabla2[[#This Row],[RESULTADO TOTAL EN PPRO8]]&lt;&gt;"",Tabla2[[#This Row],[RESULTADO TOTAL EN PPRO8]]-Tabla2[[#This Row],[RESULTADO (TOTAL)]],"")</f>
        <v/>
      </c>
      <c r="AA1137" s="6" t="str">
        <f>IF(Tabla2[[#This Row],[RESULTADO (TOTAL)]]&lt;0,1,"")</f>
        <v/>
      </c>
      <c r="AB1137" s="6" t="str">
        <f>IF(Tabla2[[#This Row],[TARGET REAL (RESULTADO EN TICKS)]]&lt;&gt;"",IF(Tabla2[[#This Row],[OPERACIONES PERDEDORAS]]=1,AB1136+Tabla2[[#This Row],[OPERACIONES PERDEDORAS]],0),"")</f>
        <v/>
      </c>
      <c r="AC1137" s="23"/>
      <c r="AD1137" s="23"/>
      <c r="AE1137" s="6" t="str">
        <f>IF(D1137&lt;&gt;"",COUNTIF($D$3:D1137,D1137),"")</f>
        <v/>
      </c>
      <c r="AF1137" s="6" t="str">
        <f>IF(Tabla2[[#This Row],[RESULTADO TOTAL EN PPRO8]]&lt;0,ABS(Tabla2[[#This Row],[RESULTADO TOTAL EN PPRO8]]),"")</f>
        <v/>
      </c>
    </row>
    <row r="1138" spans="1:32" x14ac:dyDescent="0.25">
      <c r="A1138" s="22"/>
      <c r="B1138" s="34">
        <f t="shared" si="43"/>
        <v>1136</v>
      </c>
      <c r="C1138" s="22"/>
      <c r="D1138" s="37"/>
      <c r="E1138" s="37"/>
      <c r="F1138" s="37"/>
      <c r="G1138" s="39"/>
      <c r="H1138" s="22"/>
      <c r="I1138" s="22"/>
      <c r="J1138" s="22"/>
      <c r="K1138" s="22"/>
      <c r="L1138" s="22"/>
      <c r="M1138" s="22"/>
      <c r="N1138" s="22"/>
      <c r="O1138" s="22"/>
      <c r="P1138" s="22"/>
      <c r="Q1138" s="22"/>
      <c r="R1138" s="22"/>
      <c r="S1138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1138" s="22"/>
      <c r="U1138" s="6" t="str">
        <f>IF(V1138&lt;&gt;"",Tabla2[[#This Row],[VALOR DEL PUNTO (EJEMPLO EN ACCIONES UN PUNTO 1€) ]]/Tabla2[[#This Row],[TAMAÑO DEL TICK (ACCIONES = 0,01)]],"")</f>
        <v/>
      </c>
      <c r="V1138" s="22"/>
      <c r="W1138" s="22"/>
      <c r="X1138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1138" s="13" t="str">
        <f>IF(Tabla2[[#This Row],[RESULTADO TOTAL EN PPRO8]]&lt;&gt;"",Tabla2[[#This Row],[RESULTADO TOTAL EN PPRO8]]-Tabla2[[#This Row],[RESULTADO (TOTAL)]],"")</f>
        <v/>
      </c>
      <c r="AA1138" s="6" t="str">
        <f>IF(Tabla2[[#This Row],[RESULTADO (TOTAL)]]&lt;0,1,"")</f>
        <v/>
      </c>
      <c r="AB1138" s="6" t="str">
        <f>IF(Tabla2[[#This Row],[TARGET REAL (RESULTADO EN TICKS)]]&lt;&gt;"",IF(Tabla2[[#This Row],[OPERACIONES PERDEDORAS]]=1,AB1137+Tabla2[[#This Row],[OPERACIONES PERDEDORAS]],0),"")</f>
        <v/>
      </c>
      <c r="AC1138" s="23"/>
      <c r="AD1138" s="23"/>
      <c r="AE1138" s="6" t="str">
        <f>IF(D1138&lt;&gt;"",COUNTIF($D$3:D1138,D1138),"")</f>
        <v/>
      </c>
      <c r="AF1138" s="6" t="str">
        <f>IF(Tabla2[[#This Row],[RESULTADO TOTAL EN PPRO8]]&lt;0,ABS(Tabla2[[#This Row],[RESULTADO TOTAL EN PPRO8]]),"")</f>
        <v/>
      </c>
    </row>
    <row r="1139" spans="1:32" x14ac:dyDescent="0.25">
      <c r="A1139" s="22"/>
      <c r="B1139" s="34">
        <f t="shared" si="43"/>
        <v>1137</v>
      </c>
      <c r="C1139" s="22"/>
      <c r="D1139" s="37"/>
      <c r="E1139" s="37"/>
      <c r="F1139" s="37"/>
      <c r="G1139" s="39"/>
      <c r="H1139" s="22"/>
      <c r="I1139" s="22"/>
      <c r="J1139" s="22"/>
      <c r="K1139" s="22"/>
      <c r="L1139" s="22"/>
      <c r="M1139" s="22"/>
      <c r="N1139" s="22"/>
      <c r="O1139" s="22"/>
      <c r="P1139" s="22"/>
      <c r="Q1139" s="22"/>
      <c r="R1139" s="22"/>
      <c r="S1139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1139" s="22"/>
      <c r="U1139" s="6" t="str">
        <f>IF(V1139&lt;&gt;"",Tabla2[[#This Row],[VALOR DEL PUNTO (EJEMPLO EN ACCIONES UN PUNTO 1€) ]]/Tabla2[[#This Row],[TAMAÑO DEL TICK (ACCIONES = 0,01)]],"")</f>
        <v/>
      </c>
      <c r="V1139" s="22"/>
      <c r="W1139" s="22"/>
      <c r="X1139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1139" s="13" t="str">
        <f>IF(Tabla2[[#This Row],[RESULTADO TOTAL EN PPRO8]]&lt;&gt;"",Tabla2[[#This Row],[RESULTADO TOTAL EN PPRO8]]-Tabla2[[#This Row],[RESULTADO (TOTAL)]],"")</f>
        <v/>
      </c>
      <c r="AA1139" s="6" t="str">
        <f>IF(Tabla2[[#This Row],[RESULTADO (TOTAL)]]&lt;0,1,"")</f>
        <v/>
      </c>
      <c r="AB1139" s="6" t="str">
        <f>IF(Tabla2[[#This Row],[TARGET REAL (RESULTADO EN TICKS)]]&lt;&gt;"",IF(Tabla2[[#This Row],[OPERACIONES PERDEDORAS]]=1,AB1138+Tabla2[[#This Row],[OPERACIONES PERDEDORAS]],0),"")</f>
        <v/>
      </c>
      <c r="AC1139" s="23"/>
      <c r="AD1139" s="23"/>
      <c r="AE1139" s="6" t="str">
        <f>IF(D1139&lt;&gt;"",COUNTIF($D$3:D1139,D1139),"")</f>
        <v/>
      </c>
      <c r="AF1139" s="6" t="str">
        <f>IF(Tabla2[[#This Row],[RESULTADO TOTAL EN PPRO8]]&lt;0,ABS(Tabla2[[#This Row],[RESULTADO TOTAL EN PPRO8]]),"")</f>
        <v/>
      </c>
    </row>
    <row r="1140" spans="1:32" x14ac:dyDescent="0.25">
      <c r="A1140" s="22"/>
      <c r="B1140" s="34">
        <f t="shared" si="43"/>
        <v>1138</v>
      </c>
      <c r="C1140" s="22"/>
      <c r="D1140" s="37"/>
      <c r="E1140" s="37"/>
      <c r="F1140" s="37"/>
      <c r="G1140" s="39"/>
      <c r="H1140" s="22"/>
      <c r="I1140" s="22"/>
      <c r="J1140" s="22"/>
      <c r="K1140" s="22"/>
      <c r="L1140" s="22"/>
      <c r="M1140" s="22"/>
      <c r="N1140" s="22"/>
      <c r="O1140" s="22"/>
      <c r="P1140" s="22"/>
      <c r="Q1140" s="22"/>
      <c r="R1140" s="22"/>
      <c r="S1140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1140" s="22"/>
      <c r="U1140" s="6" t="str">
        <f>IF(V1140&lt;&gt;"",Tabla2[[#This Row],[VALOR DEL PUNTO (EJEMPLO EN ACCIONES UN PUNTO 1€) ]]/Tabla2[[#This Row],[TAMAÑO DEL TICK (ACCIONES = 0,01)]],"")</f>
        <v/>
      </c>
      <c r="V1140" s="22"/>
      <c r="W1140" s="22"/>
      <c r="X1140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1140" s="13" t="str">
        <f>IF(Tabla2[[#This Row],[RESULTADO TOTAL EN PPRO8]]&lt;&gt;"",Tabla2[[#This Row],[RESULTADO TOTAL EN PPRO8]]-Tabla2[[#This Row],[RESULTADO (TOTAL)]],"")</f>
        <v/>
      </c>
      <c r="AA1140" s="6" t="str">
        <f>IF(Tabla2[[#This Row],[RESULTADO (TOTAL)]]&lt;0,1,"")</f>
        <v/>
      </c>
      <c r="AB1140" s="6" t="str">
        <f>IF(Tabla2[[#This Row],[TARGET REAL (RESULTADO EN TICKS)]]&lt;&gt;"",IF(Tabla2[[#This Row],[OPERACIONES PERDEDORAS]]=1,AB1139+Tabla2[[#This Row],[OPERACIONES PERDEDORAS]],0),"")</f>
        <v/>
      </c>
      <c r="AC1140" s="23"/>
      <c r="AD1140" s="23"/>
      <c r="AE1140" s="6" t="str">
        <f>IF(D1140&lt;&gt;"",COUNTIF($D$3:D1140,D1140),"")</f>
        <v/>
      </c>
      <c r="AF1140" s="6" t="str">
        <f>IF(Tabla2[[#This Row],[RESULTADO TOTAL EN PPRO8]]&lt;0,ABS(Tabla2[[#This Row],[RESULTADO TOTAL EN PPRO8]]),"")</f>
        <v/>
      </c>
    </row>
    <row r="1141" spans="1:32" x14ac:dyDescent="0.25">
      <c r="A1141" s="22"/>
      <c r="B1141" s="34">
        <f t="shared" si="43"/>
        <v>1139</v>
      </c>
      <c r="C1141" s="22"/>
      <c r="D1141" s="37"/>
      <c r="E1141" s="37"/>
      <c r="F1141" s="37"/>
      <c r="G1141" s="39"/>
      <c r="H1141" s="22"/>
      <c r="I1141" s="22"/>
      <c r="J1141" s="22"/>
      <c r="K1141" s="22"/>
      <c r="L1141" s="22"/>
      <c r="M1141" s="22"/>
      <c r="N1141" s="22"/>
      <c r="O1141" s="22"/>
      <c r="P1141" s="22"/>
      <c r="Q1141" s="22"/>
      <c r="R1141" s="22"/>
      <c r="S1141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1141" s="22"/>
      <c r="U1141" s="6" t="str">
        <f>IF(V1141&lt;&gt;"",Tabla2[[#This Row],[VALOR DEL PUNTO (EJEMPLO EN ACCIONES UN PUNTO 1€) ]]/Tabla2[[#This Row],[TAMAÑO DEL TICK (ACCIONES = 0,01)]],"")</f>
        <v/>
      </c>
      <c r="V1141" s="22"/>
      <c r="W1141" s="22"/>
      <c r="X1141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1141" s="13" t="str">
        <f>IF(Tabla2[[#This Row],[RESULTADO TOTAL EN PPRO8]]&lt;&gt;"",Tabla2[[#This Row],[RESULTADO TOTAL EN PPRO8]]-Tabla2[[#This Row],[RESULTADO (TOTAL)]],"")</f>
        <v/>
      </c>
      <c r="AA1141" s="6" t="str">
        <f>IF(Tabla2[[#This Row],[RESULTADO (TOTAL)]]&lt;0,1,"")</f>
        <v/>
      </c>
      <c r="AB1141" s="6" t="str">
        <f>IF(Tabla2[[#This Row],[TARGET REAL (RESULTADO EN TICKS)]]&lt;&gt;"",IF(Tabla2[[#This Row],[OPERACIONES PERDEDORAS]]=1,AB1140+Tabla2[[#This Row],[OPERACIONES PERDEDORAS]],0),"")</f>
        <v/>
      </c>
      <c r="AC1141" s="23"/>
      <c r="AD1141" s="23"/>
      <c r="AE1141" s="6" t="str">
        <f>IF(D1141&lt;&gt;"",COUNTIF($D$3:D1141,D1141),"")</f>
        <v/>
      </c>
      <c r="AF1141" s="6" t="str">
        <f>IF(Tabla2[[#This Row],[RESULTADO TOTAL EN PPRO8]]&lt;0,ABS(Tabla2[[#This Row],[RESULTADO TOTAL EN PPRO8]]),"")</f>
        <v/>
      </c>
    </row>
    <row r="1142" spans="1:32" x14ac:dyDescent="0.25">
      <c r="A1142" s="22"/>
      <c r="B1142" s="34">
        <f t="shared" si="43"/>
        <v>1140</v>
      </c>
      <c r="C1142" s="22"/>
      <c r="D1142" s="37"/>
      <c r="E1142" s="37"/>
      <c r="F1142" s="37"/>
      <c r="G1142" s="39"/>
      <c r="H1142" s="22"/>
      <c r="I1142" s="22"/>
      <c r="J1142" s="22"/>
      <c r="K1142" s="22"/>
      <c r="L1142" s="22"/>
      <c r="M1142" s="22"/>
      <c r="N1142" s="22"/>
      <c r="O1142" s="22"/>
      <c r="P1142" s="22"/>
      <c r="Q1142" s="22"/>
      <c r="R1142" s="22"/>
      <c r="S1142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1142" s="22"/>
      <c r="U1142" s="6" t="str">
        <f>IF(V1142&lt;&gt;"",Tabla2[[#This Row],[VALOR DEL PUNTO (EJEMPLO EN ACCIONES UN PUNTO 1€) ]]/Tabla2[[#This Row],[TAMAÑO DEL TICK (ACCIONES = 0,01)]],"")</f>
        <v/>
      </c>
      <c r="V1142" s="22"/>
      <c r="W1142" s="22"/>
      <c r="X1142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1142" s="13" t="str">
        <f>IF(Tabla2[[#This Row],[RESULTADO TOTAL EN PPRO8]]&lt;&gt;"",Tabla2[[#This Row],[RESULTADO TOTAL EN PPRO8]]-Tabla2[[#This Row],[RESULTADO (TOTAL)]],"")</f>
        <v/>
      </c>
      <c r="AA1142" s="6" t="str">
        <f>IF(Tabla2[[#This Row],[RESULTADO (TOTAL)]]&lt;0,1,"")</f>
        <v/>
      </c>
      <c r="AB1142" s="6" t="str">
        <f>IF(Tabla2[[#This Row],[TARGET REAL (RESULTADO EN TICKS)]]&lt;&gt;"",IF(Tabla2[[#This Row],[OPERACIONES PERDEDORAS]]=1,AB1141+Tabla2[[#This Row],[OPERACIONES PERDEDORAS]],0),"")</f>
        <v/>
      </c>
      <c r="AC1142" s="23"/>
      <c r="AD1142" s="23"/>
      <c r="AE1142" s="6" t="str">
        <f>IF(D1142&lt;&gt;"",COUNTIF($D$3:D1142,D1142),"")</f>
        <v/>
      </c>
      <c r="AF1142" s="6" t="str">
        <f>IF(Tabla2[[#This Row],[RESULTADO TOTAL EN PPRO8]]&lt;0,ABS(Tabla2[[#This Row],[RESULTADO TOTAL EN PPRO8]]),"")</f>
        <v/>
      </c>
    </row>
    <row r="1143" spans="1:32" x14ac:dyDescent="0.25">
      <c r="A1143" s="22"/>
      <c r="B1143" s="34">
        <f t="shared" si="43"/>
        <v>1141</v>
      </c>
      <c r="C1143" s="22"/>
      <c r="D1143" s="37"/>
      <c r="E1143" s="37"/>
      <c r="F1143" s="37"/>
      <c r="G1143" s="39"/>
      <c r="H1143" s="22"/>
      <c r="I1143" s="22"/>
      <c r="J1143" s="22"/>
      <c r="K1143" s="22"/>
      <c r="L1143" s="22"/>
      <c r="M1143" s="22"/>
      <c r="N1143" s="22"/>
      <c r="O1143" s="22"/>
      <c r="P1143" s="22"/>
      <c r="Q1143" s="22"/>
      <c r="R1143" s="22"/>
      <c r="S1143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1143" s="22"/>
      <c r="U1143" s="6" t="str">
        <f>IF(V1143&lt;&gt;"",Tabla2[[#This Row],[VALOR DEL PUNTO (EJEMPLO EN ACCIONES UN PUNTO 1€) ]]/Tabla2[[#This Row],[TAMAÑO DEL TICK (ACCIONES = 0,01)]],"")</f>
        <v/>
      </c>
      <c r="V1143" s="22"/>
      <c r="W1143" s="22"/>
      <c r="X1143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1143" s="13" t="str">
        <f>IF(Tabla2[[#This Row],[RESULTADO TOTAL EN PPRO8]]&lt;&gt;"",Tabla2[[#This Row],[RESULTADO TOTAL EN PPRO8]]-Tabla2[[#This Row],[RESULTADO (TOTAL)]],"")</f>
        <v/>
      </c>
      <c r="AA1143" s="6" t="str">
        <f>IF(Tabla2[[#This Row],[RESULTADO (TOTAL)]]&lt;0,1,"")</f>
        <v/>
      </c>
      <c r="AB1143" s="6" t="str">
        <f>IF(Tabla2[[#This Row],[TARGET REAL (RESULTADO EN TICKS)]]&lt;&gt;"",IF(Tabla2[[#This Row],[OPERACIONES PERDEDORAS]]=1,AB1142+Tabla2[[#This Row],[OPERACIONES PERDEDORAS]],0),"")</f>
        <v/>
      </c>
      <c r="AC1143" s="23"/>
      <c r="AD1143" s="23"/>
      <c r="AE1143" s="6" t="str">
        <f>IF(D1143&lt;&gt;"",COUNTIF($D$3:D1143,D1143),"")</f>
        <v/>
      </c>
      <c r="AF1143" s="6" t="str">
        <f>IF(Tabla2[[#This Row],[RESULTADO TOTAL EN PPRO8]]&lt;0,ABS(Tabla2[[#This Row],[RESULTADO TOTAL EN PPRO8]]),"")</f>
        <v/>
      </c>
    </row>
    <row r="1144" spans="1:32" x14ac:dyDescent="0.25">
      <c r="A1144" s="22"/>
      <c r="B1144" s="34">
        <f t="shared" si="43"/>
        <v>1142</v>
      </c>
      <c r="C1144" s="22"/>
      <c r="D1144" s="37"/>
      <c r="E1144" s="37"/>
      <c r="F1144" s="37"/>
      <c r="G1144" s="39"/>
      <c r="H1144" s="22"/>
      <c r="I1144" s="22"/>
      <c r="J1144" s="22"/>
      <c r="K1144" s="22"/>
      <c r="L1144" s="22"/>
      <c r="M1144" s="22"/>
      <c r="N1144" s="22"/>
      <c r="O1144" s="22"/>
      <c r="P1144" s="22"/>
      <c r="Q1144" s="22"/>
      <c r="R1144" s="22"/>
      <c r="S1144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1144" s="22"/>
      <c r="U1144" s="6" t="str">
        <f>IF(V1144&lt;&gt;"",Tabla2[[#This Row],[VALOR DEL PUNTO (EJEMPLO EN ACCIONES UN PUNTO 1€) ]]/Tabla2[[#This Row],[TAMAÑO DEL TICK (ACCIONES = 0,01)]],"")</f>
        <v/>
      </c>
      <c r="V1144" s="22"/>
      <c r="W1144" s="22"/>
      <c r="X1144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1144" s="13" t="str">
        <f>IF(Tabla2[[#This Row],[RESULTADO TOTAL EN PPRO8]]&lt;&gt;"",Tabla2[[#This Row],[RESULTADO TOTAL EN PPRO8]]-Tabla2[[#This Row],[RESULTADO (TOTAL)]],"")</f>
        <v/>
      </c>
      <c r="AA1144" s="6" t="str">
        <f>IF(Tabla2[[#This Row],[RESULTADO (TOTAL)]]&lt;0,1,"")</f>
        <v/>
      </c>
      <c r="AB1144" s="6" t="str">
        <f>IF(Tabla2[[#This Row],[TARGET REAL (RESULTADO EN TICKS)]]&lt;&gt;"",IF(Tabla2[[#This Row],[OPERACIONES PERDEDORAS]]=1,AB1143+Tabla2[[#This Row],[OPERACIONES PERDEDORAS]],0),"")</f>
        <v/>
      </c>
      <c r="AC1144" s="23"/>
      <c r="AD1144" s="23"/>
      <c r="AE1144" s="6" t="str">
        <f>IF(D1144&lt;&gt;"",COUNTIF($D$3:D1144,D1144),"")</f>
        <v/>
      </c>
      <c r="AF1144" s="6" t="str">
        <f>IF(Tabla2[[#This Row],[RESULTADO TOTAL EN PPRO8]]&lt;0,ABS(Tabla2[[#This Row],[RESULTADO TOTAL EN PPRO8]]),"")</f>
        <v/>
      </c>
    </row>
    <row r="1145" spans="1:32" x14ac:dyDescent="0.25">
      <c r="A1145" s="22"/>
      <c r="B1145" s="34">
        <f t="shared" si="43"/>
        <v>1143</v>
      </c>
      <c r="C1145" s="22"/>
      <c r="D1145" s="37"/>
      <c r="E1145" s="37"/>
      <c r="F1145" s="37"/>
      <c r="G1145" s="39"/>
      <c r="H1145" s="22"/>
      <c r="I1145" s="22"/>
      <c r="J1145" s="22"/>
      <c r="K1145" s="22"/>
      <c r="L1145" s="22"/>
      <c r="M1145" s="22"/>
      <c r="N1145" s="22"/>
      <c r="O1145" s="22"/>
      <c r="P1145" s="22"/>
      <c r="Q1145" s="22"/>
      <c r="R1145" s="22"/>
      <c r="S1145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1145" s="22"/>
      <c r="U1145" s="6" t="str">
        <f>IF(V1145&lt;&gt;"",Tabla2[[#This Row],[VALOR DEL PUNTO (EJEMPLO EN ACCIONES UN PUNTO 1€) ]]/Tabla2[[#This Row],[TAMAÑO DEL TICK (ACCIONES = 0,01)]],"")</f>
        <v/>
      </c>
      <c r="V1145" s="22"/>
      <c r="W1145" s="22"/>
      <c r="X1145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1145" s="13" t="str">
        <f>IF(Tabla2[[#This Row],[RESULTADO TOTAL EN PPRO8]]&lt;&gt;"",Tabla2[[#This Row],[RESULTADO TOTAL EN PPRO8]]-Tabla2[[#This Row],[RESULTADO (TOTAL)]],"")</f>
        <v/>
      </c>
      <c r="AA1145" s="6" t="str">
        <f>IF(Tabla2[[#This Row],[RESULTADO (TOTAL)]]&lt;0,1,"")</f>
        <v/>
      </c>
      <c r="AB1145" s="6" t="str">
        <f>IF(Tabla2[[#This Row],[TARGET REAL (RESULTADO EN TICKS)]]&lt;&gt;"",IF(Tabla2[[#This Row],[OPERACIONES PERDEDORAS]]=1,AB1144+Tabla2[[#This Row],[OPERACIONES PERDEDORAS]],0),"")</f>
        <v/>
      </c>
      <c r="AC1145" s="23"/>
      <c r="AD1145" s="23"/>
      <c r="AE1145" s="6" t="str">
        <f>IF(D1145&lt;&gt;"",COUNTIF($D$3:D1145,D1145),"")</f>
        <v/>
      </c>
      <c r="AF1145" s="6" t="str">
        <f>IF(Tabla2[[#This Row],[RESULTADO TOTAL EN PPRO8]]&lt;0,ABS(Tabla2[[#This Row],[RESULTADO TOTAL EN PPRO8]]),"")</f>
        <v/>
      </c>
    </row>
    <row r="1146" spans="1:32" x14ac:dyDescent="0.25">
      <c r="A1146" s="22"/>
      <c r="B1146" s="34">
        <f t="shared" si="43"/>
        <v>1144</v>
      </c>
      <c r="C1146" s="22"/>
      <c r="D1146" s="37"/>
      <c r="E1146" s="37"/>
      <c r="F1146" s="37"/>
      <c r="G1146" s="39"/>
      <c r="H1146" s="22"/>
      <c r="I1146" s="22"/>
      <c r="J1146" s="22"/>
      <c r="K1146" s="22"/>
      <c r="L1146" s="22"/>
      <c r="M1146" s="22"/>
      <c r="N1146" s="22"/>
      <c r="O1146" s="22"/>
      <c r="P1146" s="22"/>
      <c r="Q1146" s="22"/>
      <c r="R1146" s="22"/>
      <c r="S1146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1146" s="22"/>
      <c r="U1146" s="6" t="str">
        <f>IF(V1146&lt;&gt;"",Tabla2[[#This Row],[VALOR DEL PUNTO (EJEMPLO EN ACCIONES UN PUNTO 1€) ]]/Tabla2[[#This Row],[TAMAÑO DEL TICK (ACCIONES = 0,01)]],"")</f>
        <v/>
      </c>
      <c r="V1146" s="22"/>
      <c r="W1146" s="22"/>
      <c r="X1146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1146" s="13" t="str">
        <f>IF(Tabla2[[#This Row],[RESULTADO TOTAL EN PPRO8]]&lt;&gt;"",Tabla2[[#This Row],[RESULTADO TOTAL EN PPRO8]]-Tabla2[[#This Row],[RESULTADO (TOTAL)]],"")</f>
        <v/>
      </c>
      <c r="AA1146" s="6" t="str">
        <f>IF(Tabla2[[#This Row],[RESULTADO (TOTAL)]]&lt;0,1,"")</f>
        <v/>
      </c>
      <c r="AB1146" s="6" t="str">
        <f>IF(Tabla2[[#This Row],[TARGET REAL (RESULTADO EN TICKS)]]&lt;&gt;"",IF(Tabla2[[#This Row],[OPERACIONES PERDEDORAS]]=1,AB1145+Tabla2[[#This Row],[OPERACIONES PERDEDORAS]],0),"")</f>
        <v/>
      </c>
      <c r="AC1146" s="23"/>
      <c r="AD1146" s="23"/>
      <c r="AE1146" s="6" t="str">
        <f>IF(D1146&lt;&gt;"",COUNTIF($D$3:D1146,D1146),"")</f>
        <v/>
      </c>
      <c r="AF1146" s="6" t="str">
        <f>IF(Tabla2[[#This Row],[RESULTADO TOTAL EN PPRO8]]&lt;0,ABS(Tabla2[[#This Row],[RESULTADO TOTAL EN PPRO8]]),"")</f>
        <v/>
      </c>
    </row>
    <row r="1147" spans="1:32" x14ac:dyDescent="0.25">
      <c r="A1147" s="22"/>
      <c r="B1147" s="34">
        <f t="shared" si="43"/>
        <v>1145</v>
      </c>
      <c r="C1147" s="22"/>
      <c r="D1147" s="37"/>
      <c r="E1147" s="37"/>
      <c r="F1147" s="37"/>
      <c r="G1147" s="39"/>
      <c r="H1147" s="22"/>
      <c r="I1147" s="22"/>
      <c r="J1147" s="22"/>
      <c r="K1147" s="22"/>
      <c r="L1147" s="22"/>
      <c r="M1147" s="22"/>
      <c r="N1147" s="22"/>
      <c r="O1147" s="22"/>
      <c r="P1147" s="22"/>
      <c r="Q1147" s="22"/>
      <c r="R1147" s="22"/>
      <c r="S1147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1147" s="22"/>
      <c r="U1147" s="6" t="str">
        <f>IF(V1147&lt;&gt;"",Tabla2[[#This Row],[VALOR DEL PUNTO (EJEMPLO EN ACCIONES UN PUNTO 1€) ]]/Tabla2[[#This Row],[TAMAÑO DEL TICK (ACCIONES = 0,01)]],"")</f>
        <v/>
      </c>
      <c r="V1147" s="22"/>
      <c r="W1147" s="22"/>
      <c r="X1147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1147" s="13" t="str">
        <f>IF(Tabla2[[#This Row],[RESULTADO TOTAL EN PPRO8]]&lt;&gt;"",Tabla2[[#This Row],[RESULTADO TOTAL EN PPRO8]]-Tabla2[[#This Row],[RESULTADO (TOTAL)]],"")</f>
        <v/>
      </c>
      <c r="AA1147" s="6" t="str">
        <f>IF(Tabla2[[#This Row],[RESULTADO (TOTAL)]]&lt;0,1,"")</f>
        <v/>
      </c>
      <c r="AB1147" s="6" t="str">
        <f>IF(Tabla2[[#This Row],[TARGET REAL (RESULTADO EN TICKS)]]&lt;&gt;"",IF(Tabla2[[#This Row],[OPERACIONES PERDEDORAS]]=1,AB1146+Tabla2[[#This Row],[OPERACIONES PERDEDORAS]],0),"")</f>
        <v/>
      </c>
      <c r="AC1147" s="23"/>
      <c r="AD1147" s="23"/>
      <c r="AE1147" s="6" t="str">
        <f>IF(D1147&lt;&gt;"",COUNTIF($D$3:D1147,D1147),"")</f>
        <v/>
      </c>
      <c r="AF1147" s="6" t="str">
        <f>IF(Tabla2[[#This Row],[RESULTADO TOTAL EN PPRO8]]&lt;0,ABS(Tabla2[[#This Row],[RESULTADO TOTAL EN PPRO8]]),"")</f>
        <v/>
      </c>
    </row>
    <row r="1148" spans="1:32" x14ac:dyDescent="0.25">
      <c r="A1148" s="22"/>
      <c r="B1148" s="34">
        <f t="shared" si="43"/>
        <v>1146</v>
      </c>
      <c r="C1148" s="22"/>
      <c r="D1148" s="37"/>
      <c r="E1148" s="37"/>
      <c r="F1148" s="37"/>
      <c r="G1148" s="39"/>
      <c r="H1148" s="22"/>
      <c r="I1148" s="22"/>
      <c r="J1148" s="22"/>
      <c r="K1148" s="22"/>
      <c r="L1148" s="22"/>
      <c r="M1148" s="22"/>
      <c r="N1148" s="22"/>
      <c r="O1148" s="22"/>
      <c r="P1148" s="22"/>
      <c r="Q1148" s="22"/>
      <c r="R1148" s="22"/>
      <c r="S1148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1148" s="22"/>
      <c r="U1148" s="6" t="str">
        <f>IF(V1148&lt;&gt;"",Tabla2[[#This Row],[VALOR DEL PUNTO (EJEMPLO EN ACCIONES UN PUNTO 1€) ]]/Tabla2[[#This Row],[TAMAÑO DEL TICK (ACCIONES = 0,01)]],"")</f>
        <v/>
      </c>
      <c r="V1148" s="22"/>
      <c r="W1148" s="22"/>
      <c r="X1148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1148" s="13" t="str">
        <f>IF(Tabla2[[#This Row],[RESULTADO TOTAL EN PPRO8]]&lt;&gt;"",Tabla2[[#This Row],[RESULTADO TOTAL EN PPRO8]]-Tabla2[[#This Row],[RESULTADO (TOTAL)]],"")</f>
        <v/>
      </c>
      <c r="AA1148" s="6" t="str">
        <f>IF(Tabla2[[#This Row],[RESULTADO (TOTAL)]]&lt;0,1,"")</f>
        <v/>
      </c>
      <c r="AB1148" s="6" t="str">
        <f>IF(Tabla2[[#This Row],[TARGET REAL (RESULTADO EN TICKS)]]&lt;&gt;"",IF(Tabla2[[#This Row],[OPERACIONES PERDEDORAS]]=1,AB1147+Tabla2[[#This Row],[OPERACIONES PERDEDORAS]],0),"")</f>
        <v/>
      </c>
      <c r="AC1148" s="23"/>
      <c r="AD1148" s="23"/>
      <c r="AE1148" s="6" t="str">
        <f>IF(D1148&lt;&gt;"",COUNTIF($D$3:D1148,D1148),"")</f>
        <v/>
      </c>
      <c r="AF1148" s="6" t="str">
        <f>IF(Tabla2[[#This Row],[RESULTADO TOTAL EN PPRO8]]&lt;0,ABS(Tabla2[[#This Row],[RESULTADO TOTAL EN PPRO8]]),"")</f>
        <v/>
      </c>
    </row>
    <row r="1149" spans="1:32" x14ac:dyDescent="0.25">
      <c r="A1149" s="22"/>
      <c r="B1149" s="34">
        <f t="shared" si="43"/>
        <v>1147</v>
      </c>
      <c r="C1149" s="22"/>
      <c r="D1149" s="37"/>
      <c r="E1149" s="37"/>
      <c r="F1149" s="37"/>
      <c r="G1149" s="39"/>
      <c r="H1149" s="22"/>
      <c r="I1149" s="22"/>
      <c r="J1149" s="22"/>
      <c r="K1149" s="22"/>
      <c r="L1149" s="22"/>
      <c r="M1149" s="22"/>
      <c r="N1149" s="22"/>
      <c r="O1149" s="22"/>
      <c r="P1149" s="22"/>
      <c r="Q1149" s="22"/>
      <c r="R1149" s="22"/>
      <c r="S1149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1149" s="22"/>
      <c r="U1149" s="6" t="str">
        <f>IF(V1149&lt;&gt;"",Tabla2[[#This Row],[VALOR DEL PUNTO (EJEMPLO EN ACCIONES UN PUNTO 1€) ]]/Tabla2[[#This Row],[TAMAÑO DEL TICK (ACCIONES = 0,01)]],"")</f>
        <v/>
      </c>
      <c r="V1149" s="22"/>
      <c r="W1149" s="22"/>
      <c r="X1149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1149" s="13" t="str">
        <f>IF(Tabla2[[#This Row],[RESULTADO TOTAL EN PPRO8]]&lt;&gt;"",Tabla2[[#This Row],[RESULTADO TOTAL EN PPRO8]]-Tabla2[[#This Row],[RESULTADO (TOTAL)]],"")</f>
        <v/>
      </c>
      <c r="AA1149" s="6" t="str">
        <f>IF(Tabla2[[#This Row],[RESULTADO (TOTAL)]]&lt;0,1,"")</f>
        <v/>
      </c>
      <c r="AB1149" s="6" t="str">
        <f>IF(Tabla2[[#This Row],[TARGET REAL (RESULTADO EN TICKS)]]&lt;&gt;"",IF(Tabla2[[#This Row],[OPERACIONES PERDEDORAS]]=1,AB1148+Tabla2[[#This Row],[OPERACIONES PERDEDORAS]],0),"")</f>
        <v/>
      </c>
      <c r="AC1149" s="23"/>
      <c r="AD1149" s="23"/>
      <c r="AE1149" s="6" t="str">
        <f>IF(D1149&lt;&gt;"",COUNTIF($D$3:D1149,D1149),"")</f>
        <v/>
      </c>
      <c r="AF1149" s="6" t="str">
        <f>IF(Tabla2[[#This Row],[RESULTADO TOTAL EN PPRO8]]&lt;0,ABS(Tabla2[[#This Row],[RESULTADO TOTAL EN PPRO8]]),"")</f>
        <v/>
      </c>
    </row>
    <row r="1150" spans="1:32" x14ac:dyDescent="0.25">
      <c r="A1150" s="22"/>
      <c r="B1150" s="34">
        <f t="shared" si="43"/>
        <v>1148</v>
      </c>
      <c r="C1150" s="22"/>
      <c r="D1150" s="37"/>
      <c r="E1150" s="37"/>
      <c r="F1150" s="37"/>
      <c r="G1150" s="39"/>
      <c r="H1150" s="22"/>
      <c r="I1150" s="22"/>
      <c r="J1150" s="22"/>
      <c r="K1150" s="22"/>
      <c r="L1150" s="22"/>
      <c r="M1150" s="22"/>
      <c r="N1150" s="22"/>
      <c r="O1150" s="22"/>
      <c r="P1150" s="22"/>
      <c r="Q1150" s="22"/>
      <c r="R1150" s="22"/>
      <c r="S1150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1150" s="22"/>
      <c r="U1150" s="6" t="str">
        <f>IF(V1150&lt;&gt;"",Tabla2[[#This Row],[VALOR DEL PUNTO (EJEMPLO EN ACCIONES UN PUNTO 1€) ]]/Tabla2[[#This Row],[TAMAÑO DEL TICK (ACCIONES = 0,01)]],"")</f>
        <v/>
      </c>
      <c r="V1150" s="22"/>
      <c r="W1150" s="22"/>
      <c r="X1150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1150" s="13" t="str">
        <f>IF(Tabla2[[#This Row],[RESULTADO TOTAL EN PPRO8]]&lt;&gt;"",Tabla2[[#This Row],[RESULTADO TOTAL EN PPRO8]]-Tabla2[[#This Row],[RESULTADO (TOTAL)]],"")</f>
        <v/>
      </c>
      <c r="AA1150" s="6" t="str">
        <f>IF(Tabla2[[#This Row],[RESULTADO (TOTAL)]]&lt;0,1,"")</f>
        <v/>
      </c>
      <c r="AB1150" s="6" t="str">
        <f>IF(Tabla2[[#This Row],[TARGET REAL (RESULTADO EN TICKS)]]&lt;&gt;"",IF(Tabla2[[#This Row],[OPERACIONES PERDEDORAS]]=1,AB1149+Tabla2[[#This Row],[OPERACIONES PERDEDORAS]],0),"")</f>
        <v/>
      </c>
      <c r="AC1150" s="23"/>
      <c r="AD1150" s="23"/>
      <c r="AE1150" s="6" t="str">
        <f>IF(D1150&lt;&gt;"",COUNTIF($D$3:D1150,D1150),"")</f>
        <v/>
      </c>
      <c r="AF1150" s="6" t="str">
        <f>IF(Tabla2[[#This Row],[RESULTADO TOTAL EN PPRO8]]&lt;0,ABS(Tabla2[[#This Row],[RESULTADO TOTAL EN PPRO8]]),"")</f>
        <v/>
      </c>
    </row>
    <row r="1151" spans="1:32" x14ac:dyDescent="0.25">
      <c r="A1151" s="22"/>
      <c r="B1151" s="34">
        <f t="shared" si="43"/>
        <v>1149</v>
      </c>
      <c r="C1151" s="22"/>
      <c r="D1151" s="37"/>
      <c r="E1151" s="37"/>
      <c r="F1151" s="37"/>
      <c r="G1151" s="39"/>
      <c r="H1151" s="22"/>
      <c r="I1151" s="22"/>
      <c r="J1151" s="22"/>
      <c r="K1151" s="22"/>
      <c r="L1151" s="22"/>
      <c r="M1151" s="22"/>
      <c r="N1151" s="22"/>
      <c r="O1151" s="22"/>
      <c r="P1151" s="22"/>
      <c r="Q1151" s="22"/>
      <c r="R1151" s="22"/>
      <c r="S1151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1151" s="22"/>
      <c r="U1151" s="6" t="str">
        <f>IF(V1151&lt;&gt;"",Tabla2[[#This Row],[VALOR DEL PUNTO (EJEMPLO EN ACCIONES UN PUNTO 1€) ]]/Tabla2[[#This Row],[TAMAÑO DEL TICK (ACCIONES = 0,01)]],"")</f>
        <v/>
      </c>
      <c r="V1151" s="22"/>
      <c r="W1151" s="22"/>
      <c r="X1151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1151" s="13" t="str">
        <f>IF(Tabla2[[#This Row],[RESULTADO TOTAL EN PPRO8]]&lt;&gt;"",Tabla2[[#This Row],[RESULTADO TOTAL EN PPRO8]]-Tabla2[[#This Row],[RESULTADO (TOTAL)]],"")</f>
        <v/>
      </c>
      <c r="AA1151" s="6" t="str">
        <f>IF(Tabla2[[#This Row],[RESULTADO (TOTAL)]]&lt;0,1,"")</f>
        <v/>
      </c>
      <c r="AB1151" s="6" t="str">
        <f>IF(Tabla2[[#This Row],[TARGET REAL (RESULTADO EN TICKS)]]&lt;&gt;"",IF(Tabla2[[#This Row],[OPERACIONES PERDEDORAS]]=1,AB1150+Tabla2[[#This Row],[OPERACIONES PERDEDORAS]],0),"")</f>
        <v/>
      </c>
      <c r="AC1151" s="23"/>
      <c r="AD1151" s="23"/>
      <c r="AE1151" s="6" t="str">
        <f>IF(D1151&lt;&gt;"",COUNTIF($D$3:D1151,D1151),"")</f>
        <v/>
      </c>
      <c r="AF1151" s="6" t="str">
        <f>IF(Tabla2[[#This Row],[RESULTADO TOTAL EN PPRO8]]&lt;0,ABS(Tabla2[[#This Row],[RESULTADO TOTAL EN PPRO8]]),"")</f>
        <v/>
      </c>
    </row>
    <row r="1152" spans="1:32" x14ac:dyDescent="0.25">
      <c r="A1152" s="22"/>
      <c r="B1152" s="34">
        <f t="shared" si="43"/>
        <v>1150</v>
      </c>
      <c r="C1152" s="22"/>
      <c r="D1152" s="37"/>
      <c r="E1152" s="37"/>
      <c r="F1152" s="37"/>
      <c r="G1152" s="39"/>
      <c r="H1152" s="22"/>
      <c r="I1152" s="22"/>
      <c r="J1152" s="22"/>
      <c r="K1152" s="22"/>
      <c r="L1152" s="22"/>
      <c r="M1152" s="22"/>
      <c r="N1152" s="22"/>
      <c r="O1152" s="22"/>
      <c r="P1152" s="22"/>
      <c r="Q1152" s="22"/>
      <c r="R1152" s="22"/>
      <c r="S1152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1152" s="22"/>
      <c r="U1152" s="6" t="str">
        <f>IF(V1152&lt;&gt;"",Tabla2[[#This Row],[VALOR DEL PUNTO (EJEMPLO EN ACCIONES UN PUNTO 1€) ]]/Tabla2[[#This Row],[TAMAÑO DEL TICK (ACCIONES = 0,01)]],"")</f>
        <v/>
      </c>
      <c r="V1152" s="22"/>
      <c r="W1152" s="22"/>
      <c r="X1152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1152" s="13" t="str">
        <f>IF(Tabla2[[#This Row],[RESULTADO TOTAL EN PPRO8]]&lt;&gt;"",Tabla2[[#This Row],[RESULTADO TOTAL EN PPRO8]]-Tabla2[[#This Row],[RESULTADO (TOTAL)]],"")</f>
        <v/>
      </c>
      <c r="AA1152" s="6" t="str">
        <f>IF(Tabla2[[#This Row],[RESULTADO (TOTAL)]]&lt;0,1,"")</f>
        <v/>
      </c>
      <c r="AB1152" s="6" t="str">
        <f>IF(Tabla2[[#This Row],[TARGET REAL (RESULTADO EN TICKS)]]&lt;&gt;"",IF(Tabla2[[#This Row],[OPERACIONES PERDEDORAS]]=1,AB1151+Tabla2[[#This Row],[OPERACIONES PERDEDORAS]],0),"")</f>
        <v/>
      </c>
      <c r="AC1152" s="23"/>
      <c r="AD1152" s="23"/>
      <c r="AE1152" s="6" t="str">
        <f>IF(D1152&lt;&gt;"",COUNTIF($D$3:D1152,D1152),"")</f>
        <v/>
      </c>
      <c r="AF1152" s="6" t="str">
        <f>IF(Tabla2[[#This Row],[RESULTADO TOTAL EN PPRO8]]&lt;0,ABS(Tabla2[[#This Row],[RESULTADO TOTAL EN PPRO8]]),"")</f>
        <v/>
      </c>
    </row>
    <row r="1153" spans="1:32" x14ac:dyDescent="0.25">
      <c r="A1153" s="22"/>
      <c r="B1153" s="34">
        <f t="shared" si="43"/>
        <v>1151</v>
      </c>
      <c r="C1153" s="22"/>
      <c r="D1153" s="37"/>
      <c r="E1153" s="37"/>
      <c r="F1153" s="37"/>
      <c r="G1153" s="39"/>
      <c r="H1153" s="22"/>
      <c r="I1153" s="22"/>
      <c r="J1153" s="22"/>
      <c r="K1153" s="22"/>
      <c r="L1153" s="22"/>
      <c r="M1153" s="22"/>
      <c r="N1153" s="22"/>
      <c r="O1153" s="22"/>
      <c r="P1153" s="22"/>
      <c r="Q1153" s="22"/>
      <c r="R1153" s="22"/>
      <c r="S1153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1153" s="22"/>
      <c r="U1153" s="6" t="str">
        <f>IF(V1153&lt;&gt;"",Tabla2[[#This Row],[VALOR DEL PUNTO (EJEMPLO EN ACCIONES UN PUNTO 1€) ]]/Tabla2[[#This Row],[TAMAÑO DEL TICK (ACCIONES = 0,01)]],"")</f>
        <v/>
      </c>
      <c r="V1153" s="22"/>
      <c r="W1153" s="22"/>
      <c r="X1153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1153" s="13" t="str">
        <f>IF(Tabla2[[#This Row],[RESULTADO TOTAL EN PPRO8]]&lt;&gt;"",Tabla2[[#This Row],[RESULTADO TOTAL EN PPRO8]]-Tabla2[[#This Row],[RESULTADO (TOTAL)]],"")</f>
        <v/>
      </c>
      <c r="AA1153" s="6" t="str">
        <f>IF(Tabla2[[#This Row],[RESULTADO (TOTAL)]]&lt;0,1,"")</f>
        <v/>
      </c>
      <c r="AB1153" s="6" t="str">
        <f>IF(Tabla2[[#This Row],[TARGET REAL (RESULTADO EN TICKS)]]&lt;&gt;"",IF(Tabla2[[#This Row],[OPERACIONES PERDEDORAS]]=1,AB1152+Tabla2[[#This Row],[OPERACIONES PERDEDORAS]],0),"")</f>
        <v/>
      </c>
      <c r="AC1153" s="23"/>
      <c r="AD1153" s="23"/>
      <c r="AE1153" s="6" t="str">
        <f>IF(D1153&lt;&gt;"",COUNTIF($D$3:D1153,D1153),"")</f>
        <v/>
      </c>
      <c r="AF1153" s="6" t="str">
        <f>IF(Tabla2[[#This Row],[RESULTADO TOTAL EN PPRO8]]&lt;0,ABS(Tabla2[[#This Row],[RESULTADO TOTAL EN PPRO8]]),"")</f>
        <v/>
      </c>
    </row>
    <row r="1154" spans="1:32" x14ac:dyDescent="0.25">
      <c r="A1154" s="22"/>
      <c r="B1154" s="34">
        <f t="shared" si="43"/>
        <v>1152</v>
      </c>
      <c r="C1154" s="22"/>
      <c r="D1154" s="37"/>
      <c r="E1154" s="37"/>
      <c r="F1154" s="37"/>
      <c r="G1154" s="39"/>
      <c r="H1154" s="22"/>
      <c r="I1154" s="22"/>
      <c r="J1154" s="22"/>
      <c r="K1154" s="22"/>
      <c r="L1154" s="22"/>
      <c r="M1154" s="22"/>
      <c r="N1154" s="22"/>
      <c r="O1154" s="22"/>
      <c r="P1154" s="22"/>
      <c r="Q1154" s="22"/>
      <c r="R1154" s="22"/>
      <c r="S1154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1154" s="22"/>
      <c r="U1154" s="6" t="str">
        <f>IF(V1154&lt;&gt;"",Tabla2[[#This Row],[VALOR DEL PUNTO (EJEMPLO EN ACCIONES UN PUNTO 1€) ]]/Tabla2[[#This Row],[TAMAÑO DEL TICK (ACCIONES = 0,01)]],"")</f>
        <v/>
      </c>
      <c r="V1154" s="22"/>
      <c r="W1154" s="22"/>
      <c r="X1154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1154" s="13" t="str">
        <f>IF(Tabla2[[#This Row],[RESULTADO TOTAL EN PPRO8]]&lt;&gt;"",Tabla2[[#This Row],[RESULTADO TOTAL EN PPRO8]]-Tabla2[[#This Row],[RESULTADO (TOTAL)]],"")</f>
        <v/>
      </c>
      <c r="AA1154" s="6" t="str">
        <f>IF(Tabla2[[#This Row],[RESULTADO (TOTAL)]]&lt;0,1,"")</f>
        <v/>
      </c>
      <c r="AB1154" s="6" t="str">
        <f>IF(Tabla2[[#This Row],[TARGET REAL (RESULTADO EN TICKS)]]&lt;&gt;"",IF(Tabla2[[#This Row],[OPERACIONES PERDEDORAS]]=1,AB1153+Tabla2[[#This Row],[OPERACIONES PERDEDORAS]],0),"")</f>
        <v/>
      </c>
      <c r="AC1154" s="23"/>
      <c r="AD1154" s="23"/>
      <c r="AE1154" s="6" t="str">
        <f>IF(D1154&lt;&gt;"",COUNTIF($D$3:D1154,D1154),"")</f>
        <v/>
      </c>
      <c r="AF1154" s="6" t="str">
        <f>IF(Tabla2[[#This Row],[RESULTADO TOTAL EN PPRO8]]&lt;0,ABS(Tabla2[[#This Row],[RESULTADO TOTAL EN PPRO8]]),"")</f>
        <v/>
      </c>
    </row>
    <row r="1155" spans="1:32" x14ac:dyDescent="0.25">
      <c r="A1155" s="22"/>
      <c r="B1155" s="34">
        <f t="shared" si="43"/>
        <v>1153</v>
      </c>
      <c r="C1155" s="22"/>
      <c r="D1155" s="37"/>
      <c r="E1155" s="37"/>
      <c r="F1155" s="37"/>
      <c r="G1155" s="39"/>
      <c r="H1155" s="22"/>
      <c r="I1155" s="22"/>
      <c r="J1155" s="22"/>
      <c r="K1155" s="22"/>
      <c r="L1155" s="22"/>
      <c r="M1155" s="22"/>
      <c r="N1155" s="22"/>
      <c r="O1155" s="22"/>
      <c r="P1155" s="22"/>
      <c r="Q1155" s="22"/>
      <c r="R1155" s="22"/>
      <c r="S1155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1155" s="22"/>
      <c r="U1155" s="6" t="str">
        <f>IF(V1155&lt;&gt;"",Tabla2[[#This Row],[VALOR DEL PUNTO (EJEMPLO EN ACCIONES UN PUNTO 1€) ]]/Tabla2[[#This Row],[TAMAÑO DEL TICK (ACCIONES = 0,01)]],"")</f>
        <v/>
      </c>
      <c r="V1155" s="22"/>
      <c r="W1155" s="22"/>
      <c r="X1155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1155" s="13" t="str">
        <f>IF(Tabla2[[#This Row],[RESULTADO TOTAL EN PPRO8]]&lt;&gt;"",Tabla2[[#This Row],[RESULTADO TOTAL EN PPRO8]]-Tabla2[[#This Row],[RESULTADO (TOTAL)]],"")</f>
        <v/>
      </c>
      <c r="AA1155" s="6" t="str">
        <f>IF(Tabla2[[#This Row],[RESULTADO (TOTAL)]]&lt;0,1,"")</f>
        <v/>
      </c>
      <c r="AB1155" s="6" t="str">
        <f>IF(Tabla2[[#This Row],[TARGET REAL (RESULTADO EN TICKS)]]&lt;&gt;"",IF(Tabla2[[#This Row],[OPERACIONES PERDEDORAS]]=1,AB1154+Tabla2[[#This Row],[OPERACIONES PERDEDORAS]],0),"")</f>
        <v/>
      </c>
      <c r="AC1155" s="23"/>
      <c r="AD1155" s="23"/>
      <c r="AE1155" s="6" t="str">
        <f>IF(D1155&lt;&gt;"",COUNTIF($D$3:D1155,D1155),"")</f>
        <v/>
      </c>
      <c r="AF1155" s="6" t="str">
        <f>IF(Tabla2[[#This Row],[RESULTADO TOTAL EN PPRO8]]&lt;0,ABS(Tabla2[[#This Row],[RESULTADO TOTAL EN PPRO8]]),"")</f>
        <v/>
      </c>
    </row>
    <row r="1156" spans="1:32" x14ac:dyDescent="0.25">
      <c r="A1156" s="22"/>
      <c r="B1156" s="34">
        <f t="shared" si="43"/>
        <v>1154</v>
      </c>
      <c r="C1156" s="22"/>
      <c r="D1156" s="37"/>
      <c r="E1156" s="37"/>
      <c r="F1156" s="37"/>
      <c r="G1156" s="39"/>
      <c r="H1156" s="22"/>
      <c r="I1156" s="22"/>
      <c r="J1156" s="22"/>
      <c r="K1156" s="22"/>
      <c r="L1156" s="22"/>
      <c r="M1156" s="22"/>
      <c r="N1156" s="22"/>
      <c r="O1156" s="22"/>
      <c r="P1156" s="22"/>
      <c r="Q1156" s="22"/>
      <c r="R1156" s="22"/>
      <c r="S1156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1156" s="22"/>
      <c r="U1156" s="6" t="str">
        <f>IF(V1156&lt;&gt;"",Tabla2[[#This Row],[VALOR DEL PUNTO (EJEMPLO EN ACCIONES UN PUNTO 1€) ]]/Tabla2[[#This Row],[TAMAÑO DEL TICK (ACCIONES = 0,01)]],"")</f>
        <v/>
      </c>
      <c r="V1156" s="22"/>
      <c r="W1156" s="22"/>
      <c r="X1156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1156" s="13" t="str">
        <f>IF(Tabla2[[#This Row],[RESULTADO TOTAL EN PPRO8]]&lt;&gt;"",Tabla2[[#This Row],[RESULTADO TOTAL EN PPRO8]]-Tabla2[[#This Row],[RESULTADO (TOTAL)]],"")</f>
        <v/>
      </c>
      <c r="AA1156" s="6" t="str">
        <f>IF(Tabla2[[#This Row],[RESULTADO (TOTAL)]]&lt;0,1,"")</f>
        <v/>
      </c>
      <c r="AB1156" s="6" t="str">
        <f>IF(Tabla2[[#This Row],[TARGET REAL (RESULTADO EN TICKS)]]&lt;&gt;"",IF(Tabla2[[#This Row],[OPERACIONES PERDEDORAS]]=1,AB1155+Tabla2[[#This Row],[OPERACIONES PERDEDORAS]],0),"")</f>
        <v/>
      </c>
      <c r="AC1156" s="23"/>
      <c r="AD1156" s="23"/>
      <c r="AE1156" s="6" t="str">
        <f>IF(D1156&lt;&gt;"",COUNTIF($D$3:D1156,D1156),"")</f>
        <v/>
      </c>
      <c r="AF1156" s="6" t="str">
        <f>IF(Tabla2[[#This Row],[RESULTADO TOTAL EN PPRO8]]&lt;0,ABS(Tabla2[[#This Row],[RESULTADO TOTAL EN PPRO8]]),"")</f>
        <v/>
      </c>
    </row>
    <row r="1157" spans="1:32" x14ac:dyDescent="0.25">
      <c r="A1157" s="22"/>
      <c r="B1157" s="34">
        <f t="shared" si="43"/>
        <v>1155</v>
      </c>
      <c r="C1157" s="22"/>
      <c r="D1157" s="37"/>
      <c r="E1157" s="37"/>
      <c r="F1157" s="37"/>
      <c r="G1157" s="39"/>
      <c r="H1157" s="22"/>
      <c r="I1157" s="22"/>
      <c r="J1157" s="22"/>
      <c r="K1157" s="22"/>
      <c r="L1157" s="22"/>
      <c r="M1157" s="22"/>
      <c r="N1157" s="22"/>
      <c r="O1157" s="22"/>
      <c r="P1157" s="22"/>
      <c r="Q1157" s="22"/>
      <c r="R1157" s="22"/>
      <c r="S1157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1157" s="22"/>
      <c r="U1157" s="6" t="str">
        <f>IF(V1157&lt;&gt;"",Tabla2[[#This Row],[VALOR DEL PUNTO (EJEMPLO EN ACCIONES UN PUNTO 1€) ]]/Tabla2[[#This Row],[TAMAÑO DEL TICK (ACCIONES = 0,01)]],"")</f>
        <v/>
      </c>
      <c r="V1157" s="22"/>
      <c r="W1157" s="22"/>
      <c r="X1157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1157" s="13" t="str">
        <f>IF(Tabla2[[#This Row],[RESULTADO TOTAL EN PPRO8]]&lt;&gt;"",Tabla2[[#This Row],[RESULTADO TOTAL EN PPRO8]]-Tabla2[[#This Row],[RESULTADO (TOTAL)]],"")</f>
        <v/>
      </c>
      <c r="AA1157" s="6" t="str">
        <f>IF(Tabla2[[#This Row],[RESULTADO (TOTAL)]]&lt;0,1,"")</f>
        <v/>
      </c>
      <c r="AB1157" s="6" t="str">
        <f>IF(Tabla2[[#This Row],[TARGET REAL (RESULTADO EN TICKS)]]&lt;&gt;"",IF(Tabla2[[#This Row],[OPERACIONES PERDEDORAS]]=1,AB1156+Tabla2[[#This Row],[OPERACIONES PERDEDORAS]],0),"")</f>
        <v/>
      </c>
      <c r="AC1157" s="23"/>
      <c r="AD1157" s="23"/>
      <c r="AE1157" s="6" t="str">
        <f>IF(D1157&lt;&gt;"",COUNTIF($D$3:D1157,D1157),"")</f>
        <v/>
      </c>
      <c r="AF1157" s="6" t="str">
        <f>IF(Tabla2[[#This Row],[RESULTADO TOTAL EN PPRO8]]&lt;0,ABS(Tabla2[[#This Row],[RESULTADO TOTAL EN PPRO8]]),"")</f>
        <v/>
      </c>
    </row>
    <row r="1158" spans="1:32" x14ac:dyDescent="0.25">
      <c r="A1158" s="22"/>
      <c r="B1158" s="34">
        <f t="shared" si="43"/>
        <v>1156</v>
      </c>
      <c r="C1158" s="22"/>
      <c r="D1158" s="37"/>
      <c r="E1158" s="37"/>
      <c r="F1158" s="37"/>
      <c r="G1158" s="39"/>
      <c r="H1158" s="22"/>
      <c r="I1158" s="22"/>
      <c r="J1158" s="22"/>
      <c r="K1158" s="22"/>
      <c r="L1158" s="22"/>
      <c r="M1158" s="22"/>
      <c r="N1158" s="22"/>
      <c r="O1158" s="22"/>
      <c r="P1158" s="22"/>
      <c r="Q1158" s="22"/>
      <c r="R1158" s="22"/>
      <c r="S1158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1158" s="22"/>
      <c r="U1158" s="6" t="str">
        <f>IF(V1158&lt;&gt;"",Tabla2[[#This Row],[VALOR DEL PUNTO (EJEMPLO EN ACCIONES UN PUNTO 1€) ]]/Tabla2[[#This Row],[TAMAÑO DEL TICK (ACCIONES = 0,01)]],"")</f>
        <v/>
      </c>
      <c r="V1158" s="22"/>
      <c r="W1158" s="22"/>
      <c r="X1158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1158" s="13" t="str">
        <f>IF(Tabla2[[#This Row],[RESULTADO TOTAL EN PPRO8]]&lt;&gt;"",Tabla2[[#This Row],[RESULTADO TOTAL EN PPRO8]]-Tabla2[[#This Row],[RESULTADO (TOTAL)]],"")</f>
        <v/>
      </c>
      <c r="AA1158" s="6" t="str">
        <f>IF(Tabla2[[#This Row],[RESULTADO (TOTAL)]]&lt;0,1,"")</f>
        <v/>
      </c>
      <c r="AB1158" s="6" t="str">
        <f>IF(Tabla2[[#This Row],[TARGET REAL (RESULTADO EN TICKS)]]&lt;&gt;"",IF(Tabla2[[#This Row],[OPERACIONES PERDEDORAS]]=1,AB1157+Tabla2[[#This Row],[OPERACIONES PERDEDORAS]],0),"")</f>
        <v/>
      </c>
      <c r="AC1158" s="23"/>
      <c r="AD1158" s="23"/>
      <c r="AE1158" s="6" t="str">
        <f>IF(D1158&lt;&gt;"",COUNTIF($D$3:D1158,D1158),"")</f>
        <v/>
      </c>
      <c r="AF1158" s="6" t="str">
        <f>IF(Tabla2[[#This Row],[RESULTADO TOTAL EN PPRO8]]&lt;0,ABS(Tabla2[[#This Row],[RESULTADO TOTAL EN PPRO8]]),"")</f>
        <v/>
      </c>
    </row>
    <row r="1159" spans="1:32" x14ac:dyDescent="0.25">
      <c r="A1159" s="22"/>
      <c r="B1159" s="34">
        <f t="shared" si="43"/>
        <v>1157</v>
      </c>
      <c r="C1159" s="22"/>
      <c r="D1159" s="37"/>
      <c r="E1159" s="37"/>
      <c r="F1159" s="37"/>
      <c r="G1159" s="39"/>
      <c r="H1159" s="22"/>
      <c r="I1159" s="22"/>
      <c r="J1159" s="22"/>
      <c r="K1159" s="22"/>
      <c r="L1159" s="22"/>
      <c r="M1159" s="22"/>
      <c r="N1159" s="22"/>
      <c r="O1159" s="22"/>
      <c r="P1159" s="22"/>
      <c r="Q1159" s="22"/>
      <c r="R1159" s="22"/>
      <c r="S1159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1159" s="22"/>
      <c r="U1159" s="6" t="str">
        <f>IF(V1159&lt;&gt;"",Tabla2[[#This Row],[VALOR DEL PUNTO (EJEMPLO EN ACCIONES UN PUNTO 1€) ]]/Tabla2[[#This Row],[TAMAÑO DEL TICK (ACCIONES = 0,01)]],"")</f>
        <v/>
      </c>
      <c r="V1159" s="22"/>
      <c r="W1159" s="22"/>
      <c r="X1159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1159" s="13" t="str">
        <f>IF(Tabla2[[#This Row],[RESULTADO TOTAL EN PPRO8]]&lt;&gt;"",Tabla2[[#This Row],[RESULTADO TOTAL EN PPRO8]]-Tabla2[[#This Row],[RESULTADO (TOTAL)]],"")</f>
        <v/>
      </c>
      <c r="AA1159" s="6" t="str">
        <f>IF(Tabla2[[#This Row],[RESULTADO (TOTAL)]]&lt;0,1,"")</f>
        <v/>
      </c>
      <c r="AB1159" s="6" t="str">
        <f>IF(Tabla2[[#This Row],[TARGET REAL (RESULTADO EN TICKS)]]&lt;&gt;"",IF(Tabla2[[#This Row],[OPERACIONES PERDEDORAS]]=1,AB1158+Tabla2[[#This Row],[OPERACIONES PERDEDORAS]],0),"")</f>
        <v/>
      </c>
      <c r="AC1159" s="23"/>
      <c r="AD1159" s="23"/>
      <c r="AE1159" s="6" t="str">
        <f>IF(D1159&lt;&gt;"",COUNTIF($D$3:D1159,D1159),"")</f>
        <v/>
      </c>
      <c r="AF1159" s="6" t="str">
        <f>IF(Tabla2[[#This Row],[RESULTADO TOTAL EN PPRO8]]&lt;0,ABS(Tabla2[[#This Row],[RESULTADO TOTAL EN PPRO8]]),"")</f>
        <v/>
      </c>
    </row>
    <row r="1160" spans="1:32" x14ac:dyDescent="0.25">
      <c r="A1160" s="22"/>
      <c r="B1160" s="34">
        <f t="shared" si="43"/>
        <v>1158</v>
      </c>
      <c r="C1160" s="22"/>
      <c r="D1160" s="37"/>
      <c r="E1160" s="37"/>
      <c r="F1160" s="37"/>
      <c r="G1160" s="39"/>
      <c r="H1160" s="22"/>
      <c r="I1160" s="22"/>
      <c r="J1160" s="22"/>
      <c r="K1160" s="22"/>
      <c r="L1160" s="22"/>
      <c r="M1160" s="22"/>
      <c r="N1160" s="22"/>
      <c r="O1160" s="22"/>
      <c r="P1160" s="22"/>
      <c r="Q1160" s="22"/>
      <c r="R1160" s="22"/>
      <c r="S1160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1160" s="22"/>
      <c r="U1160" s="6" t="str">
        <f>IF(V1160&lt;&gt;"",Tabla2[[#This Row],[VALOR DEL PUNTO (EJEMPLO EN ACCIONES UN PUNTO 1€) ]]/Tabla2[[#This Row],[TAMAÑO DEL TICK (ACCIONES = 0,01)]],"")</f>
        <v/>
      </c>
      <c r="V1160" s="22"/>
      <c r="W1160" s="22"/>
      <c r="X1160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1160" s="13" t="str">
        <f>IF(Tabla2[[#This Row],[RESULTADO TOTAL EN PPRO8]]&lt;&gt;"",Tabla2[[#This Row],[RESULTADO TOTAL EN PPRO8]]-Tabla2[[#This Row],[RESULTADO (TOTAL)]],"")</f>
        <v/>
      </c>
      <c r="AA1160" s="6" t="str">
        <f>IF(Tabla2[[#This Row],[RESULTADO (TOTAL)]]&lt;0,1,"")</f>
        <v/>
      </c>
      <c r="AB1160" s="6" t="str">
        <f>IF(Tabla2[[#This Row],[TARGET REAL (RESULTADO EN TICKS)]]&lt;&gt;"",IF(Tabla2[[#This Row],[OPERACIONES PERDEDORAS]]=1,AB1159+Tabla2[[#This Row],[OPERACIONES PERDEDORAS]],0),"")</f>
        <v/>
      </c>
      <c r="AC1160" s="23"/>
      <c r="AD1160" s="23"/>
      <c r="AE1160" s="6" t="str">
        <f>IF(D1160&lt;&gt;"",COUNTIF($D$3:D1160,D1160),"")</f>
        <v/>
      </c>
      <c r="AF1160" s="6" t="str">
        <f>IF(Tabla2[[#This Row],[RESULTADO TOTAL EN PPRO8]]&lt;0,ABS(Tabla2[[#This Row],[RESULTADO TOTAL EN PPRO8]]),"")</f>
        <v/>
      </c>
    </row>
    <row r="1161" spans="1:32" x14ac:dyDescent="0.25">
      <c r="A1161" s="22"/>
      <c r="B1161" s="34">
        <f t="shared" si="43"/>
        <v>1159</v>
      </c>
      <c r="C1161" s="22"/>
      <c r="D1161" s="37"/>
      <c r="E1161" s="37"/>
      <c r="F1161" s="37"/>
      <c r="G1161" s="39"/>
      <c r="H1161" s="22"/>
      <c r="I1161" s="22"/>
      <c r="J1161" s="22"/>
      <c r="K1161" s="22"/>
      <c r="L1161" s="22"/>
      <c r="M1161" s="22"/>
      <c r="N1161" s="22"/>
      <c r="O1161" s="22"/>
      <c r="P1161" s="22"/>
      <c r="Q1161" s="22"/>
      <c r="R1161" s="22"/>
      <c r="S1161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1161" s="22"/>
      <c r="U1161" s="6" t="str">
        <f>IF(V1161&lt;&gt;"",Tabla2[[#This Row],[VALOR DEL PUNTO (EJEMPLO EN ACCIONES UN PUNTO 1€) ]]/Tabla2[[#This Row],[TAMAÑO DEL TICK (ACCIONES = 0,01)]],"")</f>
        <v/>
      </c>
      <c r="V1161" s="22"/>
      <c r="W1161" s="22"/>
      <c r="X1161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1161" s="13" t="str">
        <f>IF(Tabla2[[#This Row],[RESULTADO TOTAL EN PPRO8]]&lt;&gt;"",Tabla2[[#This Row],[RESULTADO TOTAL EN PPRO8]]-Tabla2[[#This Row],[RESULTADO (TOTAL)]],"")</f>
        <v/>
      </c>
      <c r="AA1161" s="6" t="str">
        <f>IF(Tabla2[[#This Row],[RESULTADO (TOTAL)]]&lt;0,1,"")</f>
        <v/>
      </c>
      <c r="AB1161" s="6" t="str">
        <f>IF(Tabla2[[#This Row],[TARGET REAL (RESULTADO EN TICKS)]]&lt;&gt;"",IF(Tabla2[[#This Row],[OPERACIONES PERDEDORAS]]=1,AB1160+Tabla2[[#This Row],[OPERACIONES PERDEDORAS]],0),"")</f>
        <v/>
      </c>
      <c r="AC1161" s="23"/>
      <c r="AD1161" s="23"/>
      <c r="AE1161" s="6" t="str">
        <f>IF(D1161&lt;&gt;"",COUNTIF($D$3:D1161,D1161),"")</f>
        <v/>
      </c>
      <c r="AF1161" s="6" t="str">
        <f>IF(Tabla2[[#This Row],[RESULTADO TOTAL EN PPRO8]]&lt;0,ABS(Tabla2[[#This Row],[RESULTADO TOTAL EN PPRO8]]),"")</f>
        <v/>
      </c>
    </row>
    <row r="1162" spans="1:32" x14ac:dyDescent="0.25">
      <c r="A1162" s="22"/>
      <c r="B1162" s="34">
        <f t="shared" si="43"/>
        <v>1160</v>
      </c>
      <c r="C1162" s="22"/>
      <c r="D1162" s="37"/>
      <c r="E1162" s="37"/>
      <c r="F1162" s="37"/>
      <c r="G1162" s="39"/>
      <c r="H1162" s="22"/>
      <c r="I1162" s="22"/>
      <c r="J1162" s="22"/>
      <c r="K1162" s="22"/>
      <c r="L1162" s="22"/>
      <c r="M1162" s="22"/>
      <c r="N1162" s="22"/>
      <c r="O1162" s="22"/>
      <c r="P1162" s="22"/>
      <c r="Q1162" s="22"/>
      <c r="R1162" s="22"/>
      <c r="S1162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1162" s="22"/>
      <c r="U1162" s="6" t="str">
        <f>IF(V1162&lt;&gt;"",Tabla2[[#This Row],[VALOR DEL PUNTO (EJEMPLO EN ACCIONES UN PUNTO 1€) ]]/Tabla2[[#This Row],[TAMAÑO DEL TICK (ACCIONES = 0,01)]],"")</f>
        <v/>
      </c>
      <c r="V1162" s="22"/>
      <c r="W1162" s="22"/>
      <c r="X1162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1162" s="13" t="str">
        <f>IF(Tabla2[[#This Row],[RESULTADO TOTAL EN PPRO8]]&lt;&gt;"",Tabla2[[#This Row],[RESULTADO TOTAL EN PPRO8]]-Tabla2[[#This Row],[RESULTADO (TOTAL)]],"")</f>
        <v/>
      </c>
      <c r="AA1162" s="6" t="str">
        <f>IF(Tabla2[[#This Row],[RESULTADO (TOTAL)]]&lt;0,1,"")</f>
        <v/>
      </c>
      <c r="AB1162" s="6" t="str">
        <f>IF(Tabla2[[#This Row],[TARGET REAL (RESULTADO EN TICKS)]]&lt;&gt;"",IF(Tabla2[[#This Row],[OPERACIONES PERDEDORAS]]=1,AB1161+Tabla2[[#This Row],[OPERACIONES PERDEDORAS]],0),"")</f>
        <v/>
      </c>
      <c r="AC1162" s="23"/>
      <c r="AD1162" s="23"/>
      <c r="AE1162" s="6" t="str">
        <f>IF(D1162&lt;&gt;"",COUNTIF($D$3:D1162,D1162),"")</f>
        <v/>
      </c>
      <c r="AF1162" s="6" t="str">
        <f>IF(Tabla2[[#This Row],[RESULTADO TOTAL EN PPRO8]]&lt;0,ABS(Tabla2[[#This Row],[RESULTADO TOTAL EN PPRO8]]),"")</f>
        <v/>
      </c>
    </row>
    <row r="1163" spans="1:32" x14ac:dyDescent="0.25">
      <c r="A1163" s="22"/>
      <c r="B1163" s="34">
        <f t="shared" si="43"/>
        <v>1161</v>
      </c>
      <c r="C1163" s="22"/>
      <c r="D1163" s="37"/>
      <c r="E1163" s="37"/>
      <c r="F1163" s="37"/>
      <c r="G1163" s="39"/>
      <c r="H1163" s="22"/>
      <c r="I1163" s="22"/>
      <c r="J1163" s="22"/>
      <c r="K1163" s="22"/>
      <c r="L1163" s="22"/>
      <c r="M1163" s="22"/>
      <c r="N1163" s="22"/>
      <c r="O1163" s="22"/>
      <c r="P1163" s="22"/>
      <c r="Q1163" s="22"/>
      <c r="R1163" s="22"/>
      <c r="S1163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1163" s="22"/>
      <c r="U1163" s="6" t="str">
        <f>IF(V1163&lt;&gt;"",Tabla2[[#This Row],[VALOR DEL PUNTO (EJEMPLO EN ACCIONES UN PUNTO 1€) ]]/Tabla2[[#This Row],[TAMAÑO DEL TICK (ACCIONES = 0,01)]],"")</f>
        <v/>
      </c>
      <c r="V1163" s="22"/>
      <c r="W1163" s="22"/>
      <c r="X1163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1163" s="13" t="str">
        <f>IF(Tabla2[[#This Row],[RESULTADO TOTAL EN PPRO8]]&lt;&gt;"",Tabla2[[#This Row],[RESULTADO TOTAL EN PPRO8]]-Tabla2[[#This Row],[RESULTADO (TOTAL)]],"")</f>
        <v/>
      </c>
      <c r="AA1163" s="6" t="str">
        <f>IF(Tabla2[[#This Row],[RESULTADO (TOTAL)]]&lt;0,1,"")</f>
        <v/>
      </c>
      <c r="AB1163" s="6" t="str">
        <f>IF(Tabla2[[#This Row],[TARGET REAL (RESULTADO EN TICKS)]]&lt;&gt;"",IF(Tabla2[[#This Row],[OPERACIONES PERDEDORAS]]=1,AB1162+Tabla2[[#This Row],[OPERACIONES PERDEDORAS]],0),"")</f>
        <v/>
      </c>
      <c r="AC1163" s="23"/>
      <c r="AD1163" s="23"/>
      <c r="AE1163" s="6" t="str">
        <f>IF(D1163&lt;&gt;"",COUNTIF($D$3:D1163,D1163),"")</f>
        <v/>
      </c>
      <c r="AF1163" s="6" t="str">
        <f>IF(Tabla2[[#This Row],[RESULTADO TOTAL EN PPRO8]]&lt;0,ABS(Tabla2[[#This Row],[RESULTADO TOTAL EN PPRO8]]),"")</f>
        <v/>
      </c>
    </row>
    <row r="1164" spans="1:32" x14ac:dyDescent="0.25">
      <c r="A1164" s="22"/>
      <c r="B1164" s="34">
        <f t="shared" si="43"/>
        <v>1162</v>
      </c>
      <c r="C1164" s="22"/>
      <c r="D1164" s="37"/>
      <c r="E1164" s="37"/>
      <c r="F1164" s="37"/>
      <c r="G1164" s="39"/>
      <c r="H1164" s="22"/>
      <c r="I1164" s="22"/>
      <c r="J1164" s="22"/>
      <c r="K1164" s="22"/>
      <c r="L1164" s="22"/>
      <c r="M1164" s="22"/>
      <c r="N1164" s="22"/>
      <c r="O1164" s="22"/>
      <c r="P1164" s="22"/>
      <c r="Q1164" s="22"/>
      <c r="R1164" s="22"/>
      <c r="S1164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1164" s="22"/>
      <c r="U1164" s="6" t="str">
        <f>IF(V1164&lt;&gt;"",Tabla2[[#This Row],[VALOR DEL PUNTO (EJEMPLO EN ACCIONES UN PUNTO 1€) ]]/Tabla2[[#This Row],[TAMAÑO DEL TICK (ACCIONES = 0,01)]],"")</f>
        <v/>
      </c>
      <c r="V1164" s="22"/>
      <c r="W1164" s="22"/>
      <c r="X1164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1164" s="13" t="str">
        <f>IF(Tabla2[[#This Row],[RESULTADO TOTAL EN PPRO8]]&lt;&gt;"",Tabla2[[#This Row],[RESULTADO TOTAL EN PPRO8]]-Tabla2[[#This Row],[RESULTADO (TOTAL)]],"")</f>
        <v/>
      </c>
      <c r="AA1164" s="6" t="str">
        <f>IF(Tabla2[[#This Row],[RESULTADO (TOTAL)]]&lt;0,1,"")</f>
        <v/>
      </c>
      <c r="AB1164" s="6" t="str">
        <f>IF(Tabla2[[#This Row],[TARGET REAL (RESULTADO EN TICKS)]]&lt;&gt;"",IF(Tabla2[[#This Row],[OPERACIONES PERDEDORAS]]=1,AB1163+Tabla2[[#This Row],[OPERACIONES PERDEDORAS]],0),"")</f>
        <v/>
      </c>
      <c r="AC1164" s="23"/>
      <c r="AD1164" s="23"/>
      <c r="AE1164" s="6" t="str">
        <f>IF(D1164&lt;&gt;"",COUNTIF($D$3:D1164,D1164),"")</f>
        <v/>
      </c>
      <c r="AF1164" s="6" t="str">
        <f>IF(Tabla2[[#This Row],[RESULTADO TOTAL EN PPRO8]]&lt;0,ABS(Tabla2[[#This Row],[RESULTADO TOTAL EN PPRO8]]),"")</f>
        <v/>
      </c>
    </row>
    <row r="1165" spans="1:32" x14ac:dyDescent="0.25">
      <c r="A1165" s="22"/>
      <c r="B1165" s="34">
        <f t="shared" si="43"/>
        <v>1163</v>
      </c>
      <c r="C1165" s="22"/>
      <c r="D1165" s="37"/>
      <c r="E1165" s="37"/>
      <c r="F1165" s="37"/>
      <c r="G1165" s="39"/>
      <c r="H1165" s="22"/>
      <c r="I1165" s="22"/>
      <c r="J1165" s="22"/>
      <c r="K1165" s="22"/>
      <c r="L1165" s="22"/>
      <c r="M1165" s="22"/>
      <c r="N1165" s="22"/>
      <c r="O1165" s="22"/>
      <c r="P1165" s="22"/>
      <c r="Q1165" s="22"/>
      <c r="R1165" s="22"/>
      <c r="S1165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1165" s="22"/>
      <c r="U1165" s="6" t="str">
        <f>IF(V1165&lt;&gt;"",Tabla2[[#This Row],[VALOR DEL PUNTO (EJEMPLO EN ACCIONES UN PUNTO 1€) ]]/Tabla2[[#This Row],[TAMAÑO DEL TICK (ACCIONES = 0,01)]],"")</f>
        <v/>
      </c>
      <c r="V1165" s="22"/>
      <c r="W1165" s="22"/>
      <c r="X1165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1165" s="13" t="str">
        <f>IF(Tabla2[[#This Row],[RESULTADO TOTAL EN PPRO8]]&lt;&gt;"",Tabla2[[#This Row],[RESULTADO TOTAL EN PPRO8]]-Tabla2[[#This Row],[RESULTADO (TOTAL)]],"")</f>
        <v/>
      </c>
      <c r="AA1165" s="6" t="str">
        <f>IF(Tabla2[[#This Row],[RESULTADO (TOTAL)]]&lt;0,1,"")</f>
        <v/>
      </c>
      <c r="AB1165" s="6" t="str">
        <f>IF(Tabla2[[#This Row],[TARGET REAL (RESULTADO EN TICKS)]]&lt;&gt;"",IF(Tabla2[[#This Row],[OPERACIONES PERDEDORAS]]=1,AB1164+Tabla2[[#This Row],[OPERACIONES PERDEDORAS]],0),"")</f>
        <v/>
      </c>
      <c r="AC1165" s="23"/>
      <c r="AD1165" s="23"/>
      <c r="AE1165" s="6" t="str">
        <f>IF(D1165&lt;&gt;"",COUNTIF($D$3:D1165,D1165),"")</f>
        <v/>
      </c>
      <c r="AF1165" s="6" t="str">
        <f>IF(Tabla2[[#This Row],[RESULTADO TOTAL EN PPRO8]]&lt;0,ABS(Tabla2[[#This Row],[RESULTADO TOTAL EN PPRO8]]),"")</f>
        <v/>
      </c>
    </row>
    <row r="1166" spans="1:32" x14ac:dyDescent="0.25">
      <c r="A1166" s="22"/>
      <c r="B1166" s="34">
        <f t="shared" si="43"/>
        <v>1164</v>
      </c>
      <c r="C1166" s="22"/>
      <c r="D1166" s="37"/>
      <c r="E1166" s="37"/>
      <c r="F1166" s="37"/>
      <c r="G1166" s="39"/>
      <c r="H1166" s="22"/>
      <c r="I1166" s="22"/>
      <c r="J1166" s="22"/>
      <c r="K1166" s="22"/>
      <c r="L1166" s="22"/>
      <c r="M1166" s="22"/>
      <c r="N1166" s="22"/>
      <c r="O1166" s="22"/>
      <c r="P1166" s="22"/>
      <c r="Q1166" s="22"/>
      <c r="R1166" s="22"/>
      <c r="S1166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1166" s="22"/>
      <c r="U1166" s="6" t="str">
        <f>IF(V1166&lt;&gt;"",Tabla2[[#This Row],[VALOR DEL PUNTO (EJEMPLO EN ACCIONES UN PUNTO 1€) ]]/Tabla2[[#This Row],[TAMAÑO DEL TICK (ACCIONES = 0,01)]],"")</f>
        <v/>
      </c>
      <c r="V1166" s="22"/>
      <c r="W1166" s="22"/>
      <c r="X1166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1166" s="13" t="str">
        <f>IF(Tabla2[[#This Row],[RESULTADO TOTAL EN PPRO8]]&lt;&gt;"",Tabla2[[#This Row],[RESULTADO TOTAL EN PPRO8]]-Tabla2[[#This Row],[RESULTADO (TOTAL)]],"")</f>
        <v/>
      </c>
      <c r="AA1166" s="6" t="str">
        <f>IF(Tabla2[[#This Row],[RESULTADO (TOTAL)]]&lt;0,1,"")</f>
        <v/>
      </c>
      <c r="AB1166" s="6" t="str">
        <f>IF(Tabla2[[#This Row],[TARGET REAL (RESULTADO EN TICKS)]]&lt;&gt;"",IF(Tabla2[[#This Row],[OPERACIONES PERDEDORAS]]=1,AB1165+Tabla2[[#This Row],[OPERACIONES PERDEDORAS]],0),"")</f>
        <v/>
      </c>
      <c r="AC1166" s="23"/>
      <c r="AD1166" s="23"/>
      <c r="AE1166" s="6" t="str">
        <f>IF(D1166&lt;&gt;"",COUNTIF($D$3:D1166,D1166),"")</f>
        <v/>
      </c>
      <c r="AF1166" s="6" t="str">
        <f>IF(Tabla2[[#This Row],[RESULTADO TOTAL EN PPRO8]]&lt;0,ABS(Tabla2[[#This Row],[RESULTADO TOTAL EN PPRO8]]),"")</f>
        <v/>
      </c>
    </row>
    <row r="1167" spans="1:32" x14ac:dyDescent="0.25">
      <c r="A1167" s="22"/>
      <c r="B1167" s="34">
        <f t="shared" si="43"/>
        <v>1165</v>
      </c>
      <c r="C1167" s="22"/>
      <c r="D1167" s="37"/>
      <c r="E1167" s="37"/>
      <c r="F1167" s="37"/>
      <c r="G1167" s="39"/>
      <c r="H1167" s="22"/>
      <c r="I1167" s="22"/>
      <c r="J1167" s="22"/>
      <c r="K1167" s="22"/>
      <c r="L1167" s="22"/>
      <c r="M1167" s="22"/>
      <c r="N1167" s="22"/>
      <c r="O1167" s="22"/>
      <c r="P1167" s="22"/>
      <c r="Q1167" s="22"/>
      <c r="R1167" s="22"/>
      <c r="S1167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1167" s="22"/>
      <c r="U1167" s="6" t="str">
        <f>IF(V1167&lt;&gt;"",Tabla2[[#This Row],[VALOR DEL PUNTO (EJEMPLO EN ACCIONES UN PUNTO 1€) ]]/Tabla2[[#This Row],[TAMAÑO DEL TICK (ACCIONES = 0,01)]],"")</f>
        <v/>
      </c>
      <c r="V1167" s="22"/>
      <c r="W1167" s="22"/>
      <c r="X1167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1167" s="13" t="str">
        <f>IF(Tabla2[[#This Row],[RESULTADO TOTAL EN PPRO8]]&lt;&gt;"",Tabla2[[#This Row],[RESULTADO TOTAL EN PPRO8]]-Tabla2[[#This Row],[RESULTADO (TOTAL)]],"")</f>
        <v/>
      </c>
      <c r="AA1167" s="6" t="str">
        <f>IF(Tabla2[[#This Row],[RESULTADO (TOTAL)]]&lt;0,1,"")</f>
        <v/>
      </c>
      <c r="AB1167" s="6" t="str">
        <f>IF(Tabla2[[#This Row],[TARGET REAL (RESULTADO EN TICKS)]]&lt;&gt;"",IF(Tabla2[[#This Row],[OPERACIONES PERDEDORAS]]=1,AB1166+Tabla2[[#This Row],[OPERACIONES PERDEDORAS]],0),"")</f>
        <v/>
      </c>
      <c r="AC1167" s="23"/>
      <c r="AD1167" s="23"/>
      <c r="AE1167" s="6" t="str">
        <f>IF(D1167&lt;&gt;"",COUNTIF($D$3:D1167,D1167),"")</f>
        <v/>
      </c>
      <c r="AF1167" s="6" t="str">
        <f>IF(Tabla2[[#This Row],[RESULTADO TOTAL EN PPRO8]]&lt;0,ABS(Tabla2[[#This Row],[RESULTADO TOTAL EN PPRO8]]),"")</f>
        <v/>
      </c>
    </row>
    <row r="1168" spans="1:32" x14ac:dyDescent="0.25">
      <c r="A1168" s="22"/>
      <c r="B1168" s="34">
        <f t="shared" si="43"/>
        <v>1166</v>
      </c>
      <c r="C1168" s="22"/>
      <c r="D1168" s="37"/>
      <c r="E1168" s="37"/>
      <c r="F1168" s="37"/>
      <c r="G1168" s="39"/>
      <c r="H1168" s="22"/>
      <c r="I1168" s="22"/>
      <c r="J1168" s="22"/>
      <c r="K1168" s="22"/>
      <c r="L1168" s="22"/>
      <c r="M1168" s="22"/>
      <c r="N1168" s="22"/>
      <c r="O1168" s="22"/>
      <c r="P1168" s="22"/>
      <c r="Q1168" s="22"/>
      <c r="R1168" s="22"/>
      <c r="S1168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1168" s="22"/>
      <c r="U1168" s="6" t="str">
        <f>IF(V1168&lt;&gt;"",Tabla2[[#This Row],[VALOR DEL PUNTO (EJEMPLO EN ACCIONES UN PUNTO 1€) ]]/Tabla2[[#This Row],[TAMAÑO DEL TICK (ACCIONES = 0,01)]],"")</f>
        <v/>
      </c>
      <c r="V1168" s="22"/>
      <c r="W1168" s="22"/>
      <c r="X1168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1168" s="13" t="str">
        <f>IF(Tabla2[[#This Row],[RESULTADO TOTAL EN PPRO8]]&lt;&gt;"",Tabla2[[#This Row],[RESULTADO TOTAL EN PPRO8]]-Tabla2[[#This Row],[RESULTADO (TOTAL)]],"")</f>
        <v/>
      </c>
      <c r="AA1168" s="6" t="str">
        <f>IF(Tabla2[[#This Row],[RESULTADO (TOTAL)]]&lt;0,1,"")</f>
        <v/>
      </c>
      <c r="AB1168" s="6" t="str">
        <f>IF(Tabla2[[#This Row],[TARGET REAL (RESULTADO EN TICKS)]]&lt;&gt;"",IF(Tabla2[[#This Row],[OPERACIONES PERDEDORAS]]=1,AB1167+Tabla2[[#This Row],[OPERACIONES PERDEDORAS]],0),"")</f>
        <v/>
      </c>
      <c r="AC1168" s="23"/>
      <c r="AD1168" s="23"/>
      <c r="AE1168" s="6" t="str">
        <f>IF(D1168&lt;&gt;"",COUNTIF($D$3:D1168,D1168),"")</f>
        <v/>
      </c>
      <c r="AF1168" s="6" t="str">
        <f>IF(Tabla2[[#This Row],[RESULTADO TOTAL EN PPRO8]]&lt;0,ABS(Tabla2[[#This Row],[RESULTADO TOTAL EN PPRO8]]),"")</f>
        <v/>
      </c>
    </row>
    <row r="1169" spans="1:32" x14ac:dyDescent="0.25">
      <c r="A1169" s="22"/>
      <c r="B1169" s="34">
        <f t="shared" si="43"/>
        <v>1167</v>
      </c>
      <c r="C1169" s="22"/>
      <c r="D1169" s="37"/>
      <c r="E1169" s="37"/>
      <c r="F1169" s="37"/>
      <c r="G1169" s="39"/>
      <c r="H1169" s="22"/>
      <c r="I1169" s="22"/>
      <c r="J1169" s="22"/>
      <c r="K1169" s="22"/>
      <c r="L1169" s="22"/>
      <c r="M1169" s="22"/>
      <c r="N1169" s="22"/>
      <c r="O1169" s="22"/>
      <c r="P1169" s="22"/>
      <c r="Q1169" s="22"/>
      <c r="R1169" s="22"/>
      <c r="S1169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1169" s="22"/>
      <c r="U1169" s="6" t="str">
        <f>IF(V1169&lt;&gt;"",Tabla2[[#This Row],[VALOR DEL PUNTO (EJEMPLO EN ACCIONES UN PUNTO 1€) ]]/Tabla2[[#This Row],[TAMAÑO DEL TICK (ACCIONES = 0,01)]],"")</f>
        <v/>
      </c>
      <c r="V1169" s="22"/>
      <c r="W1169" s="22"/>
      <c r="X1169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1169" s="13" t="str">
        <f>IF(Tabla2[[#This Row],[RESULTADO TOTAL EN PPRO8]]&lt;&gt;"",Tabla2[[#This Row],[RESULTADO TOTAL EN PPRO8]]-Tabla2[[#This Row],[RESULTADO (TOTAL)]],"")</f>
        <v/>
      </c>
      <c r="AA1169" s="6" t="str">
        <f>IF(Tabla2[[#This Row],[RESULTADO (TOTAL)]]&lt;0,1,"")</f>
        <v/>
      </c>
      <c r="AB1169" s="6" t="str">
        <f>IF(Tabla2[[#This Row],[TARGET REAL (RESULTADO EN TICKS)]]&lt;&gt;"",IF(Tabla2[[#This Row],[OPERACIONES PERDEDORAS]]=1,AB1168+Tabla2[[#This Row],[OPERACIONES PERDEDORAS]],0),"")</f>
        <v/>
      </c>
      <c r="AC1169" s="23"/>
      <c r="AD1169" s="23"/>
      <c r="AE1169" s="6" t="str">
        <f>IF(D1169&lt;&gt;"",COUNTIF($D$3:D1169,D1169),"")</f>
        <v/>
      </c>
      <c r="AF1169" s="6" t="str">
        <f>IF(Tabla2[[#This Row],[RESULTADO TOTAL EN PPRO8]]&lt;0,ABS(Tabla2[[#This Row],[RESULTADO TOTAL EN PPRO8]]),"")</f>
        <v/>
      </c>
    </row>
    <row r="1170" spans="1:32" x14ac:dyDescent="0.25">
      <c r="A1170" s="22"/>
      <c r="B1170" s="34">
        <f t="shared" si="43"/>
        <v>1168</v>
      </c>
      <c r="C1170" s="22"/>
      <c r="D1170" s="37"/>
      <c r="E1170" s="37"/>
      <c r="F1170" s="37"/>
      <c r="G1170" s="39"/>
      <c r="H1170" s="22"/>
      <c r="I1170" s="22"/>
      <c r="J1170" s="22"/>
      <c r="K1170" s="22"/>
      <c r="L1170" s="22"/>
      <c r="M1170" s="22"/>
      <c r="N1170" s="22"/>
      <c r="O1170" s="22"/>
      <c r="P1170" s="22"/>
      <c r="Q1170" s="22"/>
      <c r="R1170" s="22"/>
      <c r="S1170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1170" s="22"/>
      <c r="U1170" s="6" t="str">
        <f>IF(V1170&lt;&gt;"",Tabla2[[#This Row],[VALOR DEL PUNTO (EJEMPLO EN ACCIONES UN PUNTO 1€) ]]/Tabla2[[#This Row],[TAMAÑO DEL TICK (ACCIONES = 0,01)]],"")</f>
        <v/>
      </c>
      <c r="V1170" s="22"/>
      <c r="W1170" s="22"/>
      <c r="X1170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1170" s="13" t="str">
        <f>IF(Tabla2[[#This Row],[RESULTADO TOTAL EN PPRO8]]&lt;&gt;"",Tabla2[[#This Row],[RESULTADO TOTAL EN PPRO8]]-Tabla2[[#This Row],[RESULTADO (TOTAL)]],"")</f>
        <v/>
      </c>
      <c r="AA1170" s="6" t="str">
        <f>IF(Tabla2[[#This Row],[RESULTADO (TOTAL)]]&lt;0,1,"")</f>
        <v/>
      </c>
      <c r="AB1170" s="6" t="str">
        <f>IF(Tabla2[[#This Row],[TARGET REAL (RESULTADO EN TICKS)]]&lt;&gt;"",IF(Tabla2[[#This Row],[OPERACIONES PERDEDORAS]]=1,AB1169+Tabla2[[#This Row],[OPERACIONES PERDEDORAS]],0),"")</f>
        <v/>
      </c>
      <c r="AC1170" s="23"/>
      <c r="AD1170" s="23"/>
      <c r="AE1170" s="6" t="str">
        <f>IF(D1170&lt;&gt;"",COUNTIF($D$3:D1170,D1170),"")</f>
        <v/>
      </c>
      <c r="AF1170" s="6" t="str">
        <f>IF(Tabla2[[#This Row],[RESULTADO TOTAL EN PPRO8]]&lt;0,ABS(Tabla2[[#This Row],[RESULTADO TOTAL EN PPRO8]]),"")</f>
        <v/>
      </c>
    </row>
    <row r="1171" spans="1:32" x14ac:dyDescent="0.25">
      <c r="A1171" s="22"/>
      <c r="B1171" s="34">
        <f t="shared" si="43"/>
        <v>1169</v>
      </c>
      <c r="C1171" s="22"/>
      <c r="D1171" s="37"/>
      <c r="E1171" s="37"/>
      <c r="F1171" s="37"/>
      <c r="G1171" s="39"/>
      <c r="H1171" s="22"/>
      <c r="I1171" s="22"/>
      <c r="J1171" s="22"/>
      <c r="K1171" s="22"/>
      <c r="L1171" s="22"/>
      <c r="M1171" s="22"/>
      <c r="N1171" s="22"/>
      <c r="O1171" s="22"/>
      <c r="P1171" s="22"/>
      <c r="Q1171" s="22"/>
      <c r="R1171" s="22"/>
      <c r="S1171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1171" s="22"/>
      <c r="U1171" s="6" t="str">
        <f>IF(V1171&lt;&gt;"",Tabla2[[#This Row],[VALOR DEL PUNTO (EJEMPLO EN ACCIONES UN PUNTO 1€) ]]/Tabla2[[#This Row],[TAMAÑO DEL TICK (ACCIONES = 0,01)]],"")</f>
        <v/>
      </c>
      <c r="V1171" s="22"/>
      <c r="W1171" s="22"/>
      <c r="X1171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1171" s="13" t="str">
        <f>IF(Tabla2[[#This Row],[RESULTADO TOTAL EN PPRO8]]&lt;&gt;"",Tabla2[[#This Row],[RESULTADO TOTAL EN PPRO8]]-Tabla2[[#This Row],[RESULTADO (TOTAL)]],"")</f>
        <v/>
      </c>
      <c r="AA1171" s="6" t="str">
        <f>IF(Tabla2[[#This Row],[RESULTADO (TOTAL)]]&lt;0,1,"")</f>
        <v/>
      </c>
      <c r="AB1171" s="6" t="str">
        <f>IF(Tabla2[[#This Row],[TARGET REAL (RESULTADO EN TICKS)]]&lt;&gt;"",IF(Tabla2[[#This Row],[OPERACIONES PERDEDORAS]]=1,AB1170+Tabla2[[#This Row],[OPERACIONES PERDEDORAS]],0),"")</f>
        <v/>
      </c>
      <c r="AC1171" s="23"/>
      <c r="AD1171" s="23"/>
      <c r="AE1171" s="6" t="str">
        <f>IF(D1171&lt;&gt;"",COUNTIF($D$3:D1171,D1171),"")</f>
        <v/>
      </c>
      <c r="AF1171" s="6" t="str">
        <f>IF(Tabla2[[#This Row],[RESULTADO TOTAL EN PPRO8]]&lt;0,ABS(Tabla2[[#This Row],[RESULTADO TOTAL EN PPRO8]]),"")</f>
        <v/>
      </c>
    </row>
    <row r="1172" spans="1:32" x14ac:dyDescent="0.25">
      <c r="A1172" s="22"/>
      <c r="B1172" s="34">
        <f t="shared" si="43"/>
        <v>1170</v>
      </c>
      <c r="C1172" s="22"/>
      <c r="D1172" s="37"/>
      <c r="E1172" s="37"/>
      <c r="F1172" s="37"/>
      <c r="G1172" s="39"/>
      <c r="H1172" s="22"/>
      <c r="I1172" s="22"/>
      <c r="J1172" s="22"/>
      <c r="K1172" s="22"/>
      <c r="L1172" s="22"/>
      <c r="M1172" s="22"/>
      <c r="N1172" s="22"/>
      <c r="O1172" s="22"/>
      <c r="P1172" s="22"/>
      <c r="Q1172" s="22"/>
      <c r="R1172" s="22"/>
      <c r="S1172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1172" s="22"/>
      <c r="U1172" s="6" t="str">
        <f>IF(V1172&lt;&gt;"",Tabla2[[#This Row],[VALOR DEL PUNTO (EJEMPLO EN ACCIONES UN PUNTO 1€) ]]/Tabla2[[#This Row],[TAMAÑO DEL TICK (ACCIONES = 0,01)]],"")</f>
        <v/>
      </c>
      <c r="V1172" s="22"/>
      <c r="W1172" s="22"/>
      <c r="X1172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1172" s="13" t="str">
        <f>IF(Tabla2[[#This Row],[RESULTADO TOTAL EN PPRO8]]&lt;&gt;"",Tabla2[[#This Row],[RESULTADO TOTAL EN PPRO8]]-Tabla2[[#This Row],[RESULTADO (TOTAL)]],"")</f>
        <v/>
      </c>
      <c r="AA1172" s="6" t="str">
        <f>IF(Tabla2[[#This Row],[RESULTADO (TOTAL)]]&lt;0,1,"")</f>
        <v/>
      </c>
      <c r="AB1172" s="6" t="str">
        <f>IF(Tabla2[[#This Row],[TARGET REAL (RESULTADO EN TICKS)]]&lt;&gt;"",IF(Tabla2[[#This Row],[OPERACIONES PERDEDORAS]]=1,AB1171+Tabla2[[#This Row],[OPERACIONES PERDEDORAS]],0),"")</f>
        <v/>
      </c>
      <c r="AC1172" s="23"/>
      <c r="AD1172" s="23"/>
      <c r="AE1172" s="6" t="str">
        <f>IF(D1172&lt;&gt;"",COUNTIF($D$3:D1172,D1172),"")</f>
        <v/>
      </c>
      <c r="AF1172" s="6" t="str">
        <f>IF(Tabla2[[#This Row],[RESULTADO TOTAL EN PPRO8]]&lt;0,ABS(Tabla2[[#This Row],[RESULTADO TOTAL EN PPRO8]]),"")</f>
        <v/>
      </c>
    </row>
    <row r="1173" spans="1:32" x14ac:dyDescent="0.25">
      <c r="A1173" s="22"/>
      <c r="B1173" s="34">
        <f t="shared" si="43"/>
        <v>1171</v>
      </c>
      <c r="C1173" s="22"/>
      <c r="D1173" s="37"/>
      <c r="E1173" s="37"/>
      <c r="F1173" s="37"/>
      <c r="G1173" s="39"/>
      <c r="H1173" s="22"/>
      <c r="I1173" s="22"/>
      <c r="J1173" s="22"/>
      <c r="K1173" s="22"/>
      <c r="L1173" s="22"/>
      <c r="M1173" s="22"/>
      <c r="N1173" s="22"/>
      <c r="O1173" s="22"/>
      <c r="P1173" s="22"/>
      <c r="Q1173" s="22"/>
      <c r="R1173" s="22"/>
      <c r="S1173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1173" s="22"/>
      <c r="U1173" s="6" t="str">
        <f>IF(V1173&lt;&gt;"",Tabla2[[#This Row],[VALOR DEL PUNTO (EJEMPLO EN ACCIONES UN PUNTO 1€) ]]/Tabla2[[#This Row],[TAMAÑO DEL TICK (ACCIONES = 0,01)]],"")</f>
        <v/>
      </c>
      <c r="V1173" s="22"/>
      <c r="W1173" s="22"/>
      <c r="X1173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1173" s="13" t="str">
        <f>IF(Tabla2[[#This Row],[RESULTADO TOTAL EN PPRO8]]&lt;&gt;"",Tabla2[[#This Row],[RESULTADO TOTAL EN PPRO8]]-Tabla2[[#This Row],[RESULTADO (TOTAL)]],"")</f>
        <v/>
      </c>
      <c r="AA1173" s="6" t="str">
        <f>IF(Tabla2[[#This Row],[RESULTADO (TOTAL)]]&lt;0,1,"")</f>
        <v/>
      </c>
      <c r="AB1173" s="6" t="str">
        <f>IF(Tabla2[[#This Row],[TARGET REAL (RESULTADO EN TICKS)]]&lt;&gt;"",IF(Tabla2[[#This Row],[OPERACIONES PERDEDORAS]]=1,AB1172+Tabla2[[#This Row],[OPERACIONES PERDEDORAS]],0),"")</f>
        <v/>
      </c>
      <c r="AC1173" s="23"/>
      <c r="AD1173" s="23"/>
      <c r="AE1173" s="6" t="str">
        <f>IF(D1173&lt;&gt;"",COUNTIF($D$3:D1173,D1173),"")</f>
        <v/>
      </c>
      <c r="AF1173" s="6" t="str">
        <f>IF(Tabla2[[#This Row],[RESULTADO TOTAL EN PPRO8]]&lt;0,ABS(Tabla2[[#This Row],[RESULTADO TOTAL EN PPRO8]]),"")</f>
        <v/>
      </c>
    </row>
    <row r="1174" spans="1:32" x14ac:dyDescent="0.25">
      <c r="A1174" s="22"/>
      <c r="B1174" s="34">
        <f t="shared" si="43"/>
        <v>1172</v>
      </c>
      <c r="C1174" s="22"/>
      <c r="D1174" s="37"/>
      <c r="E1174" s="37"/>
      <c r="F1174" s="37"/>
      <c r="G1174" s="39"/>
      <c r="H1174" s="22"/>
      <c r="I1174" s="22"/>
      <c r="J1174" s="22"/>
      <c r="K1174" s="22"/>
      <c r="L1174" s="22"/>
      <c r="M1174" s="22"/>
      <c r="N1174" s="22"/>
      <c r="O1174" s="22"/>
      <c r="P1174" s="22"/>
      <c r="Q1174" s="22"/>
      <c r="R1174" s="22"/>
      <c r="S1174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1174" s="22"/>
      <c r="U1174" s="6" t="str">
        <f>IF(V1174&lt;&gt;"",Tabla2[[#This Row],[VALOR DEL PUNTO (EJEMPLO EN ACCIONES UN PUNTO 1€) ]]/Tabla2[[#This Row],[TAMAÑO DEL TICK (ACCIONES = 0,01)]],"")</f>
        <v/>
      </c>
      <c r="V1174" s="22"/>
      <c r="W1174" s="22"/>
      <c r="X1174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1174" s="13" t="str">
        <f>IF(Tabla2[[#This Row],[RESULTADO TOTAL EN PPRO8]]&lt;&gt;"",Tabla2[[#This Row],[RESULTADO TOTAL EN PPRO8]]-Tabla2[[#This Row],[RESULTADO (TOTAL)]],"")</f>
        <v/>
      </c>
      <c r="AA1174" s="6" t="str">
        <f>IF(Tabla2[[#This Row],[RESULTADO (TOTAL)]]&lt;0,1,"")</f>
        <v/>
      </c>
      <c r="AB1174" s="6" t="str">
        <f>IF(Tabla2[[#This Row],[TARGET REAL (RESULTADO EN TICKS)]]&lt;&gt;"",IF(Tabla2[[#This Row],[OPERACIONES PERDEDORAS]]=1,AB1173+Tabla2[[#This Row],[OPERACIONES PERDEDORAS]],0),"")</f>
        <v/>
      </c>
      <c r="AC1174" s="23"/>
      <c r="AD1174" s="23"/>
      <c r="AE1174" s="6" t="str">
        <f>IF(D1174&lt;&gt;"",COUNTIF($D$3:D1174,D1174),"")</f>
        <v/>
      </c>
      <c r="AF1174" s="6" t="str">
        <f>IF(Tabla2[[#This Row],[RESULTADO TOTAL EN PPRO8]]&lt;0,ABS(Tabla2[[#This Row],[RESULTADO TOTAL EN PPRO8]]),"")</f>
        <v/>
      </c>
    </row>
    <row r="1175" spans="1:32" x14ac:dyDescent="0.25">
      <c r="A1175" s="22"/>
      <c r="B1175" s="34">
        <f t="shared" si="43"/>
        <v>1173</v>
      </c>
      <c r="C1175" s="22"/>
      <c r="D1175" s="37"/>
      <c r="E1175" s="37"/>
      <c r="F1175" s="37"/>
      <c r="G1175" s="39"/>
      <c r="H1175" s="22"/>
      <c r="I1175" s="22"/>
      <c r="J1175" s="22"/>
      <c r="K1175" s="22"/>
      <c r="L1175" s="22"/>
      <c r="M1175" s="22"/>
      <c r="N1175" s="22"/>
      <c r="O1175" s="22"/>
      <c r="P1175" s="22"/>
      <c r="Q1175" s="22"/>
      <c r="R1175" s="22"/>
      <c r="S1175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1175" s="22"/>
      <c r="U1175" s="6" t="str">
        <f>IF(V1175&lt;&gt;"",Tabla2[[#This Row],[VALOR DEL PUNTO (EJEMPLO EN ACCIONES UN PUNTO 1€) ]]/Tabla2[[#This Row],[TAMAÑO DEL TICK (ACCIONES = 0,01)]],"")</f>
        <v/>
      </c>
      <c r="V1175" s="22"/>
      <c r="W1175" s="22"/>
      <c r="X1175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1175" s="13" t="str">
        <f>IF(Tabla2[[#This Row],[RESULTADO TOTAL EN PPRO8]]&lt;&gt;"",Tabla2[[#This Row],[RESULTADO TOTAL EN PPRO8]]-Tabla2[[#This Row],[RESULTADO (TOTAL)]],"")</f>
        <v/>
      </c>
      <c r="AA1175" s="6" t="str">
        <f>IF(Tabla2[[#This Row],[RESULTADO (TOTAL)]]&lt;0,1,"")</f>
        <v/>
      </c>
      <c r="AB1175" s="6" t="str">
        <f>IF(Tabla2[[#This Row],[TARGET REAL (RESULTADO EN TICKS)]]&lt;&gt;"",IF(Tabla2[[#This Row],[OPERACIONES PERDEDORAS]]=1,AB1174+Tabla2[[#This Row],[OPERACIONES PERDEDORAS]],0),"")</f>
        <v/>
      </c>
      <c r="AC1175" s="23"/>
      <c r="AD1175" s="23"/>
      <c r="AE1175" s="6" t="str">
        <f>IF(D1175&lt;&gt;"",COUNTIF($D$3:D1175,D1175),"")</f>
        <v/>
      </c>
      <c r="AF1175" s="6" t="str">
        <f>IF(Tabla2[[#This Row],[RESULTADO TOTAL EN PPRO8]]&lt;0,ABS(Tabla2[[#This Row],[RESULTADO TOTAL EN PPRO8]]),"")</f>
        <v/>
      </c>
    </row>
    <row r="1176" spans="1:32" x14ac:dyDescent="0.25">
      <c r="A1176" s="22"/>
      <c r="B1176" s="34">
        <f t="shared" si="43"/>
        <v>1174</v>
      </c>
      <c r="C1176" s="22"/>
      <c r="D1176" s="37"/>
      <c r="E1176" s="37"/>
      <c r="F1176" s="37"/>
      <c r="G1176" s="39"/>
      <c r="H1176" s="22"/>
      <c r="I1176" s="22"/>
      <c r="J1176" s="22"/>
      <c r="K1176" s="22"/>
      <c r="L1176" s="22"/>
      <c r="M1176" s="22"/>
      <c r="N1176" s="22"/>
      <c r="O1176" s="22"/>
      <c r="P1176" s="22"/>
      <c r="Q1176" s="22"/>
      <c r="R1176" s="22"/>
      <c r="S1176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1176" s="22"/>
      <c r="U1176" s="6" t="str">
        <f>IF(V1176&lt;&gt;"",Tabla2[[#This Row],[VALOR DEL PUNTO (EJEMPLO EN ACCIONES UN PUNTO 1€) ]]/Tabla2[[#This Row],[TAMAÑO DEL TICK (ACCIONES = 0,01)]],"")</f>
        <v/>
      </c>
      <c r="V1176" s="22"/>
      <c r="W1176" s="22"/>
      <c r="X1176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1176" s="13" t="str">
        <f>IF(Tabla2[[#This Row],[RESULTADO TOTAL EN PPRO8]]&lt;&gt;"",Tabla2[[#This Row],[RESULTADO TOTAL EN PPRO8]]-Tabla2[[#This Row],[RESULTADO (TOTAL)]],"")</f>
        <v/>
      </c>
      <c r="AA1176" s="6" t="str">
        <f>IF(Tabla2[[#This Row],[RESULTADO (TOTAL)]]&lt;0,1,"")</f>
        <v/>
      </c>
      <c r="AB1176" s="6" t="str">
        <f>IF(Tabla2[[#This Row],[TARGET REAL (RESULTADO EN TICKS)]]&lt;&gt;"",IF(Tabla2[[#This Row],[OPERACIONES PERDEDORAS]]=1,AB1175+Tabla2[[#This Row],[OPERACIONES PERDEDORAS]],0),"")</f>
        <v/>
      </c>
      <c r="AC1176" s="23"/>
      <c r="AD1176" s="23"/>
      <c r="AE1176" s="6" t="str">
        <f>IF(D1176&lt;&gt;"",COUNTIF($D$3:D1176,D1176),"")</f>
        <v/>
      </c>
      <c r="AF1176" s="6" t="str">
        <f>IF(Tabla2[[#This Row],[RESULTADO TOTAL EN PPRO8]]&lt;0,ABS(Tabla2[[#This Row],[RESULTADO TOTAL EN PPRO8]]),"")</f>
        <v/>
      </c>
    </row>
    <row r="1177" spans="1:32" x14ac:dyDescent="0.25">
      <c r="A1177" s="22"/>
      <c r="B1177" s="34">
        <f t="shared" si="43"/>
        <v>1175</v>
      </c>
      <c r="C1177" s="22"/>
      <c r="D1177" s="37"/>
      <c r="E1177" s="37"/>
      <c r="F1177" s="37"/>
      <c r="G1177" s="39"/>
      <c r="H1177" s="22"/>
      <c r="I1177" s="22"/>
      <c r="J1177" s="22"/>
      <c r="K1177" s="22"/>
      <c r="L1177" s="22"/>
      <c r="M1177" s="22"/>
      <c r="N1177" s="22"/>
      <c r="O1177" s="22"/>
      <c r="P1177" s="22"/>
      <c r="Q1177" s="22"/>
      <c r="R1177" s="22"/>
      <c r="S1177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1177" s="22"/>
      <c r="U1177" s="6" t="str">
        <f>IF(V1177&lt;&gt;"",Tabla2[[#This Row],[VALOR DEL PUNTO (EJEMPLO EN ACCIONES UN PUNTO 1€) ]]/Tabla2[[#This Row],[TAMAÑO DEL TICK (ACCIONES = 0,01)]],"")</f>
        <v/>
      </c>
      <c r="V1177" s="22"/>
      <c r="W1177" s="22"/>
      <c r="X1177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1177" s="13" t="str">
        <f>IF(Tabla2[[#This Row],[RESULTADO TOTAL EN PPRO8]]&lt;&gt;"",Tabla2[[#This Row],[RESULTADO TOTAL EN PPRO8]]-Tabla2[[#This Row],[RESULTADO (TOTAL)]],"")</f>
        <v/>
      </c>
      <c r="AA1177" s="6" t="str">
        <f>IF(Tabla2[[#This Row],[RESULTADO (TOTAL)]]&lt;0,1,"")</f>
        <v/>
      </c>
      <c r="AB1177" s="6" t="str">
        <f>IF(Tabla2[[#This Row],[TARGET REAL (RESULTADO EN TICKS)]]&lt;&gt;"",IF(Tabla2[[#This Row],[OPERACIONES PERDEDORAS]]=1,AB1176+Tabla2[[#This Row],[OPERACIONES PERDEDORAS]],0),"")</f>
        <v/>
      </c>
      <c r="AC1177" s="23"/>
      <c r="AD1177" s="23"/>
      <c r="AE1177" s="6" t="str">
        <f>IF(D1177&lt;&gt;"",COUNTIF($D$3:D1177,D1177),"")</f>
        <v/>
      </c>
      <c r="AF1177" s="6" t="str">
        <f>IF(Tabla2[[#This Row],[RESULTADO TOTAL EN PPRO8]]&lt;0,ABS(Tabla2[[#This Row],[RESULTADO TOTAL EN PPRO8]]),"")</f>
        <v/>
      </c>
    </row>
    <row r="1178" spans="1:32" x14ac:dyDescent="0.25">
      <c r="A1178" s="22"/>
      <c r="B1178" s="34">
        <f t="shared" si="43"/>
        <v>1176</v>
      </c>
      <c r="C1178" s="22"/>
      <c r="D1178" s="37"/>
      <c r="E1178" s="37"/>
      <c r="F1178" s="37"/>
      <c r="G1178" s="39"/>
      <c r="H1178" s="22"/>
      <c r="I1178" s="22"/>
      <c r="J1178" s="22"/>
      <c r="K1178" s="22"/>
      <c r="L1178" s="22"/>
      <c r="M1178" s="22"/>
      <c r="N1178" s="22"/>
      <c r="O1178" s="22"/>
      <c r="P1178" s="22"/>
      <c r="Q1178" s="22"/>
      <c r="R1178" s="22"/>
      <c r="S1178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1178" s="22"/>
      <c r="U1178" s="6" t="str">
        <f>IF(V1178&lt;&gt;"",Tabla2[[#This Row],[VALOR DEL PUNTO (EJEMPLO EN ACCIONES UN PUNTO 1€) ]]/Tabla2[[#This Row],[TAMAÑO DEL TICK (ACCIONES = 0,01)]],"")</f>
        <v/>
      </c>
      <c r="V1178" s="22"/>
      <c r="W1178" s="22"/>
      <c r="X1178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1178" s="13" t="str">
        <f>IF(Tabla2[[#This Row],[RESULTADO TOTAL EN PPRO8]]&lt;&gt;"",Tabla2[[#This Row],[RESULTADO TOTAL EN PPRO8]]-Tabla2[[#This Row],[RESULTADO (TOTAL)]],"")</f>
        <v/>
      </c>
      <c r="AA1178" s="6" t="str">
        <f>IF(Tabla2[[#This Row],[RESULTADO (TOTAL)]]&lt;0,1,"")</f>
        <v/>
      </c>
      <c r="AB1178" s="6" t="str">
        <f>IF(Tabla2[[#This Row],[TARGET REAL (RESULTADO EN TICKS)]]&lt;&gt;"",IF(Tabla2[[#This Row],[OPERACIONES PERDEDORAS]]=1,AB1177+Tabla2[[#This Row],[OPERACIONES PERDEDORAS]],0),"")</f>
        <v/>
      </c>
      <c r="AC1178" s="23"/>
      <c r="AD1178" s="23"/>
      <c r="AE1178" s="6" t="str">
        <f>IF(D1178&lt;&gt;"",COUNTIF($D$3:D1178,D1178),"")</f>
        <v/>
      </c>
      <c r="AF1178" s="6" t="str">
        <f>IF(Tabla2[[#This Row],[RESULTADO TOTAL EN PPRO8]]&lt;0,ABS(Tabla2[[#This Row],[RESULTADO TOTAL EN PPRO8]]),"")</f>
        <v/>
      </c>
    </row>
    <row r="1179" spans="1:32" x14ac:dyDescent="0.25">
      <c r="A1179" s="22"/>
      <c r="B1179" s="34">
        <f t="shared" si="43"/>
        <v>1177</v>
      </c>
      <c r="C1179" s="22"/>
      <c r="D1179" s="37"/>
      <c r="E1179" s="37"/>
      <c r="F1179" s="37"/>
      <c r="G1179" s="39"/>
      <c r="H1179" s="22"/>
      <c r="I1179" s="22"/>
      <c r="J1179" s="22"/>
      <c r="K1179" s="22"/>
      <c r="L1179" s="22"/>
      <c r="M1179" s="22"/>
      <c r="N1179" s="22"/>
      <c r="O1179" s="22"/>
      <c r="P1179" s="22"/>
      <c r="Q1179" s="22"/>
      <c r="R1179" s="22"/>
      <c r="S1179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1179" s="22"/>
      <c r="U1179" s="6" t="str">
        <f>IF(V1179&lt;&gt;"",Tabla2[[#This Row],[VALOR DEL PUNTO (EJEMPLO EN ACCIONES UN PUNTO 1€) ]]/Tabla2[[#This Row],[TAMAÑO DEL TICK (ACCIONES = 0,01)]],"")</f>
        <v/>
      </c>
      <c r="V1179" s="22"/>
      <c r="W1179" s="22"/>
      <c r="X1179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1179" s="13" t="str">
        <f>IF(Tabla2[[#This Row],[RESULTADO TOTAL EN PPRO8]]&lt;&gt;"",Tabla2[[#This Row],[RESULTADO TOTAL EN PPRO8]]-Tabla2[[#This Row],[RESULTADO (TOTAL)]],"")</f>
        <v/>
      </c>
      <c r="AA1179" s="6" t="str">
        <f>IF(Tabla2[[#This Row],[RESULTADO (TOTAL)]]&lt;0,1,"")</f>
        <v/>
      </c>
      <c r="AB1179" s="6" t="str">
        <f>IF(Tabla2[[#This Row],[TARGET REAL (RESULTADO EN TICKS)]]&lt;&gt;"",IF(Tabla2[[#This Row],[OPERACIONES PERDEDORAS]]=1,AB1178+Tabla2[[#This Row],[OPERACIONES PERDEDORAS]],0),"")</f>
        <v/>
      </c>
      <c r="AC1179" s="23"/>
      <c r="AD1179" s="23"/>
      <c r="AE1179" s="6" t="str">
        <f>IF(D1179&lt;&gt;"",COUNTIF($D$3:D1179,D1179),"")</f>
        <v/>
      </c>
      <c r="AF1179" s="6" t="str">
        <f>IF(Tabla2[[#This Row],[RESULTADO TOTAL EN PPRO8]]&lt;0,ABS(Tabla2[[#This Row],[RESULTADO TOTAL EN PPRO8]]),"")</f>
        <v/>
      </c>
    </row>
    <row r="1180" spans="1:32" x14ac:dyDescent="0.25">
      <c r="A1180" s="22"/>
      <c r="B1180" s="34">
        <f t="shared" si="43"/>
        <v>1178</v>
      </c>
      <c r="C1180" s="22"/>
      <c r="D1180" s="37"/>
      <c r="E1180" s="37"/>
      <c r="F1180" s="37"/>
      <c r="G1180" s="39"/>
      <c r="H1180" s="22"/>
      <c r="I1180" s="22"/>
      <c r="J1180" s="22"/>
      <c r="K1180" s="22"/>
      <c r="L1180" s="22"/>
      <c r="M1180" s="22"/>
      <c r="N1180" s="22"/>
      <c r="O1180" s="22"/>
      <c r="P1180" s="22"/>
      <c r="Q1180" s="22"/>
      <c r="R1180" s="22"/>
      <c r="S1180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1180" s="22"/>
      <c r="U1180" s="6" t="str">
        <f>IF(V1180&lt;&gt;"",Tabla2[[#This Row],[VALOR DEL PUNTO (EJEMPLO EN ACCIONES UN PUNTO 1€) ]]/Tabla2[[#This Row],[TAMAÑO DEL TICK (ACCIONES = 0,01)]],"")</f>
        <v/>
      </c>
      <c r="V1180" s="22"/>
      <c r="W1180" s="22"/>
      <c r="X1180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1180" s="13" t="str">
        <f>IF(Tabla2[[#This Row],[RESULTADO TOTAL EN PPRO8]]&lt;&gt;"",Tabla2[[#This Row],[RESULTADO TOTAL EN PPRO8]]-Tabla2[[#This Row],[RESULTADO (TOTAL)]],"")</f>
        <v/>
      </c>
      <c r="AA1180" s="6" t="str">
        <f>IF(Tabla2[[#This Row],[RESULTADO (TOTAL)]]&lt;0,1,"")</f>
        <v/>
      </c>
      <c r="AB1180" s="6" t="str">
        <f>IF(Tabla2[[#This Row],[TARGET REAL (RESULTADO EN TICKS)]]&lt;&gt;"",IF(Tabla2[[#This Row],[OPERACIONES PERDEDORAS]]=1,AB1179+Tabla2[[#This Row],[OPERACIONES PERDEDORAS]],0),"")</f>
        <v/>
      </c>
      <c r="AC1180" s="23"/>
      <c r="AD1180" s="23"/>
      <c r="AE1180" s="6" t="str">
        <f>IF(D1180&lt;&gt;"",COUNTIF($D$3:D1180,D1180),"")</f>
        <v/>
      </c>
      <c r="AF1180" s="6" t="str">
        <f>IF(Tabla2[[#This Row],[RESULTADO TOTAL EN PPRO8]]&lt;0,ABS(Tabla2[[#This Row],[RESULTADO TOTAL EN PPRO8]]),"")</f>
        <v/>
      </c>
    </row>
    <row r="1181" spans="1:32" x14ac:dyDescent="0.25">
      <c r="A1181" s="22"/>
      <c r="B1181" s="34">
        <f t="shared" si="43"/>
        <v>1179</v>
      </c>
      <c r="C1181" s="22"/>
      <c r="D1181" s="37"/>
      <c r="E1181" s="37"/>
      <c r="F1181" s="37"/>
      <c r="G1181" s="39"/>
      <c r="H1181" s="22"/>
      <c r="I1181" s="22"/>
      <c r="J1181" s="22"/>
      <c r="K1181" s="22"/>
      <c r="L1181" s="22"/>
      <c r="M1181" s="22"/>
      <c r="N1181" s="22"/>
      <c r="O1181" s="22"/>
      <c r="P1181" s="22"/>
      <c r="Q1181" s="22"/>
      <c r="R1181" s="22"/>
      <c r="S1181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1181" s="22"/>
      <c r="U1181" s="6" t="str">
        <f>IF(V1181&lt;&gt;"",Tabla2[[#This Row],[VALOR DEL PUNTO (EJEMPLO EN ACCIONES UN PUNTO 1€) ]]/Tabla2[[#This Row],[TAMAÑO DEL TICK (ACCIONES = 0,01)]],"")</f>
        <v/>
      </c>
      <c r="V1181" s="22"/>
      <c r="W1181" s="22"/>
      <c r="X1181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1181" s="13" t="str">
        <f>IF(Tabla2[[#This Row],[RESULTADO TOTAL EN PPRO8]]&lt;&gt;"",Tabla2[[#This Row],[RESULTADO TOTAL EN PPRO8]]-Tabla2[[#This Row],[RESULTADO (TOTAL)]],"")</f>
        <v/>
      </c>
      <c r="AA1181" s="6" t="str">
        <f>IF(Tabla2[[#This Row],[RESULTADO (TOTAL)]]&lt;0,1,"")</f>
        <v/>
      </c>
      <c r="AB1181" s="6" t="str">
        <f>IF(Tabla2[[#This Row],[TARGET REAL (RESULTADO EN TICKS)]]&lt;&gt;"",IF(Tabla2[[#This Row],[OPERACIONES PERDEDORAS]]=1,AB1180+Tabla2[[#This Row],[OPERACIONES PERDEDORAS]],0),"")</f>
        <v/>
      </c>
      <c r="AC1181" s="23"/>
      <c r="AD1181" s="23"/>
      <c r="AE1181" s="6" t="str">
        <f>IF(D1181&lt;&gt;"",COUNTIF($D$3:D1181,D1181),"")</f>
        <v/>
      </c>
      <c r="AF1181" s="6" t="str">
        <f>IF(Tabla2[[#This Row],[RESULTADO TOTAL EN PPRO8]]&lt;0,ABS(Tabla2[[#This Row],[RESULTADO TOTAL EN PPRO8]]),"")</f>
        <v/>
      </c>
    </row>
    <row r="1182" spans="1:32" x14ac:dyDescent="0.25">
      <c r="A1182" s="22"/>
      <c r="B1182" s="34">
        <f t="shared" si="43"/>
        <v>1180</v>
      </c>
      <c r="C1182" s="22"/>
      <c r="D1182" s="37"/>
      <c r="E1182" s="37"/>
      <c r="F1182" s="37"/>
      <c r="G1182" s="39"/>
      <c r="H1182" s="22"/>
      <c r="I1182" s="22"/>
      <c r="J1182" s="22"/>
      <c r="K1182" s="22"/>
      <c r="L1182" s="22"/>
      <c r="M1182" s="22"/>
      <c r="N1182" s="22"/>
      <c r="O1182" s="22"/>
      <c r="P1182" s="22"/>
      <c r="Q1182" s="22"/>
      <c r="R1182" s="22"/>
      <c r="S1182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1182" s="22"/>
      <c r="U1182" s="6" t="str">
        <f>IF(V1182&lt;&gt;"",Tabla2[[#This Row],[VALOR DEL PUNTO (EJEMPLO EN ACCIONES UN PUNTO 1€) ]]/Tabla2[[#This Row],[TAMAÑO DEL TICK (ACCIONES = 0,01)]],"")</f>
        <v/>
      </c>
      <c r="V1182" s="22"/>
      <c r="W1182" s="22"/>
      <c r="X1182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1182" s="13" t="str">
        <f>IF(Tabla2[[#This Row],[RESULTADO TOTAL EN PPRO8]]&lt;&gt;"",Tabla2[[#This Row],[RESULTADO TOTAL EN PPRO8]]-Tabla2[[#This Row],[RESULTADO (TOTAL)]],"")</f>
        <v/>
      </c>
      <c r="AA1182" s="6" t="str">
        <f>IF(Tabla2[[#This Row],[RESULTADO (TOTAL)]]&lt;0,1,"")</f>
        <v/>
      </c>
      <c r="AB1182" s="6" t="str">
        <f>IF(Tabla2[[#This Row],[TARGET REAL (RESULTADO EN TICKS)]]&lt;&gt;"",IF(Tabla2[[#This Row],[OPERACIONES PERDEDORAS]]=1,AB1181+Tabla2[[#This Row],[OPERACIONES PERDEDORAS]],0),"")</f>
        <v/>
      </c>
      <c r="AC1182" s="23"/>
      <c r="AD1182" s="23"/>
      <c r="AE1182" s="6" t="str">
        <f>IF(D1182&lt;&gt;"",COUNTIF($D$3:D1182,D1182),"")</f>
        <v/>
      </c>
      <c r="AF1182" s="6" t="str">
        <f>IF(Tabla2[[#This Row],[RESULTADO TOTAL EN PPRO8]]&lt;0,ABS(Tabla2[[#This Row],[RESULTADO TOTAL EN PPRO8]]),"")</f>
        <v/>
      </c>
    </row>
    <row r="1183" spans="1:32" x14ac:dyDescent="0.25">
      <c r="A1183" s="22"/>
      <c r="B1183" s="34">
        <f t="shared" si="43"/>
        <v>1181</v>
      </c>
      <c r="C1183" s="22"/>
      <c r="D1183" s="37"/>
      <c r="E1183" s="37"/>
      <c r="F1183" s="37"/>
      <c r="G1183" s="39"/>
      <c r="H1183" s="22"/>
      <c r="I1183" s="22"/>
      <c r="J1183" s="22"/>
      <c r="K1183" s="22"/>
      <c r="L1183" s="22"/>
      <c r="M1183" s="22"/>
      <c r="N1183" s="22"/>
      <c r="O1183" s="22"/>
      <c r="P1183" s="22"/>
      <c r="Q1183" s="22"/>
      <c r="R1183" s="22"/>
      <c r="S1183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1183" s="22"/>
      <c r="U1183" s="6" t="str">
        <f>IF(V1183&lt;&gt;"",Tabla2[[#This Row],[VALOR DEL PUNTO (EJEMPLO EN ACCIONES UN PUNTO 1€) ]]/Tabla2[[#This Row],[TAMAÑO DEL TICK (ACCIONES = 0,01)]],"")</f>
        <v/>
      </c>
      <c r="V1183" s="22"/>
      <c r="W1183" s="22"/>
      <c r="X1183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1183" s="13" t="str">
        <f>IF(Tabla2[[#This Row],[RESULTADO TOTAL EN PPRO8]]&lt;&gt;"",Tabla2[[#This Row],[RESULTADO TOTAL EN PPRO8]]-Tabla2[[#This Row],[RESULTADO (TOTAL)]],"")</f>
        <v/>
      </c>
      <c r="AA1183" s="6" t="str">
        <f>IF(Tabla2[[#This Row],[RESULTADO (TOTAL)]]&lt;0,1,"")</f>
        <v/>
      </c>
      <c r="AB1183" s="6" t="str">
        <f>IF(Tabla2[[#This Row],[TARGET REAL (RESULTADO EN TICKS)]]&lt;&gt;"",IF(Tabla2[[#This Row],[OPERACIONES PERDEDORAS]]=1,AB1182+Tabla2[[#This Row],[OPERACIONES PERDEDORAS]],0),"")</f>
        <v/>
      </c>
      <c r="AC1183" s="23"/>
      <c r="AD1183" s="23"/>
      <c r="AE1183" s="6" t="str">
        <f>IF(D1183&lt;&gt;"",COUNTIF($D$3:D1183,D1183),"")</f>
        <v/>
      </c>
      <c r="AF1183" s="6" t="str">
        <f>IF(Tabla2[[#This Row],[RESULTADO TOTAL EN PPRO8]]&lt;0,ABS(Tabla2[[#This Row],[RESULTADO TOTAL EN PPRO8]]),"")</f>
        <v/>
      </c>
    </row>
    <row r="1184" spans="1:32" x14ac:dyDescent="0.25">
      <c r="A1184" s="22"/>
      <c r="B1184" s="34">
        <f t="shared" si="43"/>
        <v>1182</v>
      </c>
      <c r="C1184" s="22"/>
      <c r="D1184" s="37"/>
      <c r="E1184" s="37"/>
      <c r="F1184" s="37"/>
      <c r="G1184" s="39"/>
      <c r="H1184" s="22"/>
      <c r="I1184" s="22"/>
      <c r="J1184" s="22"/>
      <c r="K1184" s="22"/>
      <c r="L1184" s="22"/>
      <c r="M1184" s="22"/>
      <c r="N1184" s="22"/>
      <c r="O1184" s="22"/>
      <c r="P1184" s="22"/>
      <c r="Q1184" s="22"/>
      <c r="R1184" s="22"/>
      <c r="S1184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1184" s="22"/>
      <c r="U1184" s="6" t="str">
        <f>IF(V1184&lt;&gt;"",Tabla2[[#This Row],[VALOR DEL PUNTO (EJEMPLO EN ACCIONES UN PUNTO 1€) ]]/Tabla2[[#This Row],[TAMAÑO DEL TICK (ACCIONES = 0,01)]],"")</f>
        <v/>
      </c>
      <c r="V1184" s="22"/>
      <c r="W1184" s="22"/>
      <c r="X1184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1184" s="13" t="str">
        <f>IF(Tabla2[[#This Row],[RESULTADO TOTAL EN PPRO8]]&lt;&gt;"",Tabla2[[#This Row],[RESULTADO TOTAL EN PPRO8]]-Tabla2[[#This Row],[RESULTADO (TOTAL)]],"")</f>
        <v/>
      </c>
      <c r="AA1184" s="6" t="str">
        <f>IF(Tabla2[[#This Row],[RESULTADO (TOTAL)]]&lt;0,1,"")</f>
        <v/>
      </c>
      <c r="AB1184" s="6" t="str">
        <f>IF(Tabla2[[#This Row],[TARGET REAL (RESULTADO EN TICKS)]]&lt;&gt;"",IF(Tabla2[[#This Row],[OPERACIONES PERDEDORAS]]=1,AB1183+Tabla2[[#This Row],[OPERACIONES PERDEDORAS]],0),"")</f>
        <v/>
      </c>
      <c r="AC1184" s="23"/>
      <c r="AD1184" s="23"/>
      <c r="AE1184" s="6" t="str">
        <f>IF(D1184&lt;&gt;"",COUNTIF($D$3:D1184,D1184),"")</f>
        <v/>
      </c>
      <c r="AF1184" s="6" t="str">
        <f>IF(Tabla2[[#This Row],[RESULTADO TOTAL EN PPRO8]]&lt;0,ABS(Tabla2[[#This Row],[RESULTADO TOTAL EN PPRO8]]),"")</f>
        <v/>
      </c>
    </row>
    <row r="1185" spans="1:32" x14ac:dyDescent="0.25">
      <c r="A1185" s="22"/>
      <c r="B1185" s="34">
        <f t="shared" si="43"/>
        <v>1183</v>
      </c>
      <c r="C1185" s="22"/>
      <c r="D1185" s="37"/>
      <c r="E1185" s="37"/>
      <c r="F1185" s="37"/>
      <c r="G1185" s="39"/>
      <c r="H1185" s="22"/>
      <c r="I1185" s="22"/>
      <c r="J1185" s="22"/>
      <c r="K1185" s="22"/>
      <c r="L1185" s="22"/>
      <c r="M1185" s="22"/>
      <c r="N1185" s="22"/>
      <c r="O1185" s="22"/>
      <c r="P1185" s="22"/>
      <c r="Q1185" s="22"/>
      <c r="R1185" s="22"/>
      <c r="S1185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1185" s="22"/>
      <c r="U1185" s="6" t="str">
        <f>IF(V1185&lt;&gt;"",Tabla2[[#This Row],[VALOR DEL PUNTO (EJEMPLO EN ACCIONES UN PUNTO 1€) ]]/Tabla2[[#This Row],[TAMAÑO DEL TICK (ACCIONES = 0,01)]],"")</f>
        <v/>
      </c>
      <c r="V1185" s="22"/>
      <c r="W1185" s="22"/>
      <c r="X1185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1185" s="13" t="str">
        <f>IF(Tabla2[[#This Row],[RESULTADO TOTAL EN PPRO8]]&lt;&gt;"",Tabla2[[#This Row],[RESULTADO TOTAL EN PPRO8]]-Tabla2[[#This Row],[RESULTADO (TOTAL)]],"")</f>
        <v/>
      </c>
      <c r="AA1185" s="6" t="str">
        <f>IF(Tabla2[[#This Row],[RESULTADO (TOTAL)]]&lt;0,1,"")</f>
        <v/>
      </c>
      <c r="AB1185" s="6" t="str">
        <f>IF(Tabla2[[#This Row],[TARGET REAL (RESULTADO EN TICKS)]]&lt;&gt;"",IF(Tabla2[[#This Row],[OPERACIONES PERDEDORAS]]=1,AB1184+Tabla2[[#This Row],[OPERACIONES PERDEDORAS]],0),"")</f>
        <v/>
      </c>
      <c r="AC1185" s="23"/>
      <c r="AD1185" s="23"/>
      <c r="AE1185" s="6" t="str">
        <f>IF(D1185&lt;&gt;"",COUNTIF($D$3:D1185,D1185),"")</f>
        <v/>
      </c>
      <c r="AF1185" s="6" t="str">
        <f>IF(Tabla2[[#This Row],[RESULTADO TOTAL EN PPRO8]]&lt;0,ABS(Tabla2[[#This Row],[RESULTADO TOTAL EN PPRO8]]),"")</f>
        <v/>
      </c>
    </row>
    <row r="1186" spans="1:32" x14ac:dyDescent="0.25">
      <c r="A1186" s="22"/>
      <c r="B1186" s="34">
        <f t="shared" si="43"/>
        <v>1184</v>
      </c>
      <c r="C1186" s="22"/>
      <c r="D1186" s="37"/>
      <c r="E1186" s="37"/>
      <c r="F1186" s="37"/>
      <c r="G1186" s="39"/>
      <c r="H1186" s="22"/>
      <c r="I1186" s="22"/>
      <c r="J1186" s="22"/>
      <c r="K1186" s="22"/>
      <c r="L1186" s="22"/>
      <c r="M1186" s="22"/>
      <c r="N1186" s="22"/>
      <c r="O1186" s="22"/>
      <c r="P1186" s="22"/>
      <c r="Q1186" s="22"/>
      <c r="R1186" s="22"/>
      <c r="S1186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1186" s="22"/>
      <c r="U1186" s="6" t="str">
        <f>IF(V1186&lt;&gt;"",Tabla2[[#This Row],[VALOR DEL PUNTO (EJEMPLO EN ACCIONES UN PUNTO 1€) ]]/Tabla2[[#This Row],[TAMAÑO DEL TICK (ACCIONES = 0,01)]],"")</f>
        <v/>
      </c>
      <c r="V1186" s="22"/>
      <c r="W1186" s="22"/>
      <c r="X1186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1186" s="13" t="str">
        <f>IF(Tabla2[[#This Row],[RESULTADO TOTAL EN PPRO8]]&lt;&gt;"",Tabla2[[#This Row],[RESULTADO TOTAL EN PPRO8]]-Tabla2[[#This Row],[RESULTADO (TOTAL)]],"")</f>
        <v/>
      </c>
      <c r="AA1186" s="6" t="str">
        <f>IF(Tabla2[[#This Row],[RESULTADO (TOTAL)]]&lt;0,1,"")</f>
        <v/>
      </c>
      <c r="AB1186" s="6" t="str">
        <f>IF(Tabla2[[#This Row],[TARGET REAL (RESULTADO EN TICKS)]]&lt;&gt;"",IF(Tabla2[[#This Row],[OPERACIONES PERDEDORAS]]=1,AB1185+Tabla2[[#This Row],[OPERACIONES PERDEDORAS]],0),"")</f>
        <v/>
      </c>
      <c r="AC1186" s="23"/>
      <c r="AD1186" s="23"/>
      <c r="AE1186" s="6" t="str">
        <f>IF(D1186&lt;&gt;"",COUNTIF($D$3:D1186,D1186),"")</f>
        <v/>
      </c>
      <c r="AF1186" s="6" t="str">
        <f>IF(Tabla2[[#This Row],[RESULTADO TOTAL EN PPRO8]]&lt;0,ABS(Tabla2[[#This Row],[RESULTADO TOTAL EN PPRO8]]),"")</f>
        <v/>
      </c>
    </row>
    <row r="1187" spans="1:32" x14ac:dyDescent="0.25">
      <c r="A1187" s="22"/>
      <c r="B1187" s="34">
        <f t="shared" si="43"/>
        <v>1185</v>
      </c>
      <c r="C1187" s="22"/>
      <c r="D1187" s="37"/>
      <c r="E1187" s="37"/>
      <c r="F1187" s="37"/>
      <c r="G1187" s="39"/>
      <c r="H1187" s="22"/>
      <c r="I1187" s="22"/>
      <c r="J1187" s="22"/>
      <c r="K1187" s="22"/>
      <c r="L1187" s="22"/>
      <c r="M1187" s="22"/>
      <c r="N1187" s="22"/>
      <c r="O1187" s="22"/>
      <c r="P1187" s="22"/>
      <c r="Q1187" s="22"/>
      <c r="R1187" s="22"/>
      <c r="S1187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1187" s="22"/>
      <c r="U1187" s="6" t="str">
        <f>IF(V1187&lt;&gt;"",Tabla2[[#This Row],[VALOR DEL PUNTO (EJEMPLO EN ACCIONES UN PUNTO 1€) ]]/Tabla2[[#This Row],[TAMAÑO DEL TICK (ACCIONES = 0,01)]],"")</f>
        <v/>
      </c>
      <c r="V1187" s="22"/>
      <c r="W1187" s="22"/>
      <c r="X1187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1187" s="13" t="str">
        <f>IF(Tabla2[[#This Row],[RESULTADO TOTAL EN PPRO8]]&lt;&gt;"",Tabla2[[#This Row],[RESULTADO TOTAL EN PPRO8]]-Tabla2[[#This Row],[RESULTADO (TOTAL)]],"")</f>
        <v/>
      </c>
      <c r="AA1187" s="6" t="str">
        <f>IF(Tabla2[[#This Row],[RESULTADO (TOTAL)]]&lt;0,1,"")</f>
        <v/>
      </c>
      <c r="AB1187" s="6" t="str">
        <f>IF(Tabla2[[#This Row],[TARGET REAL (RESULTADO EN TICKS)]]&lt;&gt;"",IF(Tabla2[[#This Row],[OPERACIONES PERDEDORAS]]=1,AB1186+Tabla2[[#This Row],[OPERACIONES PERDEDORAS]],0),"")</f>
        <v/>
      </c>
      <c r="AC1187" s="23"/>
      <c r="AD1187" s="23"/>
      <c r="AE1187" s="6" t="str">
        <f>IF(D1187&lt;&gt;"",COUNTIF($D$3:D1187,D1187),"")</f>
        <v/>
      </c>
      <c r="AF1187" s="6" t="str">
        <f>IF(Tabla2[[#This Row],[RESULTADO TOTAL EN PPRO8]]&lt;0,ABS(Tabla2[[#This Row],[RESULTADO TOTAL EN PPRO8]]),"")</f>
        <v/>
      </c>
    </row>
    <row r="1188" spans="1:32" x14ac:dyDescent="0.25">
      <c r="A1188" s="22"/>
      <c r="B1188" s="34">
        <f t="shared" si="43"/>
        <v>1186</v>
      </c>
      <c r="C1188" s="22"/>
      <c r="D1188" s="37"/>
      <c r="E1188" s="37"/>
      <c r="F1188" s="37"/>
      <c r="G1188" s="39"/>
      <c r="H1188" s="22"/>
      <c r="I1188" s="22"/>
      <c r="J1188" s="22"/>
      <c r="K1188" s="22"/>
      <c r="L1188" s="22"/>
      <c r="M1188" s="22"/>
      <c r="N1188" s="22"/>
      <c r="O1188" s="22"/>
      <c r="P1188" s="22"/>
      <c r="Q1188" s="22"/>
      <c r="R1188" s="22"/>
      <c r="S1188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1188" s="22"/>
      <c r="U1188" s="6" t="str">
        <f>IF(V1188&lt;&gt;"",Tabla2[[#This Row],[VALOR DEL PUNTO (EJEMPLO EN ACCIONES UN PUNTO 1€) ]]/Tabla2[[#This Row],[TAMAÑO DEL TICK (ACCIONES = 0,01)]],"")</f>
        <v/>
      </c>
      <c r="V1188" s="22"/>
      <c r="W1188" s="22"/>
      <c r="X1188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1188" s="13" t="str">
        <f>IF(Tabla2[[#This Row],[RESULTADO TOTAL EN PPRO8]]&lt;&gt;"",Tabla2[[#This Row],[RESULTADO TOTAL EN PPRO8]]-Tabla2[[#This Row],[RESULTADO (TOTAL)]],"")</f>
        <v/>
      </c>
      <c r="AA1188" s="6" t="str">
        <f>IF(Tabla2[[#This Row],[RESULTADO (TOTAL)]]&lt;0,1,"")</f>
        <v/>
      </c>
      <c r="AB1188" s="6" t="str">
        <f>IF(Tabla2[[#This Row],[TARGET REAL (RESULTADO EN TICKS)]]&lt;&gt;"",IF(Tabla2[[#This Row],[OPERACIONES PERDEDORAS]]=1,AB1187+Tabla2[[#This Row],[OPERACIONES PERDEDORAS]],0),"")</f>
        <v/>
      </c>
      <c r="AC1188" s="23"/>
      <c r="AD1188" s="23"/>
      <c r="AE1188" s="6" t="str">
        <f>IF(D1188&lt;&gt;"",COUNTIF($D$3:D1188,D1188),"")</f>
        <v/>
      </c>
      <c r="AF1188" s="6" t="str">
        <f>IF(Tabla2[[#This Row],[RESULTADO TOTAL EN PPRO8]]&lt;0,ABS(Tabla2[[#This Row],[RESULTADO TOTAL EN PPRO8]]),"")</f>
        <v/>
      </c>
    </row>
    <row r="1189" spans="1:32" x14ac:dyDescent="0.25">
      <c r="A1189" s="22"/>
      <c r="B1189" s="34">
        <f t="shared" si="43"/>
        <v>1187</v>
      </c>
      <c r="C1189" s="22"/>
      <c r="D1189" s="37"/>
      <c r="E1189" s="37"/>
      <c r="F1189" s="37"/>
      <c r="G1189" s="39"/>
      <c r="H1189" s="22"/>
      <c r="I1189" s="22"/>
      <c r="J1189" s="22"/>
      <c r="K1189" s="22"/>
      <c r="L1189" s="22"/>
      <c r="M1189" s="22"/>
      <c r="N1189" s="22"/>
      <c r="O1189" s="22"/>
      <c r="P1189" s="22"/>
      <c r="Q1189" s="22"/>
      <c r="R1189" s="22"/>
      <c r="S1189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1189" s="22"/>
      <c r="U1189" s="6" t="str">
        <f>IF(V1189&lt;&gt;"",Tabla2[[#This Row],[VALOR DEL PUNTO (EJEMPLO EN ACCIONES UN PUNTO 1€) ]]/Tabla2[[#This Row],[TAMAÑO DEL TICK (ACCIONES = 0,01)]],"")</f>
        <v/>
      </c>
      <c r="V1189" s="22"/>
      <c r="W1189" s="22"/>
      <c r="X1189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1189" s="13" t="str">
        <f>IF(Tabla2[[#This Row],[RESULTADO TOTAL EN PPRO8]]&lt;&gt;"",Tabla2[[#This Row],[RESULTADO TOTAL EN PPRO8]]-Tabla2[[#This Row],[RESULTADO (TOTAL)]],"")</f>
        <v/>
      </c>
      <c r="AA1189" s="6" t="str">
        <f>IF(Tabla2[[#This Row],[RESULTADO (TOTAL)]]&lt;0,1,"")</f>
        <v/>
      </c>
      <c r="AB1189" s="6" t="str">
        <f>IF(Tabla2[[#This Row],[TARGET REAL (RESULTADO EN TICKS)]]&lt;&gt;"",IF(Tabla2[[#This Row],[OPERACIONES PERDEDORAS]]=1,AB1188+Tabla2[[#This Row],[OPERACIONES PERDEDORAS]],0),"")</f>
        <v/>
      </c>
      <c r="AC1189" s="23"/>
      <c r="AD1189" s="23"/>
      <c r="AE1189" s="6" t="str">
        <f>IF(D1189&lt;&gt;"",COUNTIF($D$3:D1189,D1189),"")</f>
        <v/>
      </c>
      <c r="AF1189" s="6" t="str">
        <f>IF(Tabla2[[#This Row],[RESULTADO TOTAL EN PPRO8]]&lt;0,ABS(Tabla2[[#This Row],[RESULTADO TOTAL EN PPRO8]]),"")</f>
        <v/>
      </c>
    </row>
    <row r="1190" spans="1:32" x14ac:dyDescent="0.25">
      <c r="A1190" s="22"/>
      <c r="B1190" s="34">
        <f t="shared" si="43"/>
        <v>1188</v>
      </c>
      <c r="C1190" s="22"/>
      <c r="D1190" s="37"/>
      <c r="E1190" s="37"/>
      <c r="F1190" s="37"/>
      <c r="G1190" s="39"/>
      <c r="H1190" s="22"/>
      <c r="I1190" s="22"/>
      <c r="J1190" s="22"/>
      <c r="K1190" s="22"/>
      <c r="L1190" s="22"/>
      <c r="M1190" s="22"/>
      <c r="N1190" s="22"/>
      <c r="O1190" s="22"/>
      <c r="P1190" s="22"/>
      <c r="Q1190" s="22"/>
      <c r="R1190" s="22"/>
      <c r="S1190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1190" s="22"/>
      <c r="U1190" s="6" t="str">
        <f>IF(V1190&lt;&gt;"",Tabla2[[#This Row],[VALOR DEL PUNTO (EJEMPLO EN ACCIONES UN PUNTO 1€) ]]/Tabla2[[#This Row],[TAMAÑO DEL TICK (ACCIONES = 0,01)]],"")</f>
        <v/>
      </c>
      <c r="V1190" s="22"/>
      <c r="W1190" s="22"/>
      <c r="X1190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1190" s="13" t="str">
        <f>IF(Tabla2[[#This Row],[RESULTADO TOTAL EN PPRO8]]&lt;&gt;"",Tabla2[[#This Row],[RESULTADO TOTAL EN PPRO8]]-Tabla2[[#This Row],[RESULTADO (TOTAL)]],"")</f>
        <v/>
      </c>
      <c r="AA1190" s="6" t="str">
        <f>IF(Tabla2[[#This Row],[RESULTADO (TOTAL)]]&lt;0,1,"")</f>
        <v/>
      </c>
      <c r="AB1190" s="6" t="str">
        <f>IF(Tabla2[[#This Row],[TARGET REAL (RESULTADO EN TICKS)]]&lt;&gt;"",IF(Tabla2[[#This Row],[OPERACIONES PERDEDORAS]]=1,AB1189+Tabla2[[#This Row],[OPERACIONES PERDEDORAS]],0),"")</f>
        <v/>
      </c>
      <c r="AC1190" s="23"/>
      <c r="AD1190" s="23"/>
      <c r="AE1190" s="6" t="str">
        <f>IF(D1190&lt;&gt;"",COUNTIF($D$3:D1190,D1190),"")</f>
        <v/>
      </c>
      <c r="AF1190" s="6" t="str">
        <f>IF(Tabla2[[#This Row],[RESULTADO TOTAL EN PPRO8]]&lt;0,ABS(Tabla2[[#This Row],[RESULTADO TOTAL EN PPRO8]]),"")</f>
        <v/>
      </c>
    </row>
    <row r="1191" spans="1:32" x14ac:dyDescent="0.25">
      <c r="A1191" s="22"/>
      <c r="B1191" s="34">
        <f t="shared" ref="B1191:B1254" si="44">B1190+1</f>
        <v>1189</v>
      </c>
      <c r="C1191" s="22"/>
      <c r="D1191" s="37"/>
      <c r="E1191" s="37"/>
      <c r="F1191" s="37"/>
      <c r="G1191" s="39"/>
      <c r="H1191" s="22"/>
      <c r="I1191" s="22"/>
      <c r="J1191" s="22"/>
      <c r="K1191" s="22"/>
      <c r="L1191" s="22"/>
      <c r="M1191" s="22"/>
      <c r="N1191" s="22"/>
      <c r="O1191" s="22"/>
      <c r="P1191" s="22"/>
      <c r="Q1191" s="22"/>
      <c r="R1191" s="22"/>
      <c r="S1191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1191" s="22"/>
      <c r="U1191" s="6" t="str">
        <f>IF(V1191&lt;&gt;"",Tabla2[[#This Row],[VALOR DEL PUNTO (EJEMPLO EN ACCIONES UN PUNTO 1€) ]]/Tabla2[[#This Row],[TAMAÑO DEL TICK (ACCIONES = 0,01)]],"")</f>
        <v/>
      </c>
      <c r="V1191" s="22"/>
      <c r="W1191" s="22"/>
      <c r="X1191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1191" s="13" t="str">
        <f>IF(Tabla2[[#This Row],[RESULTADO TOTAL EN PPRO8]]&lt;&gt;"",Tabla2[[#This Row],[RESULTADO TOTAL EN PPRO8]]-Tabla2[[#This Row],[RESULTADO (TOTAL)]],"")</f>
        <v/>
      </c>
      <c r="AA1191" s="6" t="str">
        <f>IF(Tabla2[[#This Row],[RESULTADO (TOTAL)]]&lt;0,1,"")</f>
        <v/>
      </c>
      <c r="AB1191" s="6" t="str">
        <f>IF(Tabla2[[#This Row],[TARGET REAL (RESULTADO EN TICKS)]]&lt;&gt;"",IF(Tabla2[[#This Row],[OPERACIONES PERDEDORAS]]=1,AB1190+Tabla2[[#This Row],[OPERACIONES PERDEDORAS]],0),"")</f>
        <v/>
      </c>
      <c r="AC1191" s="23"/>
      <c r="AD1191" s="23"/>
      <c r="AE1191" s="6" t="str">
        <f>IF(D1191&lt;&gt;"",COUNTIF($D$3:D1191,D1191),"")</f>
        <v/>
      </c>
      <c r="AF1191" s="6" t="str">
        <f>IF(Tabla2[[#This Row],[RESULTADO TOTAL EN PPRO8]]&lt;0,ABS(Tabla2[[#This Row],[RESULTADO TOTAL EN PPRO8]]),"")</f>
        <v/>
      </c>
    </row>
    <row r="1192" spans="1:32" x14ac:dyDescent="0.25">
      <c r="A1192" s="22"/>
      <c r="B1192" s="34">
        <f t="shared" si="44"/>
        <v>1190</v>
      </c>
      <c r="C1192" s="22"/>
      <c r="D1192" s="37"/>
      <c r="E1192" s="37"/>
      <c r="F1192" s="37"/>
      <c r="G1192" s="39"/>
      <c r="H1192" s="22"/>
      <c r="I1192" s="22"/>
      <c r="J1192" s="22"/>
      <c r="K1192" s="22"/>
      <c r="L1192" s="22"/>
      <c r="M1192" s="22"/>
      <c r="N1192" s="22"/>
      <c r="O1192" s="22"/>
      <c r="P1192" s="22"/>
      <c r="Q1192" s="22"/>
      <c r="R1192" s="22"/>
      <c r="S1192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1192" s="22"/>
      <c r="U1192" s="6" t="str">
        <f>IF(V1192&lt;&gt;"",Tabla2[[#This Row],[VALOR DEL PUNTO (EJEMPLO EN ACCIONES UN PUNTO 1€) ]]/Tabla2[[#This Row],[TAMAÑO DEL TICK (ACCIONES = 0,01)]],"")</f>
        <v/>
      </c>
      <c r="V1192" s="22"/>
      <c r="W1192" s="22"/>
      <c r="X1192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1192" s="13" t="str">
        <f>IF(Tabla2[[#This Row],[RESULTADO TOTAL EN PPRO8]]&lt;&gt;"",Tabla2[[#This Row],[RESULTADO TOTAL EN PPRO8]]-Tabla2[[#This Row],[RESULTADO (TOTAL)]],"")</f>
        <v/>
      </c>
      <c r="AA1192" s="6" t="str">
        <f>IF(Tabla2[[#This Row],[RESULTADO (TOTAL)]]&lt;0,1,"")</f>
        <v/>
      </c>
      <c r="AB1192" s="6" t="str">
        <f>IF(Tabla2[[#This Row],[TARGET REAL (RESULTADO EN TICKS)]]&lt;&gt;"",IF(Tabla2[[#This Row],[OPERACIONES PERDEDORAS]]=1,AB1191+Tabla2[[#This Row],[OPERACIONES PERDEDORAS]],0),"")</f>
        <v/>
      </c>
      <c r="AC1192" s="23"/>
      <c r="AD1192" s="23"/>
      <c r="AE1192" s="6" t="str">
        <f>IF(D1192&lt;&gt;"",COUNTIF($D$3:D1192,D1192),"")</f>
        <v/>
      </c>
      <c r="AF1192" s="6" t="str">
        <f>IF(Tabla2[[#This Row],[RESULTADO TOTAL EN PPRO8]]&lt;0,ABS(Tabla2[[#This Row],[RESULTADO TOTAL EN PPRO8]]),"")</f>
        <v/>
      </c>
    </row>
    <row r="1193" spans="1:32" x14ac:dyDescent="0.25">
      <c r="A1193" s="22"/>
      <c r="B1193" s="34">
        <f t="shared" si="44"/>
        <v>1191</v>
      </c>
      <c r="C1193" s="22"/>
      <c r="D1193" s="37"/>
      <c r="E1193" s="37"/>
      <c r="F1193" s="37"/>
      <c r="G1193" s="39"/>
      <c r="H1193" s="22"/>
      <c r="I1193" s="22"/>
      <c r="J1193" s="22"/>
      <c r="K1193" s="22"/>
      <c r="L1193" s="22"/>
      <c r="M1193" s="22"/>
      <c r="N1193" s="22"/>
      <c r="O1193" s="22"/>
      <c r="P1193" s="22"/>
      <c r="Q1193" s="22"/>
      <c r="R1193" s="22"/>
      <c r="S1193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1193" s="22"/>
      <c r="U1193" s="6" t="str">
        <f>IF(V1193&lt;&gt;"",Tabla2[[#This Row],[VALOR DEL PUNTO (EJEMPLO EN ACCIONES UN PUNTO 1€) ]]/Tabla2[[#This Row],[TAMAÑO DEL TICK (ACCIONES = 0,01)]],"")</f>
        <v/>
      </c>
      <c r="V1193" s="22"/>
      <c r="W1193" s="22"/>
      <c r="X1193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1193" s="13" t="str">
        <f>IF(Tabla2[[#This Row],[RESULTADO TOTAL EN PPRO8]]&lt;&gt;"",Tabla2[[#This Row],[RESULTADO TOTAL EN PPRO8]]-Tabla2[[#This Row],[RESULTADO (TOTAL)]],"")</f>
        <v/>
      </c>
      <c r="AA1193" s="6" t="str">
        <f>IF(Tabla2[[#This Row],[RESULTADO (TOTAL)]]&lt;0,1,"")</f>
        <v/>
      </c>
      <c r="AB1193" s="6" t="str">
        <f>IF(Tabla2[[#This Row],[TARGET REAL (RESULTADO EN TICKS)]]&lt;&gt;"",IF(Tabla2[[#This Row],[OPERACIONES PERDEDORAS]]=1,AB1192+Tabla2[[#This Row],[OPERACIONES PERDEDORAS]],0),"")</f>
        <v/>
      </c>
      <c r="AC1193" s="23"/>
      <c r="AD1193" s="23"/>
      <c r="AE1193" s="6" t="str">
        <f>IF(D1193&lt;&gt;"",COUNTIF($D$3:D1193,D1193),"")</f>
        <v/>
      </c>
      <c r="AF1193" s="6" t="str">
        <f>IF(Tabla2[[#This Row],[RESULTADO TOTAL EN PPRO8]]&lt;0,ABS(Tabla2[[#This Row],[RESULTADO TOTAL EN PPRO8]]),"")</f>
        <v/>
      </c>
    </row>
    <row r="1194" spans="1:32" x14ac:dyDescent="0.25">
      <c r="A1194" s="22"/>
      <c r="B1194" s="34">
        <f t="shared" si="44"/>
        <v>1192</v>
      </c>
      <c r="C1194" s="22"/>
      <c r="D1194" s="37"/>
      <c r="E1194" s="37"/>
      <c r="F1194" s="37"/>
      <c r="G1194" s="39"/>
      <c r="H1194" s="22"/>
      <c r="I1194" s="22"/>
      <c r="J1194" s="22"/>
      <c r="K1194" s="22"/>
      <c r="L1194" s="22"/>
      <c r="M1194" s="22"/>
      <c r="N1194" s="22"/>
      <c r="O1194" s="22"/>
      <c r="P1194" s="22"/>
      <c r="Q1194" s="22"/>
      <c r="R1194" s="22"/>
      <c r="S1194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1194" s="22"/>
      <c r="U1194" s="6" t="str">
        <f>IF(V1194&lt;&gt;"",Tabla2[[#This Row],[VALOR DEL PUNTO (EJEMPLO EN ACCIONES UN PUNTO 1€) ]]/Tabla2[[#This Row],[TAMAÑO DEL TICK (ACCIONES = 0,01)]],"")</f>
        <v/>
      </c>
      <c r="V1194" s="22"/>
      <c r="W1194" s="22"/>
      <c r="X1194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1194" s="13" t="str">
        <f>IF(Tabla2[[#This Row],[RESULTADO TOTAL EN PPRO8]]&lt;&gt;"",Tabla2[[#This Row],[RESULTADO TOTAL EN PPRO8]]-Tabla2[[#This Row],[RESULTADO (TOTAL)]],"")</f>
        <v/>
      </c>
      <c r="AA1194" s="6" t="str">
        <f>IF(Tabla2[[#This Row],[RESULTADO (TOTAL)]]&lt;0,1,"")</f>
        <v/>
      </c>
      <c r="AB1194" s="6" t="str">
        <f>IF(Tabla2[[#This Row],[TARGET REAL (RESULTADO EN TICKS)]]&lt;&gt;"",IF(Tabla2[[#This Row],[OPERACIONES PERDEDORAS]]=1,AB1193+Tabla2[[#This Row],[OPERACIONES PERDEDORAS]],0),"")</f>
        <v/>
      </c>
      <c r="AC1194" s="23"/>
      <c r="AD1194" s="23"/>
      <c r="AE1194" s="6" t="str">
        <f>IF(D1194&lt;&gt;"",COUNTIF($D$3:D1194,D1194),"")</f>
        <v/>
      </c>
      <c r="AF1194" s="6" t="str">
        <f>IF(Tabla2[[#This Row],[RESULTADO TOTAL EN PPRO8]]&lt;0,ABS(Tabla2[[#This Row],[RESULTADO TOTAL EN PPRO8]]),"")</f>
        <v/>
      </c>
    </row>
    <row r="1195" spans="1:32" x14ac:dyDescent="0.25">
      <c r="A1195" s="22"/>
      <c r="B1195" s="34">
        <f t="shared" si="44"/>
        <v>1193</v>
      </c>
      <c r="C1195" s="22"/>
      <c r="D1195" s="37"/>
      <c r="E1195" s="37"/>
      <c r="F1195" s="37"/>
      <c r="G1195" s="39"/>
      <c r="H1195" s="22"/>
      <c r="I1195" s="22"/>
      <c r="J1195" s="22"/>
      <c r="K1195" s="22"/>
      <c r="L1195" s="22"/>
      <c r="M1195" s="22"/>
      <c r="N1195" s="22"/>
      <c r="O1195" s="22"/>
      <c r="P1195" s="22"/>
      <c r="Q1195" s="22"/>
      <c r="R1195" s="22"/>
      <c r="S1195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1195" s="22"/>
      <c r="U1195" s="6" t="str">
        <f>IF(V1195&lt;&gt;"",Tabla2[[#This Row],[VALOR DEL PUNTO (EJEMPLO EN ACCIONES UN PUNTO 1€) ]]/Tabla2[[#This Row],[TAMAÑO DEL TICK (ACCIONES = 0,01)]],"")</f>
        <v/>
      </c>
      <c r="V1195" s="22"/>
      <c r="W1195" s="22"/>
      <c r="X1195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1195" s="13" t="str">
        <f>IF(Tabla2[[#This Row],[RESULTADO TOTAL EN PPRO8]]&lt;&gt;"",Tabla2[[#This Row],[RESULTADO TOTAL EN PPRO8]]-Tabla2[[#This Row],[RESULTADO (TOTAL)]],"")</f>
        <v/>
      </c>
      <c r="AA1195" s="6" t="str">
        <f>IF(Tabla2[[#This Row],[RESULTADO (TOTAL)]]&lt;0,1,"")</f>
        <v/>
      </c>
      <c r="AB1195" s="6" t="str">
        <f>IF(Tabla2[[#This Row],[TARGET REAL (RESULTADO EN TICKS)]]&lt;&gt;"",IF(Tabla2[[#This Row],[OPERACIONES PERDEDORAS]]=1,AB1194+Tabla2[[#This Row],[OPERACIONES PERDEDORAS]],0),"")</f>
        <v/>
      </c>
      <c r="AC1195" s="23"/>
      <c r="AD1195" s="23"/>
      <c r="AE1195" s="6" t="str">
        <f>IF(D1195&lt;&gt;"",COUNTIF($D$3:D1195,D1195),"")</f>
        <v/>
      </c>
      <c r="AF1195" s="6" t="str">
        <f>IF(Tabla2[[#This Row],[RESULTADO TOTAL EN PPRO8]]&lt;0,ABS(Tabla2[[#This Row],[RESULTADO TOTAL EN PPRO8]]),"")</f>
        <v/>
      </c>
    </row>
    <row r="1196" spans="1:32" x14ac:dyDescent="0.25">
      <c r="A1196" s="22"/>
      <c r="B1196" s="34">
        <f t="shared" si="44"/>
        <v>1194</v>
      </c>
      <c r="C1196" s="22"/>
      <c r="D1196" s="37"/>
      <c r="E1196" s="37"/>
      <c r="F1196" s="37"/>
      <c r="G1196" s="39"/>
      <c r="H1196" s="22"/>
      <c r="I1196" s="22"/>
      <c r="J1196" s="22"/>
      <c r="K1196" s="22"/>
      <c r="L1196" s="22"/>
      <c r="M1196" s="22"/>
      <c r="N1196" s="22"/>
      <c r="O1196" s="22"/>
      <c r="P1196" s="22"/>
      <c r="Q1196" s="22"/>
      <c r="R1196" s="22"/>
      <c r="S1196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1196" s="22"/>
      <c r="U1196" s="6" t="str">
        <f>IF(V1196&lt;&gt;"",Tabla2[[#This Row],[VALOR DEL PUNTO (EJEMPLO EN ACCIONES UN PUNTO 1€) ]]/Tabla2[[#This Row],[TAMAÑO DEL TICK (ACCIONES = 0,01)]],"")</f>
        <v/>
      </c>
      <c r="V1196" s="22"/>
      <c r="W1196" s="22"/>
      <c r="X1196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1196" s="13" t="str">
        <f>IF(Tabla2[[#This Row],[RESULTADO TOTAL EN PPRO8]]&lt;&gt;"",Tabla2[[#This Row],[RESULTADO TOTAL EN PPRO8]]-Tabla2[[#This Row],[RESULTADO (TOTAL)]],"")</f>
        <v/>
      </c>
      <c r="AA1196" s="6" t="str">
        <f>IF(Tabla2[[#This Row],[RESULTADO (TOTAL)]]&lt;0,1,"")</f>
        <v/>
      </c>
      <c r="AB1196" s="6" t="str">
        <f>IF(Tabla2[[#This Row],[TARGET REAL (RESULTADO EN TICKS)]]&lt;&gt;"",IF(Tabla2[[#This Row],[OPERACIONES PERDEDORAS]]=1,AB1195+Tabla2[[#This Row],[OPERACIONES PERDEDORAS]],0),"")</f>
        <v/>
      </c>
      <c r="AC1196" s="23"/>
      <c r="AD1196" s="23"/>
      <c r="AE1196" s="6" t="str">
        <f>IF(D1196&lt;&gt;"",COUNTIF($D$3:D1196,D1196),"")</f>
        <v/>
      </c>
      <c r="AF1196" s="6" t="str">
        <f>IF(Tabla2[[#This Row],[RESULTADO TOTAL EN PPRO8]]&lt;0,ABS(Tabla2[[#This Row],[RESULTADO TOTAL EN PPRO8]]),"")</f>
        <v/>
      </c>
    </row>
    <row r="1197" spans="1:32" x14ac:dyDescent="0.25">
      <c r="A1197" s="22"/>
      <c r="B1197" s="34">
        <f t="shared" si="44"/>
        <v>1195</v>
      </c>
      <c r="C1197" s="22"/>
      <c r="D1197" s="37"/>
      <c r="E1197" s="37"/>
      <c r="F1197" s="37"/>
      <c r="G1197" s="39"/>
      <c r="H1197" s="22"/>
      <c r="I1197" s="22"/>
      <c r="J1197" s="22"/>
      <c r="K1197" s="22"/>
      <c r="L1197" s="22"/>
      <c r="M1197" s="22"/>
      <c r="N1197" s="22"/>
      <c r="O1197" s="22"/>
      <c r="P1197" s="22"/>
      <c r="Q1197" s="22"/>
      <c r="R1197" s="22"/>
      <c r="S1197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1197" s="22"/>
      <c r="U1197" s="6" t="str">
        <f>IF(V1197&lt;&gt;"",Tabla2[[#This Row],[VALOR DEL PUNTO (EJEMPLO EN ACCIONES UN PUNTO 1€) ]]/Tabla2[[#This Row],[TAMAÑO DEL TICK (ACCIONES = 0,01)]],"")</f>
        <v/>
      </c>
      <c r="V1197" s="22"/>
      <c r="W1197" s="22"/>
      <c r="X1197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1197" s="13" t="str">
        <f>IF(Tabla2[[#This Row],[RESULTADO TOTAL EN PPRO8]]&lt;&gt;"",Tabla2[[#This Row],[RESULTADO TOTAL EN PPRO8]]-Tabla2[[#This Row],[RESULTADO (TOTAL)]],"")</f>
        <v/>
      </c>
      <c r="AA1197" s="6" t="str">
        <f>IF(Tabla2[[#This Row],[RESULTADO (TOTAL)]]&lt;0,1,"")</f>
        <v/>
      </c>
      <c r="AB1197" s="6" t="str">
        <f>IF(Tabla2[[#This Row],[TARGET REAL (RESULTADO EN TICKS)]]&lt;&gt;"",IF(Tabla2[[#This Row],[OPERACIONES PERDEDORAS]]=1,AB1196+Tabla2[[#This Row],[OPERACIONES PERDEDORAS]],0),"")</f>
        <v/>
      </c>
      <c r="AC1197" s="23"/>
      <c r="AD1197" s="23"/>
      <c r="AE1197" s="6" t="str">
        <f>IF(D1197&lt;&gt;"",COUNTIF($D$3:D1197,D1197),"")</f>
        <v/>
      </c>
      <c r="AF1197" s="6" t="str">
        <f>IF(Tabla2[[#This Row],[RESULTADO TOTAL EN PPRO8]]&lt;0,ABS(Tabla2[[#This Row],[RESULTADO TOTAL EN PPRO8]]),"")</f>
        <v/>
      </c>
    </row>
    <row r="1198" spans="1:32" x14ac:dyDescent="0.25">
      <c r="A1198" s="22"/>
      <c r="B1198" s="34">
        <f t="shared" si="44"/>
        <v>1196</v>
      </c>
      <c r="C1198" s="22"/>
      <c r="D1198" s="37"/>
      <c r="E1198" s="37"/>
      <c r="F1198" s="37"/>
      <c r="G1198" s="39"/>
      <c r="H1198" s="22"/>
      <c r="I1198" s="22"/>
      <c r="J1198" s="22"/>
      <c r="K1198" s="22"/>
      <c r="L1198" s="22"/>
      <c r="M1198" s="22"/>
      <c r="N1198" s="22"/>
      <c r="O1198" s="22"/>
      <c r="P1198" s="22"/>
      <c r="Q1198" s="22"/>
      <c r="R1198" s="22"/>
      <c r="S1198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1198" s="22"/>
      <c r="U1198" s="6" t="str">
        <f>IF(V1198&lt;&gt;"",Tabla2[[#This Row],[VALOR DEL PUNTO (EJEMPLO EN ACCIONES UN PUNTO 1€) ]]/Tabla2[[#This Row],[TAMAÑO DEL TICK (ACCIONES = 0,01)]],"")</f>
        <v/>
      </c>
      <c r="V1198" s="22"/>
      <c r="W1198" s="22"/>
      <c r="X1198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1198" s="13" t="str">
        <f>IF(Tabla2[[#This Row],[RESULTADO TOTAL EN PPRO8]]&lt;&gt;"",Tabla2[[#This Row],[RESULTADO TOTAL EN PPRO8]]-Tabla2[[#This Row],[RESULTADO (TOTAL)]],"")</f>
        <v/>
      </c>
      <c r="AA1198" s="6" t="str">
        <f>IF(Tabla2[[#This Row],[RESULTADO (TOTAL)]]&lt;0,1,"")</f>
        <v/>
      </c>
      <c r="AB1198" s="6" t="str">
        <f>IF(Tabla2[[#This Row],[TARGET REAL (RESULTADO EN TICKS)]]&lt;&gt;"",IF(Tabla2[[#This Row],[OPERACIONES PERDEDORAS]]=1,AB1197+Tabla2[[#This Row],[OPERACIONES PERDEDORAS]],0),"")</f>
        <v/>
      </c>
      <c r="AC1198" s="23"/>
      <c r="AD1198" s="23"/>
      <c r="AE1198" s="6" t="str">
        <f>IF(D1198&lt;&gt;"",COUNTIF($D$3:D1198,D1198),"")</f>
        <v/>
      </c>
      <c r="AF1198" s="6" t="str">
        <f>IF(Tabla2[[#This Row],[RESULTADO TOTAL EN PPRO8]]&lt;0,ABS(Tabla2[[#This Row],[RESULTADO TOTAL EN PPRO8]]),"")</f>
        <v/>
      </c>
    </row>
    <row r="1199" spans="1:32" x14ac:dyDescent="0.25">
      <c r="A1199" s="22"/>
      <c r="B1199" s="34">
        <f t="shared" si="44"/>
        <v>1197</v>
      </c>
      <c r="C1199" s="22"/>
      <c r="D1199" s="37"/>
      <c r="E1199" s="37"/>
      <c r="F1199" s="37"/>
      <c r="G1199" s="39"/>
      <c r="H1199" s="22"/>
      <c r="I1199" s="22"/>
      <c r="J1199" s="22"/>
      <c r="K1199" s="22"/>
      <c r="L1199" s="22"/>
      <c r="M1199" s="22"/>
      <c r="N1199" s="22"/>
      <c r="O1199" s="22"/>
      <c r="P1199" s="22"/>
      <c r="Q1199" s="22"/>
      <c r="R1199" s="22"/>
      <c r="S1199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1199" s="22"/>
      <c r="U1199" s="6" t="str">
        <f>IF(V1199&lt;&gt;"",Tabla2[[#This Row],[VALOR DEL PUNTO (EJEMPLO EN ACCIONES UN PUNTO 1€) ]]/Tabla2[[#This Row],[TAMAÑO DEL TICK (ACCIONES = 0,01)]],"")</f>
        <v/>
      </c>
      <c r="V1199" s="22"/>
      <c r="W1199" s="22"/>
      <c r="X1199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1199" s="13" t="str">
        <f>IF(Tabla2[[#This Row],[RESULTADO TOTAL EN PPRO8]]&lt;&gt;"",Tabla2[[#This Row],[RESULTADO TOTAL EN PPRO8]]-Tabla2[[#This Row],[RESULTADO (TOTAL)]],"")</f>
        <v/>
      </c>
      <c r="AA1199" s="6" t="str">
        <f>IF(Tabla2[[#This Row],[RESULTADO (TOTAL)]]&lt;0,1,"")</f>
        <v/>
      </c>
      <c r="AB1199" s="6" t="str">
        <f>IF(Tabla2[[#This Row],[TARGET REAL (RESULTADO EN TICKS)]]&lt;&gt;"",IF(Tabla2[[#This Row],[OPERACIONES PERDEDORAS]]=1,AB1198+Tabla2[[#This Row],[OPERACIONES PERDEDORAS]],0),"")</f>
        <v/>
      </c>
      <c r="AC1199" s="23"/>
      <c r="AD1199" s="23"/>
      <c r="AE1199" s="6" t="str">
        <f>IF(D1199&lt;&gt;"",COUNTIF($D$3:D1199,D1199),"")</f>
        <v/>
      </c>
      <c r="AF1199" s="6" t="str">
        <f>IF(Tabla2[[#This Row],[RESULTADO TOTAL EN PPRO8]]&lt;0,ABS(Tabla2[[#This Row],[RESULTADO TOTAL EN PPRO8]]),"")</f>
        <v/>
      </c>
    </row>
    <row r="1200" spans="1:32" x14ac:dyDescent="0.25">
      <c r="A1200" s="22"/>
      <c r="B1200" s="34">
        <f t="shared" si="44"/>
        <v>1198</v>
      </c>
      <c r="C1200" s="22"/>
      <c r="D1200" s="37"/>
      <c r="E1200" s="37"/>
      <c r="F1200" s="37"/>
      <c r="G1200" s="39"/>
      <c r="H1200" s="22"/>
      <c r="I1200" s="22"/>
      <c r="J1200" s="22"/>
      <c r="K1200" s="22"/>
      <c r="L1200" s="22"/>
      <c r="M1200" s="22"/>
      <c r="N1200" s="22"/>
      <c r="O1200" s="22"/>
      <c r="P1200" s="22"/>
      <c r="Q1200" s="22"/>
      <c r="R1200" s="22"/>
      <c r="S1200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1200" s="22"/>
      <c r="U1200" s="6" t="str">
        <f>IF(V1200&lt;&gt;"",Tabla2[[#This Row],[VALOR DEL PUNTO (EJEMPLO EN ACCIONES UN PUNTO 1€) ]]/Tabla2[[#This Row],[TAMAÑO DEL TICK (ACCIONES = 0,01)]],"")</f>
        <v/>
      </c>
      <c r="V1200" s="22"/>
      <c r="W1200" s="22"/>
      <c r="X1200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1200" s="13" t="str">
        <f>IF(Tabla2[[#This Row],[RESULTADO TOTAL EN PPRO8]]&lt;&gt;"",Tabla2[[#This Row],[RESULTADO TOTAL EN PPRO8]]-Tabla2[[#This Row],[RESULTADO (TOTAL)]],"")</f>
        <v/>
      </c>
      <c r="AA1200" s="6" t="str">
        <f>IF(Tabla2[[#This Row],[RESULTADO (TOTAL)]]&lt;0,1,"")</f>
        <v/>
      </c>
      <c r="AB1200" s="6" t="str">
        <f>IF(Tabla2[[#This Row],[TARGET REAL (RESULTADO EN TICKS)]]&lt;&gt;"",IF(Tabla2[[#This Row],[OPERACIONES PERDEDORAS]]=1,AB1199+Tabla2[[#This Row],[OPERACIONES PERDEDORAS]],0),"")</f>
        <v/>
      </c>
      <c r="AC1200" s="23"/>
      <c r="AD1200" s="23"/>
      <c r="AE1200" s="6" t="str">
        <f>IF(D1200&lt;&gt;"",COUNTIF($D$3:D1200,D1200),"")</f>
        <v/>
      </c>
      <c r="AF1200" s="6" t="str">
        <f>IF(Tabla2[[#This Row],[RESULTADO TOTAL EN PPRO8]]&lt;0,ABS(Tabla2[[#This Row],[RESULTADO TOTAL EN PPRO8]]),"")</f>
        <v/>
      </c>
    </row>
    <row r="1201" spans="1:32" x14ac:dyDescent="0.25">
      <c r="A1201" s="22"/>
      <c r="B1201" s="34">
        <f t="shared" si="44"/>
        <v>1199</v>
      </c>
      <c r="C1201" s="22"/>
      <c r="D1201" s="37"/>
      <c r="E1201" s="37"/>
      <c r="F1201" s="37"/>
      <c r="G1201" s="39"/>
      <c r="H1201" s="22"/>
      <c r="I1201" s="22"/>
      <c r="J1201" s="22"/>
      <c r="K1201" s="22"/>
      <c r="L1201" s="22"/>
      <c r="M1201" s="22"/>
      <c r="N1201" s="22"/>
      <c r="O1201" s="22"/>
      <c r="P1201" s="22"/>
      <c r="Q1201" s="22"/>
      <c r="R1201" s="22"/>
      <c r="S1201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1201" s="22"/>
      <c r="U1201" s="6" t="str">
        <f>IF(V1201&lt;&gt;"",Tabla2[[#This Row],[VALOR DEL PUNTO (EJEMPLO EN ACCIONES UN PUNTO 1€) ]]/Tabla2[[#This Row],[TAMAÑO DEL TICK (ACCIONES = 0,01)]],"")</f>
        <v/>
      </c>
      <c r="V1201" s="22"/>
      <c r="W1201" s="22"/>
      <c r="X1201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1201" s="13" t="str">
        <f>IF(Tabla2[[#This Row],[RESULTADO TOTAL EN PPRO8]]&lt;&gt;"",Tabla2[[#This Row],[RESULTADO TOTAL EN PPRO8]]-Tabla2[[#This Row],[RESULTADO (TOTAL)]],"")</f>
        <v/>
      </c>
      <c r="AA1201" s="6" t="str">
        <f>IF(Tabla2[[#This Row],[RESULTADO (TOTAL)]]&lt;0,1,"")</f>
        <v/>
      </c>
      <c r="AB1201" s="6" t="str">
        <f>IF(Tabla2[[#This Row],[TARGET REAL (RESULTADO EN TICKS)]]&lt;&gt;"",IF(Tabla2[[#This Row],[OPERACIONES PERDEDORAS]]=1,AB1200+Tabla2[[#This Row],[OPERACIONES PERDEDORAS]],0),"")</f>
        <v/>
      </c>
      <c r="AC1201" s="23"/>
      <c r="AD1201" s="23"/>
      <c r="AE1201" s="6" t="str">
        <f>IF(D1201&lt;&gt;"",COUNTIF($D$3:D1201,D1201),"")</f>
        <v/>
      </c>
      <c r="AF1201" s="6" t="str">
        <f>IF(Tabla2[[#This Row],[RESULTADO TOTAL EN PPRO8]]&lt;0,ABS(Tabla2[[#This Row],[RESULTADO TOTAL EN PPRO8]]),"")</f>
        <v/>
      </c>
    </row>
    <row r="1202" spans="1:32" x14ac:dyDescent="0.25">
      <c r="A1202" s="22"/>
      <c r="B1202" s="34">
        <f t="shared" si="44"/>
        <v>1200</v>
      </c>
      <c r="C1202" s="22"/>
      <c r="D1202" s="37"/>
      <c r="E1202" s="37"/>
      <c r="F1202" s="37"/>
      <c r="G1202" s="39"/>
      <c r="H1202" s="22"/>
      <c r="I1202" s="22"/>
      <c r="J1202" s="22"/>
      <c r="K1202" s="22"/>
      <c r="L1202" s="22"/>
      <c r="M1202" s="22"/>
      <c r="N1202" s="22"/>
      <c r="O1202" s="22"/>
      <c r="P1202" s="22"/>
      <c r="Q1202" s="22"/>
      <c r="R1202" s="22"/>
      <c r="S1202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1202" s="22"/>
      <c r="U1202" s="6" t="str">
        <f>IF(V1202&lt;&gt;"",Tabla2[[#This Row],[VALOR DEL PUNTO (EJEMPLO EN ACCIONES UN PUNTO 1€) ]]/Tabla2[[#This Row],[TAMAÑO DEL TICK (ACCIONES = 0,01)]],"")</f>
        <v/>
      </c>
      <c r="V1202" s="22"/>
      <c r="W1202" s="22"/>
      <c r="X1202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1202" s="13" t="str">
        <f>IF(Tabla2[[#This Row],[RESULTADO TOTAL EN PPRO8]]&lt;&gt;"",Tabla2[[#This Row],[RESULTADO TOTAL EN PPRO8]]-Tabla2[[#This Row],[RESULTADO (TOTAL)]],"")</f>
        <v/>
      </c>
      <c r="AA1202" s="6" t="str">
        <f>IF(Tabla2[[#This Row],[RESULTADO (TOTAL)]]&lt;0,1,"")</f>
        <v/>
      </c>
      <c r="AB1202" s="6" t="str">
        <f>IF(Tabla2[[#This Row],[TARGET REAL (RESULTADO EN TICKS)]]&lt;&gt;"",IF(Tabla2[[#This Row],[OPERACIONES PERDEDORAS]]=1,AB1201+Tabla2[[#This Row],[OPERACIONES PERDEDORAS]],0),"")</f>
        <v/>
      </c>
      <c r="AC1202" s="23"/>
      <c r="AD1202" s="23"/>
      <c r="AE1202" s="6" t="str">
        <f>IF(D1202&lt;&gt;"",COUNTIF($D$3:D1202,D1202),"")</f>
        <v/>
      </c>
      <c r="AF1202" s="6" t="str">
        <f>IF(Tabla2[[#This Row],[RESULTADO TOTAL EN PPRO8]]&lt;0,ABS(Tabla2[[#This Row],[RESULTADO TOTAL EN PPRO8]]),"")</f>
        <v/>
      </c>
    </row>
    <row r="1203" spans="1:32" x14ac:dyDescent="0.25">
      <c r="A1203" s="22"/>
      <c r="B1203" s="34">
        <f t="shared" si="44"/>
        <v>1201</v>
      </c>
      <c r="C1203" s="22"/>
      <c r="D1203" s="37"/>
      <c r="E1203" s="37"/>
      <c r="F1203" s="37"/>
      <c r="G1203" s="39"/>
      <c r="H1203" s="22"/>
      <c r="I1203" s="22"/>
      <c r="J1203" s="22"/>
      <c r="K1203" s="22"/>
      <c r="L1203" s="22"/>
      <c r="M1203" s="22"/>
      <c r="N1203" s="22"/>
      <c r="O1203" s="22"/>
      <c r="P1203" s="22"/>
      <c r="Q1203" s="22"/>
      <c r="R1203" s="22"/>
      <c r="S1203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1203" s="22"/>
      <c r="U1203" s="6" t="str">
        <f>IF(V1203&lt;&gt;"",Tabla2[[#This Row],[VALOR DEL PUNTO (EJEMPLO EN ACCIONES UN PUNTO 1€) ]]/Tabla2[[#This Row],[TAMAÑO DEL TICK (ACCIONES = 0,01)]],"")</f>
        <v/>
      </c>
      <c r="V1203" s="22"/>
      <c r="W1203" s="22"/>
      <c r="X1203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1203" s="13" t="str">
        <f>IF(Tabla2[[#This Row],[RESULTADO TOTAL EN PPRO8]]&lt;&gt;"",Tabla2[[#This Row],[RESULTADO TOTAL EN PPRO8]]-Tabla2[[#This Row],[RESULTADO (TOTAL)]],"")</f>
        <v/>
      </c>
      <c r="AA1203" s="6" t="str">
        <f>IF(Tabla2[[#This Row],[RESULTADO (TOTAL)]]&lt;0,1,"")</f>
        <v/>
      </c>
      <c r="AB1203" s="6" t="str">
        <f>IF(Tabla2[[#This Row],[TARGET REAL (RESULTADO EN TICKS)]]&lt;&gt;"",IF(Tabla2[[#This Row],[OPERACIONES PERDEDORAS]]=1,AB1202+Tabla2[[#This Row],[OPERACIONES PERDEDORAS]],0),"")</f>
        <v/>
      </c>
      <c r="AC1203" s="23"/>
      <c r="AD1203" s="23"/>
      <c r="AE1203" s="6" t="str">
        <f>IF(D1203&lt;&gt;"",COUNTIF($D$3:D1203,D1203),"")</f>
        <v/>
      </c>
      <c r="AF1203" s="6" t="str">
        <f>IF(Tabla2[[#This Row],[RESULTADO TOTAL EN PPRO8]]&lt;0,ABS(Tabla2[[#This Row],[RESULTADO TOTAL EN PPRO8]]),"")</f>
        <v/>
      </c>
    </row>
    <row r="1204" spans="1:32" x14ac:dyDescent="0.25">
      <c r="A1204" s="22"/>
      <c r="B1204" s="34">
        <f t="shared" si="44"/>
        <v>1202</v>
      </c>
      <c r="C1204" s="22"/>
      <c r="D1204" s="37"/>
      <c r="E1204" s="37"/>
      <c r="F1204" s="37"/>
      <c r="G1204" s="39"/>
      <c r="H1204" s="22"/>
      <c r="I1204" s="22"/>
      <c r="J1204" s="22"/>
      <c r="K1204" s="22"/>
      <c r="L1204" s="22"/>
      <c r="M1204" s="22"/>
      <c r="N1204" s="22"/>
      <c r="O1204" s="22"/>
      <c r="P1204" s="22"/>
      <c r="Q1204" s="22"/>
      <c r="R1204" s="22"/>
      <c r="S1204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1204" s="22"/>
      <c r="U1204" s="6" t="str">
        <f>IF(V1204&lt;&gt;"",Tabla2[[#This Row],[VALOR DEL PUNTO (EJEMPLO EN ACCIONES UN PUNTO 1€) ]]/Tabla2[[#This Row],[TAMAÑO DEL TICK (ACCIONES = 0,01)]],"")</f>
        <v/>
      </c>
      <c r="V1204" s="22"/>
      <c r="W1204" s="22"/>
      <c r="X1204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1204" s="13" t="str">
        <f>IF(Tabla2[[#This Row],[RESULTADO TOTAL EN PPRO8]]&lt;&gt;"",Tabla2[[#This Row],[RESULTADO TOTAL EN PPRO8]]-Tabla2[[#This Row],[RESULTADO (TOTAL)]],"")</f>
        <v/>
      </c>
      <c r="AA1204" s="6" t="str">
        <f>IF(Tabla2[[#This Row],[RESULTADO (TOTAL)]]&lt;0,1,"")</f>
        <v/>
      </c>
      <c r="AB1204" s="6" t="str">
        <f>IF(Tabla2[[#This Row],[TARGET REAL (RESULTADO EN TICKS)]]&lt;&gt;"",IF(Tabla2[[#This Row],[OPERACIONES PERDEDORAS]]=1,AB1203+Tabla2[[#This Row],[OPERACIONES PERDEDORAS]],0),"")</f>
        <v/>
      </c>
      <c r="AC1204" s="23"/>
      <c r="AD1204" s="23"/>
      <c r="AE1204" s="6" t="str">
        <f>IF(D1204&lt;&gt;"",COUNTIF($D$3:D1204,D1204),"")</f>
        <v/>
      </c>
      <c r="AF1204" s="6" t="str">
        <f>IF(Tabla2[[#This Row],[RESULTADO TOTAL EN PPRO8]]&lt;0,ABS(Tabla2[[#This Row],[RESULTADO TOTAL EN PPRO8]]),"")</f>
        <v/>
      </c>
    </row>
    <row r="1205" spans="1:32" x14ac:dyDescent="0.25">
      <c r="A1205" s="22"/>
      <c r="B1205" s="34">
        <f t="shared" si="44"/>
        <v>1203</v>
      </c>
      <c r="C1205" s="22"/>
      <c r="D1205" s="37"/>
      <c r="E1205" s="37"/>
      <c r="F1205" s="37"/>
      <c r="G1205" s="39"/>
      <c r="H1205" s="22"/>
      <c r="I1205" s="22"/>
      <c r="J1205" s="22"/>
      <c r="K1205" s="22"/>
      <c r="L1205" s="22"/>
      <c r="M1205" s="22"/>
      <c r="N1205" s="22"/>
      <c r="O1205" s="22"/>
      <c r="P1205" s="22"/>
      <c r="Q1205" s="22"/>
      <c r="R1205" s="22"/>
      <c r="S1205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1205" s="22"/>
      <c r="U1205" s="6" t="str">
        <f>IF(V1205&lt;&gt;"",Tabla2[[#This Row],[VALOR DEL PUNTO (EJEMPLO EN ACCIONES UN PUNTO 1€) ]]/Tabla2[[#This Row],[TAMAÑO DEL TICK (ACCIONES = 0,01)]],"")</f>
        <v/>
      </c>
      <c r="V1205" s="22"/>
      <c r="W1205" s="22"/>
      <c r="X1205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1205" s="13" t="str">
        <f>IF(Tabla2[[#This Row],[RESULTADO TOTAL EN PPRO8]]&lt;&gt;"",Tabla2[[#This Row],[RESULTADO TOTAL EN PPRO8]]-Tabla2[[#This Row],[RESULTADO (TOTAL)]],"")</f>
        <v/>
      </c>
      <c r="AA1205" s="6" t="str">
        <f>IF(Tabla2[[#This Row],[RESULTADO (TOTAL)]]&lt;0,1,"")</f>
        <v/>
      </c>
      <c r="AB1205" s="6" t="str">
        <f>IF(Tabla2[[#This Row],[TARGET REAL (RESULTADO EN TICKS)]]&lt;&gt;"",IF(Tabla2[[#This Row],[OPERACIONES PERDEDORAS]]=1,AB1204+Tabla2[[#This Row],[OPERACIONES PERDEDORAS]],0),"")</f>
        <v/>
      </c>
      <c r="AC1205" s="23"/>
      <c r="AD1205" s="23"/>
      <c r="AE1205" s="6" t="str">
        <f>IF(D1205&lt;&gt;"",COUNTIF($D$3:D1205,D1205),"")</f>
        <v/>
      </c>
      <c r="AF1205" s="6" t="str">
        <f>IF(Tabla2[[#This Row],[RESULTADO TOTAL EN PPRO8]]&lt;0,ABS(Tabla2[[#This Row],[RESULTADO TOTAL EN PPRO8]]),"")</f>
        <v/>
      </c>
    </row>
    <row r="1206" spans="1:32" x14ac:dyDescent="0.25">
      <c r="A1206" s="22"/>
      <c r="B1206" s="34">
        <f t="shared" si="44"/>
        <v>1204</v>
      </c>
      <c r="C1206" s="22"/>
      <c r="D1206" s="37"/>
      <c r="E1206" s="37"/>
      <c r="F1206" s="37"/>
      <c r="G1206" s="39"/>
      <c r="H1206" s="22"/>
      <c r="I1206" s="22"/>
      <c r="J1206" s="22"/>
      <c r="K1206" s="22"/>
      <c r="L1206" s="22"/>
      <c r="M1206" s="22"/>
      <c r="N1206" s="22"/>
      <c r="O1206" s="22"/>
      <c r="P1206" s="22"/>
      <c r="Q1206" s="22"/>
      <c r="R1206" s="22"/>
      <c r="S1206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1206" s="22"/>
      <c r="U1206" s="6" t="str">
        <f>IF(V1206&lt;&gt;"",Tabla2[[#This Row],[VALOR DEL PUNTO (EJEMPLO EN ACCIONES UN PUNTO 1€) ]]/Tabla2[[#This Row],[TAMAÑO DEL TICK (ACCIONES = 0,01)]],"")</f>
        <v/>
      </c>
      <c r="V1206" s="22"/>
      <c r="W1206" s="22"/>
      <c r="X1206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1206" s="13" t="str">
        <f>IF(Tabla2[[#This Row],[RESULTADO TOTAL EN PPRO8]]&lt;&gt;"",Tabla2[[#This Row],[RESULTADO TOTAL EN PPRO8]]-Tabla2[[#This Row],[RESULTADO (TOTAL)]],"")</f>
        <v/>
      </c>
      <c r="AA1206" s="6" t="str">
        <f>IF(Tabla2[[#This Row],[RESULTADO (TOTAL)]]&lt;0,1,"")</f>
        <v/>
      </c>
      <c r="AB1206" s="6" t="str">
        <f>IF(Tabla2[[#This Row],[TARGET REAL (RESULTADO EN TICKS)]]&lt;&gt;"",IF(Tabla2[[#This Row],[OPERACIONES PERDEDORAS]]=1,AB1205+Tabla2[[#This Row],[OPERACIONES PERDEDORAS]],0),"")</f>
        <v/>
      </c>
      <c r="AC1206" s="23"/>
      <c r="AD1206" s="23"/>
      <c r="AE1206" s="6" t="str">
        <f>IF(D1206&lt;&gt;"",COUNTIF($D$3:D1206,D1206),"")</f>
        <v/>
      </c>
      <c r="AF1206" s="6" t="str">
        <f>IF(Tabla2[[#This Row],[RESULTADO TOTAL EN PPRO8]]&lt;0,ABS(Tabla2[[#This Row],[RESULTADO TOTAL EN PPRO8]]),"")</f>
        <v/>
      </c>
    </row>
    <row r="1207" spans="1:32" x14ac:dyDescent="0.25">
      <c r="A1207" s="22"/>
      <c r="B1207" s="34">
        <f t="shared" si="44"/>
        <v>1205</v>
      </c>
      <c r="C1207" s="22"/>
      <c r="D1207" s="37"/>
      <c r="E1207" s="37"/>
      <c r="F1207" s="37"/>
      <c r="G1207" s="39"/>
      <c r="H1207" s="22"/>
      <c r="I1207" s="22"/>
      <c r="J1207" s="22"/>
      <c r="K1207" s="22"/>
      <c r="L1207" s="22"/>
      <c r="M1207" s="22"/>
      <c r="N1207" s="22"/>
      <c r="O1207" s="22"/>
      <c r="P1207" s="22"/>
      <c r="Q1207" s="22"/>
      <c r="R1207" s="22"/>
      <c r="S1207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1207" s="22"/>
      <c r="U1207" s="6" t="str">
        <f>IF(V1207&lt;&gt;"",Tabla2[[#This Row],[VALOR DEL PUNTO (EJEMPLO EN ACCIONES UN PUNTO 1€) ]]/Tabla2[[#This Row],[TAMAÑO DEL TICK (ACCIONES = 0,01)]],"")</f>
        <v/>
      </c>
      <c r="V1207" s="22"/>
      <c r="W1207" s="22"/>
      <c r="X1207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1207" s="13" t="str">
        <f>IF(Tabla2[[#This Row],[RESULTADO TOTAL EN PPRO8]]&lt;&gt;"",Tabla2[[#This Row],[RESULTADO TOTAL EN PPRO8]]-Tabla2[[#This Row],[RESULTADO (TOTAL)]],"")</f>
        <v/>
      </c>
      <c r="AA1207" s="6" t="str">
        <f>IF(Tabla2[[#This Row],[RESULTADO (TOTAL)]]&lt;0,1,"")</f>
        <v/>
      </c>
      <c r="AB1207" s="6" t="str">
        <f>IF(Tabla2[[#This Row],[TARGET REAL (RESULTADO EN TICKS)]]&lt;&gt;"",IF(Tabla2[[#This Row],[OPERACIONES PERDEDORAS]]=1,AB1206+Tabla2[[#This Row],[OPERACIONES PERDEDORAS]],0),"")</f>
        <v/>
      </c>
      <c r="AC1207" s="23"/>
      <c r="AD1207" s="23"/>
      <c r="AE1207" s="6" t="str">
        <f>IF(D1207&lt;&gt;"",COUNTIF($D$3:D1207,D1207),"")</f>
        <v/>
      </c>
      <c r="AF1207" s="6" t="str">
        <f>IF(Tabla2[[#This Row],[RESULTADO TOTAL EN PPRO8]]&lt;0,ABS(Tabla2[[#This Row],[RESULTADO TOTAL EN PPRO8]]),"")</f>
        <v/>
      </c>
    </row>
    <row r="1208" spans="1:32" x14ac:dyDescent="0.25">
      <c r="A1208" s="22"/>
      <c r="B1208" s="34">
        <f t="shared" si="44"/>
        <v>1206</v>
      </c>
      <c r="C1208" s="22"/>
      <c r="D1208" s="37"/>
      <c r="E1208" s="37"/>
      <c r="F1208" s="37"/>
      <c r="G1208" s="39"/>
      <c r="H1208" s="22"/>
      <c r="I1208" s="22"/>
      <c r="J1208" s="22"/>
      <c r="K1208" s="22"/>
      <c r="L1208" s="22"/>
      <c r="M1208" s="22"/>
      <c r="N1208" s="22"/>
      <c r="O1208" s="22"/>
      <c r="P1208" s="22"/>
      <c r="Q1208" s="22"/>
      <c r="R1208" s="22"/>
      <c r="S1208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1208" s="22"/>
      <c r="U1208" s="6" t="str">
        <f>IF(V1208&lt;&gt;"",Tabla2[[#This Row],[VALOR DEL PUNTO (EJEMPLO EN ACCIONES UN PUNTO 1€) ]]/Tabla2[[#This Row],[TAMAÑO DEL TICK (ACCIONES = 0,01)]],"")</f>
        <v/>
      </c>
      <c r="V1208" s="22"/>
      <c r="W1208" s="22"/>
      <c r="X1208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1208" s="13" t="str">
        <f>IF(Tabla2[[#This Row],[RESULTADO TOTAL EN PPRO8]]&lt;&gt;"",Tabla2[[#This Row],[RESULTADO TOTAL EN PPRO8]]-Tabla2[[#This Row],[RESULTADO (TOTAL)]],"")</f>
        <v/>
      </c>
      <c r="AA1208" s="6" t="str">
        <f>IF(Tabla2[[#This Row],[RESULTADO (TOTAL)]]&lt;0,1,"")</f>
        <v/>
      </c>
      <c r="AB1208" s="6" t="str">
        <f>IF(Tabla2[[#This Row],[TARGET REAL (RESULTADO EN TICKS)]]&lt;&gt;"",IF(Tabla2[[#This Row],[OPERACIONES PERDEDORAS]]=1,AB1207+Tabla2[[#This Row],[OPERACIONES PERDEDORAS]],0),"")</f>
        <v/>
      </c>
      <c r="AC1208" s="23"/>
      <c r="AD1208" s="23"/>
      <c r="AE1208" s="6" t="str">
        <f>IF(D1208&lt;&gt;"",COUNTIF($D$3:D1208,D1208),"")</f>
        <v/>
      </c>
      <c r="AF1208" s="6" t="str">
        <f>IF(Tabla2[[#This Row],[RESULTADO TOTAL EN PPRO8]]&lt;0,ABS(Tabla2[[#This Row],[RESULTADO TOTAL EN PPRO8]]),"")</f>
        <v/>
      </c>
    </row>
    <row r="1209" spans="1:32" x14ac:dyDescent="0.25">
      <c r="A1209" s="22"/>
      <c r="B1209" s="34">
        <f t="shared" si="44"/>
        <v>1207</v>
      </c>
      <c r="C1209" s="22"/>
      <c r="D1209" s="37"/>
      <c r="E1209" s="37"/>
      <c r="F1209" s="37"/>
      <c r="G1209" s="39"/>
      <c r="H1209" s="22"/>
      <c r="I1209" s="22"/>
      <c r="J1209" s="22"/>
      <c r="K1209" s="22"/>
      <c r="L1209" s="22"/>
      <c r="M1209" s="22"/>
      <c r="N1209" s="22"/>
      <c r="O1209" s="22"/>
      <c r="P1209" s="22"/>
      <c r="Q1209" s="22"/>
      <c r="R1209" s="22"/>
      <c r="S1209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1209" s="22"/>
      <c r="U1209" s="6" t="str">
        <f>IF(V1209&lt;&gt;"",Tabla2[[#This Row],[VALOR DEL PUNTO (EJEMPLO EN ACCIONES UN PUNTO 1€) ]]/Tabla2[[#This Row],[TAMAÑO DEL TICK (ACCIONES = 0,01)]],"")</f>
        <v/>
      </c>
      <c r="V1209" s="22"/>
      <c r="W1209" s="22"/>
      <c r="X1209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1209" s="13" t="str">
        <f>IF(Tabla2[[#This Row],[RESULTADO TOTAL EN PPRO8]]&lt;&gt;"",Tabla2[[#This Row],[RESULTADO TOTAL EN PPRO8]]-Tabla2[[#This Row],[RESULTADO (TOTAL)]],"")</f>
        <v/>
      </c>
      <c r="AA1209" s="6" t="str">
        <f>IF(Tabla2[[#This Row],[RESULTADO (TOTAL)]]&lt;0,1,"")</f>
        <v/>
      </c>
      <c r="AB1209" s="6" t="str">
        <f>IF(Tabla2[[#This Row],[TARGET REAL (RESULTADO EN TICKS)]]&lt;&gt;"",IF(Tabla2[[#This Row],[OPERACIONES PERDEDORAS]]=1,AB1208+Tabla2[[#This Row],[OPERACIONES PERDEDORAS]],0),"")</f>
        <v/>
      </c>
      <c r="AC1209" s="23"/>
      <c r="AD1209" s="23"/>
      <c r="AE1209" s="6" t="str">
        <f>IF(D1209&lt;&gt;"",COUNTIF($D$3:D1209,D1209),"")</f>
        <v/>
      </c>
      <c r="AF1209" s="6" t="str">
        <f>IF(Tabla2[[#This Row],[RESULTADO TOTAL EN PPRO8]]&lt;0,ABS(Tabla2[[#This Row],[RESULTADO TOTAL EN PPRO8]]),"")</f>
        <v/>
      </c>
    </row>
    <row r="1210" spans="1:32" x14ac:dyDescent="0.25">
      <c r="A1210" s="22"/>
      <c r="B1210" s="34">
        <f t="shared" si="44"/>
        <v>1208</v>
      </c>
      <c r="C1210" s="22"/>
      <c r="D1210" s="37"/>
      <c r="E1210" s="37"/>
      <c r="F1210" s="37"/>
      <c r="G1210" s="39"/>
      <c r="H1210" s="22"/>
      <c r="I1210" s="22"/>
      <c r="J1210" s="22"/>
      <c r="K1210" s="22"/>
      <c r="L1210" s="22"/>
      <c r="M1210" s="22"/>
      <c r="N1210" s="22"/>
      <c r="O1210" s="22"/>
      <c r="P1210" s="22"/>
      <c r="Q1210" s="22"/>
      <c r="R1210" s="22"/>
      <c r="S1210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1210" s="22"/>
      <c r="U1210" s="6" t="str">
        <f>IF(V1210&lt;&gt;"",Tabla2[[#This Row],[VALOR DEL PUNTO (EJEMPLO EN ACCIONES UN PUNTO 1€) ]]/Tabla2[[#This Row],[TAMAÑO DEL TICK (ACCIONES = 0,01)]],"")</f>
        <v/>
      </c>
      <c r="V1210" s="22"/>
      <c r="W1210" s="22"/>
      <c r="X1210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1210" s="13" t="str">
        <f>IF(Tabla2[[#This Row],[RESULTADO TOTAL EN PPRO8]]&lt;&gt;"",Tabla2[[#This Row],[RESULTADO TOTAL EN PPRO8]]-Tabla2[[#This Row],[RESULTADO (TOTAL)]],"")</f>
        <v/>
      </c>
      <c r="AA1210" s="6" t="str">
        <f>IF(Tabla2[[#This Row],[RESULTADO (TOTAL)]]&lt;0,1,"")</f>
        <v/>
      </c>
      <c r="AB1210" s="6" t="str">
        <f>IF(Tabla2[[#This Row],[TARGET REAL (RESULTADO EN TICKS)]]&lt;&gt;"",IF(Tabla2[[#This Row],[OPERACIONES PERDEDORAS]]=1,AB1209+Tabla2[[#This Row],[OPERACIONES PERDEDORAS]],0),"")</f>
        <v/>
      </c>
      <c r="AC1210" s="23"/>
      <c r="AD1210" s="23"/>
      <c r="AE1210" s="6" t="str">
        <f>IF(D1210&lt;&gt;"",COUNTIF($D$3:D1210,D1210),"")</f>
        <v/>
      </c>
      <c r="AF1210" s="6" t="str">
        <f>IF(Tabla2[[#This Row],[RESULTADO TOTAL EN PPRO8]]&lt;0,ABS(Tabla2[[#This Row],[RESULTADO TOTAL EN PPRO8]]),"")</f>
        <v/>
      </c>
    </row>
    <row r="1211" spans="1:32" x14ac:dyDescent="0.25">
      <c r="A1211" s="22"/>
      <c r="B1211" s="34">
        <f t="shared" si="44"/>
        <v>1209</v>
      </c>
      <c r="C1211" s="22"/>
      <c r="D1211" s="37"/>
      <c r="E1211" s="37"/>
      <c r="F1211" s="37"/>
      <c r="G1211" s="39"/>
      <c r="H1211" s="22"/>
      <c r="I1211" s="22"/>
      <c r="J1211" s="22"/>
      <c r="K1211" s="22"/>
      <c r="L1211" s="22"/>
      <c r="M1211" s="22"/>
      <c r="N1211" s="22"/>
      <c r="O1211" s="22"/>
      <c r="P1211" s="22"/>
      <c r="Q1211" s="22"/>
      <c r="R1211" s="22"/>
      <c r="S1211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1211" s="22"/>
      <c r="U1211" s="6" t="str">
        <f>IF(V1211&lt;&gt;"",Tabla2[[#This Row],[VALOR DEL PUNTO (EJEMPLO EN ACCIONES UN PUNTO 1€) ]]/Tabla2[[#This Row],[TAMAÑO DEL TICK (ACCIONES = 0,01)]],"")</f>
        <v/>
      </c>
      <c r="V1211" s="22"/>
      <c r="W1211" s="22"/>
      <c r="X1211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1211" s="13" t="str">
        <f>IF(Tabla2[[#This Row],[RESULTADO TOTAL EN PPRO8]]&lt;&gt;"",Tabla2[[#This Row],[RESULTADO TOTAL EN PPRO8]]-Tabla2[[#This Row],[RESULTADO (TOTAL)]],"")</f>
        <v/>
      </c>
      <c r="AA1211" s="6" t="str">
        <f>IF(Tabla2[[#This Row],[RESULTADO (TOTAL)]]&lt;0,1,"")</f>
        <v/>
      </c>
      <c r="AB1211" s="6" t="str">
        <f>IF(Tabla2[[#This Row],[TARGET REAL (RESULTADO EN TICKS)]]&lt;&gt;"",IF(Tabla2[[#This Row],[OPERACIONES PERDEDORAS]]=1,AB1210+Tabla2[[#This Row],[OPERACIONES PERDEDORAS]],0),"")</f>
        <v/>
      </c>
      <c r="AC1211" s="23"/>
      <c r="AD1211" s="23"/>
      <c r="AE1211" s="6" t="str">
        <f>IF(D1211&lt;&gt;"",COUNTIF($D$3:D1211,D1211),"")</f>
        <v/>
      </c>
      <c r="AF1211" s="6" t="str">
        <f>IF(Tabla2[[#This Row],[RESULTADO TOTAL EN PPRO8]]&lt;0,ABS(Tabla2[[#This Row],[RESULTADO TOTAL EN PPRO8]]),"")</f>
        <v/>
      </c>
    </row>
    <row r="1212" spans="1:32" x14ac:dyDescent="0.25">
      <c r="A1212" s="22"/>
      <c r="B1212" s="34">
        <f t="shared" si="44"/>
        <v>1210</v>
      </c>
      <c r="C1212" s="22"/>
      <c r="D1212" s="37"/>
      <c r="E1212" s="37"/>
      <c r="F1212" s="37"/>
      <c r="G1212" s="39"/>
      <c r="H1212" s="22"/>
      <c r="I1212" s="22"/>
      <c r="J1212" s="22"/>
      <c r="K1212" s="22"/>
      <c r="L1212" s="22"/>
      <c r="M1212" s="22"/>
      <c r="N1212" s="22"/>
      <c r="O1212" s="22"/>
      <c r="P1212" s="22"/>
      <c r="Q1212" s="22"/>
      <c r="R1212" s="22"/>
      <c r="S1212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1212" s="22"/>
      <c r="U1212" s="6" t="str">
        <f>IF(V1212&lt;&gt;"",Tabla2[[#This Row],[VALOR DEL PUNTO (EJEMPLO EN ACCIONES UN PUNTO 1€) ]]/Tabla2[[#This Row],[TAMAÑO DEL TICK (ACCIONES = 0,01)]],"")</f>
        <v/>
      </c>
      <c r="V1212" s="22"/>
      <c r="W1212" s="22"/>
      <c r="X1212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1212" s="13" t="str">
        <f>IF(Tabla2[[#This Row],[RESULTADO TOTAL EN PPRO8]]&lt;&gt;"",Tabla2[[#This Row],[RESULTADO TOTAL EN PPRO8]]-Tabla2[[#This Row],[RESULTADO (TOTAL)]],"")</f>
        <v/>
      </c>
      <c r="AA1212" s="6" t="str">
        <f>IF(Tabla2[[#This Row],[RESULTADO (TOTAL)]]&lt;0,1,"")</f>
        <v/>
      </c>
      <c r="AB1212" s="6" t="str">
        <f>IF(Tabla2[[#This Row],[TARGET REAL (RESULTADO EN TICKS)]]&lt;&gt;"",IF(Tabla2[[#This Row],[OPERACIONES PERDEDORAS]]=1,AB1211+Tabla2[[#This Row],[OPERACIONES PERDEDORAS]],0),"")</f>
        <v/>
      </c>
      <c r="AC1212" s="23"/>
      <c r="AD1212" s="23"/>
      <c r="AE1212" s="6" t="str">
        <f>IF(D1212&lt;&gt;"",COUNTIF($D$3:D1212,D1212),"")</f>
        <v/>
      </c>
      <c r="AF1212" s="6" t="str">
        <f>IF(Tabla2[[#This Row],[RESULTADO TOTAL EN PPRO8]]&lt;0,ABS(Tabla2[[#This Row],[RESULTADO TOTAL EN PPRO8]]),"")</f>
        <v/>
      </c>
    </row>
    <row r="1213" spans="1:32" x14ac:dyDescent="0.25">
      <c r="A1213" s="22"/>
      <c r="B1213" s="34">
        <f t="shared" si="44"/>
        <v>1211</v>
      </c>
      <c r="C1213" s="22"/>
      <c r="D1213" s="37"/>
      <c r="E1213" s="37"/>
      <c r="F1213" s="37"/>
      <c r="G1213" s="39"/>
      <c r="H1213" s="22"/>
      <c r="I1213" s="22"/>
      <c r="J1213" s="22"/>
      <c r="K1213" s="22"/>
      <c r="L1213" s="22"/>
      <c r="M1213" s="22"/>
      <c r="N1213" s="22"/>
      <c r="O1213" s="22"/>
      <c r="P1213" s="22"/>
      <c r="Q1213" s="22"/>
      <c r="R1213" s="22"/>
      <c r="S1213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1213" s="22"/>
      <c r="U1213" s="6" t="str">
        <f>IF(V1213&lt;&gt;"",Tabla2[[#This Row],[VALOR DEL PUNTO (EJEMPLO EN ACCIONES UN PUNTO 1€) ]]/Tabla2[[#This Row],[TAMAÑO DEL TICK (ACCIONES = 0,01)]],"")</f>
        <v/>
      </c>
      <c r="V1213" s="22"/>
      <c r="W1213" s="22"/>
      <c r="X1213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1213" s="13" t="str">
        <f>IF(Tabla2[[#This Row],[RESULTADO TOTAL EN PPRO8]]&lt;&gt;"",Tabla2[[#This Row],[RESULTADO TOTAL EN PPRO8]]-Tabla2[[#This Row],[RESULTADO (TOTAL)]],"")</f>
        <v/>
      </c>
      <c r="AA1213" s="6" t="str">
        <f>IF(Tabla2[[#This Row],[RESULTADO (TOTAL)]]&lt;0,1,"")</f>
        <v/>
      </c>
      <c r="AB1213" s="6" t="str">
        <f>IF(Tabla2[[#This Row],[TARGET REAL (RESULTADO EN TICKS)]]&lt;&gt;"",IF(Tabla2[[#This Row],[OPERACIONES PERDEDORAS]]=1,AB1212+Tabla2[[#This Row],[OPERACIONES PERDEDORAS]],0),"")</f>
        <v/>
      </c>
      <c r="AC1213" s="23"/>
      <c r="AD1213" s="23"/>
      <c r="AE1213" s="6" t="str">
        <f>IF(D1213&lt;&gt;"",COUNTIF($D$3:D1213,D1213),"")</f>
        <v/>
      </c>
      <c r="AF1213" s="6" t="str">
        <f>IF(Tabla2[[#This Row],[RESULTADO TOTAL EN PPRO8]]&lt;0,ABS(Tabla2[[#This Row],[RESULTADO TOTAL EN PPRO8]]),"")</f>
        <v/>
      </c>
    </row>
    <row r="1214" spans="1:32" x14ac:dyDescent="0.25">
      <c r="A1214" s="22"/>
      <c r="B1214" s="34">
        <f t="shared" si="44"/>
        <v>1212</v>
      </c>
      <c r="C1214" s="22"/>
      <c r="D1214" s="37"/>
      <c r="E1214" s="37"/>
      <c r="F1214" s="37"/>
      <c r="G1214" s="39"/>
      <c r="H1214" s="22"/>
      <c r="I1214" s="22"/>
      <c r="J1214" s="22"/>
      <c r="K1214" s="22"/>
      <c r="L1214" s="22"/>
      <c r="M1214" s="22"/>
      <c r="N1214" s="22"/>
      <c r="O1214" s="22"/>
      <c r="P1214" s="22"/>
      <c r="Q1214" s="22"/>
      <c r="R1214" s="22"/>
      <c r="S1214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1214" s="22"/>
      <c r="U1214" s="6" t="str">
        <f>IF(V1214&lt;&gt;"",Tabla2[[#This Row],[VALOR DEL PUNTO (EJEMPLO EN ACCIONES UN PUNTO 1€) ]]/Tabla2[[#This Row],[TAMAÑO DEL TICK (ACCIONES = 0,01)]],"")</f>
        <v/>
      </c>
      <c r="V1214" s="22"/>
      <c r="W1214" s="22"/>
      <c r="X1214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1214" s="13" t="str">
        <f>IF(Tabla2[[#This Row],[RESULTADO TOTAL EN PPRO8]]&lt;&gt;"",Tabla2[[#This Row],[RESULTADO TOTAL EN PPRO8]]-Tabla2[[#This Row],[RESULTADO (TOTAL)]],"")</f>
        <v/>
      </c>
      <c r="AA1214" s="6" t="str">
        <f>IF(Tabla2[[#This Row],[RESULTADO (TOTAL)]]&lt;0,1,"")</f>
        <v/>
      </c>
      <c r="AB1214" s="6" t="str">
        <f>IF(Tabla2[[#This Row],[TARGET REAL (RESULTADO EN TICKS)]]&lt;&gt;"",IF(Tabla2[[#This Row],[OPERACIONES PERDEDORAS]]=1,AB1213+Tabla2[[#This Row],[OPERACIONES PERDEDORAS]],0),"")</f>
        <v/>
      </c>
      <c r="AC1214" s="23"/>
      <c r="AD1214" s="23"/>
      <c r="AE1214" s="6" t="str">
        <f>IF(D1214&lt;&gt;"",COUNTIF($D$3:D1214,D1214),"")</f>
        <v/>
      </c>
      <c r="AF1214" s="6" t="str">
        <f>IF(Tabla2[[#This Row],[RESULTADO TOTAL EN PPRO8]]&lt;0,ABS(Tabla2[[#This Row],[RESULTADO TOTAL EN PPRO8]]),"")</f>
        <v/>
      </c>
    </row>
    <row r="1215" spans="1:32" x14ac:dyDescent="0.25">
      <c r="A1215" s="22"/>
      <c r="B1215" s="34">
        <f t="shared" si="44"/>
        <v>1213</v>
      </c>
      <c r="C1215" s="22"/>
      <c r="D1215" s="37"/>
      <c r="E1215" s="37"/>
      <c r="F1215" s="37"/>
      <c r="G1215" s="39"/>
      <c r="H1215" s="22"/>
      <c r="I1215" s="22"/>
      <c r="J1215" s="22"/>
      <c r="K1215" s="22"/>
      <c r="L1215" s="22"/>
      <c r="M1215" s="22"/>
      <c r="N1215" s="22"/>
      <c r="O1215" s="22"/>
      <c r="P1215" s="22"/>
      <c r="Q1215" s="22"/>
      <c r="R1215" s="22"/>
      <c r="S1215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1215" s="22"/>
      <c r="U1215" s="6" t="str">
        <f>IF(V1215&lt;&gt;"",Tabla2[[#This Row],[VALOR DEL PUNTO (EJEMPLO EN ACCIONES UN PUNTO 1€) ]]/Tabla2[[#This Row],[TAMAÑO DEL TICK (ACCIONES = 0,01)]],"")</f>
        <v/>
      </c>
      <c r="V1215" s="22"/>
      <c r="W1215" s="22"/>
      <c r="X1215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1215" s="13" t="str">
        <f>IF(Tabla2[[#This Row],[RESULTADO TOTAL EN PPRO8]]&lt;&gt;"",Tabla2[[#This Row],[RESULTADO TOTAL EN PPRO8]]-Tabla2[[#This Row],[RESULTADO (TOTAL)]],"")</f>
        <v/>
      </c>
      <c r="AA1215" s="6" t="str">
        <f>IF(Tabla2[[#This Row],[RESULTADO (TOTAL)]]&lt;0,1,"")</f>
        <v/>
      </c>
      <c r="AB1215" s="6" t="str">
        <f>IF(Tabla2[[#This Row],[TARGET REAL (RESULTADO EN TICKS)]]&lt;&gt;"",IF(Tabla2[[#This Row],[OPERACIONES PERDEDORAS]]=1,AB1214+Tabla2[[#This Row],[OPERACIONES PERDEDORAS]],0),"")</f>
        <v/>
      </c>
      <c r="AC1215" s="23"/>
      <c r="AD1215" s="23"/>
      <c r="AE1215" s="6" t="str">
        <f>IF(D1215&lt;&gt;"",COUNTIF($D$3:D1215,D1215),"")</f>
        <v/>
      </c>
      <c r="AF1215" s="6" t="str">
        <f>IF(Tabla2[[#This Row],[RESULTADO TOTAL EN PPRO8]]&lt;0,ABS(Tabla2[[#This Row],[RESULTADO TOTAL EN PPRO8]]),"")</f>
        <v/>
      </c>
    </row>
    <row r="1216" spans="1:32" x14ac:dyDescent="0.25">
      <c r="A1216" s="22"/>
      <c r="B1216" s="34">
        <f t="shared" si="44"/>
        <v>1214</v>
      </c>
      <c r="C1216" s="22"/>
      <c r="D1216" s="37"/>
      <c r="E1216" s="37"/>
      <c r="F1216" s="37"/>
      <c r="G1216" s="39"/>
      <c r="H1216" s="22"/>
      <c r="I1216" s="22"/>
      <c r="J1216" s="22"/>
      <c r="K1216" s="22"/>
      <c r="L1216" s="22"/>
      <c r="M1216" s="22"/>
      <c r="N1216" s="22"/>
      <c r="O1216" s="22"/>
      <c r="P1216" s="22"/>
      <c r="Q1216" s="22"/>
      <c r="R1216" s="22"/>
      <c r="S1216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1216" s="22"/>
      <c r="U1216" s="6" t="str">
        <f>IF(V1216&lt;&gt;"",Tabla2[[#This Row],[VALOR DEL PUNTO (EJEMPLO EN ACCIONES UN PUNTO 1€) ]]/Tabla2[[#This Row],[TAMAÑO DEL TICK (ACCIONES = 0,01)]],"")</f>
        <v/>
      </c>
      <c r="V1216" s="22"/>
      <c r="W1216" s="22"/>
      <c r="X1216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1216" s="13" t="str">
        <f>IF(Tabla2[[#This Row],[RESULTADO TOTAL EN PPRO8]]&lt;&gt;"",Tabla2[[#This Row],[RESULTADO TOTAL EN PPRO8]]-Tabla2[[#This Row],[RESULTADO (TOTAL)]],"")</f>
        <v/>
      </c>
      <c r="AA1216" s="6" t="str">
        <f>IF(Tabla2[[#This Row],[RESULTADO (TOTAL)]]&lt;0,1,"")</f>
        <v/>
      </c>
      <c r="AB1216" s="6" t="str">
        <f>IF(Tabla2[[#This Row],[TARGET REAL (RESULTADO EN TICKS)]]&lt;&gt;"",IF(Tabla2[[#This Row],[OPERACIONES PERDEDORAS]]=1,AB1215+Tabla2[[#This Row],[OPERACIONES PERDEDORAS]],0),"")</f>
        <v/>
      </c>
      <c r="AC1216" s="23"/>
      <c r="AD1216" s="23"/>
      <c r="AE1216" s="6" t="str">
        <f>IF(D1216&lt;&gt;"",COUNTIF($D$3:D1216,D1216),"")</f>
        <v/>
      </c>
      <c r="AF1216" s="6" t="str">
        <f>IF(Tabla2[[#This Row],[RESULTADO TOTAL EN PPRO8]]&lt;0,ABS(Tabla2[[#This Row],[RESULTADO TOTAL EN PPRO8]]),"")</f>
        <v/>
      </c>
    </row>
    <row r="1217" spans="1:32" x14ac:dyDescent="0.25">
      <c r="A1217" s="22"/>
      <c r="B1217" s="34">
        <f t="shared" si="44"/>
        <v>1215</v>
      </c>
      <c r="C1217" s="22"/>
      <c r="D1217" s="37"/>
      <c r="E1217" s="37"/>
      <c r="F1217" s="37"/>
      <c r="G1217" s="39"/>
      <c r="H1217" s="22"/>
      <c r="I1217" s="22"/>
      <c r="J1217" s="22"/>
      <c r="K1217" s="22"/>
      <c r="L1217" s="22"/>
      <c r="M1217" s="22"/>
      <c r="N1217" s="22"/>
      <c r="O1217" s="22"/>
      <c r="P1217" s="22"/>
      <c r="Q1217" s="22"/>
      <c r="R1217" s="22"/>
      <c r="S1217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1217" s="22"/>
      <c r="U1217" s="6" t="str">
        <f>IF(V1217&lt;&gt;"",Tabla2[[#This Row],[VALOR DEL PUNTO (EJEMPLO EN ACCIONES UN PUNTO 1€) ]]/Tabla2[[#This Row],[TAMAÑO DEL TICK (ACCIONES = 0,01)]],"")</f>
        <v/>
      </c>
      <c r="V1217" s="22"/>
      <c r="W1217" s="22"/>
      <c r="X1217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1217" s="13" t="str">
        <f>IF(Tabla2[[#This Row],[RESULTADO TOTAL EN PPRO8]]&lt;&gt;"",Tabla2[[#This Row],[RESULTADO TOTAL EN PPRO8]]-Tabla2[[#This Row],[RESULTADO (TOTAL)]],"")</f>
        <v/>
      </c>
      <c r="AA1217" s="6" t="str">
        <f>IF(Tabla2[[#This Row],[RESULTADO (TOTAL)]]&lt;0,1,"")</f>
        <v/>
      </c>
      <c r="AB1217" s="6" t="str">
        <f>IF(Tabla2[[#This Row],[TARGET REAL (RESULTADO EN TICKS)]]&lt;&gt;"",IF(Tabla2[[#This Row],[OPERACIONES PERDEDORAS]]=1,AB1216+Tabla2[[#This Row],[OPERACIONES PERDEDORAS]],0),"")</f>
        <v/>
      </c>
      <c r="AC1217" s="23"/>
      <c r="AD1217" s="23"/>
      <c r="AE1217" s="6" t="str">
        <f>IF(D1217&lt;&gt;"",COUNTIF($D$3:D1217,D1217),"")</f>
        <v/>
      </c>
      <c r="AF1217" s="6" t="str">
        <f>IF(Tabla2[[#This Row],[RESULTADO TOTAL EN PPRO8]]&lt;0,ABS(Tabla2[[#This Row],[RESULTADO TOTAL EN PPRO8]]),"")</f>
        <v/>
      </c>
    </row>
    <row r="1218" spans="1:32" x14ac:dyDescent="0.25">
      <c r="A1218" s="22"/>
      <c r="B1218" s="34">
        <f t="shared" si="44"/>
        <v>1216</v>
      </c>
      <c r="C1218" s="22"/>
      <c r="D1218" s="37"/>
      <c r="E1218" s="37"/>
      <c r="F1218" s="37"/>
      <c r="G1218" s="39"/>
      <c r="H1218" s="22"/>
      <c r="I1218" s="22"/>
      <c r="J1218" s="22"/>
      <c r="K1218" s="22"/>
      <c r="L1218" s="22"/>
      <c r="M1218" s="22"/>
      <c r="N1218" s="22"/>
      <c r="O1218" s="22"/>
      <c r="P1218" s="22"/>
      <c r="Q1218" s="22"/>
      <c r="R1218" s="22"/>
      <c r="S1218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1218" s="22"/>
      <c r="U1218" s="6" t="str">
        <f>IF(V1218&lt;&gt;"",Tabla2[[#This Row],[VALOR DEL PUNTO (EJEMPLO EN ACCIONES UN PUNTO 1€) ]]/Tabla2[[#This Row],[TAMAÑO DEL TICK (ACCIONES = 0,01)]],"")</f>
        <v/>
      </c>
      <c r="V1218" s="22"/>
      <c r="W1218" s="22"/>
      <c r="X1218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1218" s="13" t="str">
        <f>IF(Tabla2[[#This Row],[RESULTADO TOTAL EN PPRO8]]&lt;&gt;"",Tabla2[[#This Row],[RESULTADO TOTAL EN PPRO8]]-Tabla2[[#This Row],[RESULTADO (TOTAL)]],"")</f>
        <v/>
      </c>
      <c r="AA1218" s="6" t="str">
        <f>IF(Tabla2[[#This Row],[RESULTADO (TOTAL)]]&lt;0,1,"")</f>
        <v/>
      </c>
      <c r="AB1218" s="6" t="str">
        <f>IF(Tabla2[[#This Row],[TARGET REAL (RESULTADO EN TICKS)]]&lt;&gt;"",IF(Tabla2[[#This Row],[OPERACIONES PERDEDORAS]]=1,AB1217+Tabla2[[#This Row],[OPERACIONES PERDEDORAS]],0),"")</f>
        <v/>
      </c>
      <c r="AC1218" s="23"/>
      <c r="AD1218" s="23"/>
      <c r="AE1218" s="6" t="str">
        <f>IF(D1218&lt;&gt;"",COUNTIF($D$3:D1218,D1218),"")</f>
        <v/>
      </c>
      <c r="AF1218" s="6" t="str">
        <f>IF(Tabla2[[#This Row],[RESULTADO TOTAL EN PPRO8]]&lt;0,ABS(Tabla2[[#This Row],[RESULTADO TOTAL EN PPRO8]]),"")</f>
        <v/>
      </c>
    </row>
    <row r="1219" spans="1:32" x14ac:dyDescent="0.25">
      <c r="A1219" s="22"/>
      <c r="B1219" s="34">
        <f t="shared" si="44"/>
        <v>1217</v>
      </c>
      <c r="C1219" s="22"/>
      <c r="D1219" s="37"/>
      <c r="E1219" s="37"/>
      <c r="F1219" s="37"/>
      <c r="G1219" s="39"/>
      <c r="H1219" s="22"/>
      <c r="I1219" s="22"/>
      <c r="J1219" s="22"/>
      <c r="K1219" s="22"/>
      <c r="L1219" s="22"/>
      <c r="M1219" s="22"/>
      <c r="N1219" s="22"/>
      <c r="O1219" s="22"/>
      <c r="P1219" s="22"/>
      <c r="Q1219" s="22"/>
      <c r="R1219" s="22"/>
      <c r="S1219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1219" s="22"/>
      <c r="U1219" s="6" t="str">
        <f>IF(V1219&lt;&gt;"",Tabla2[[#This Row],[VALOR DEL PUNTO (EJEMPLO EN ACCIONES UN PUNTO 1€) ]]/Tabla2[[#This Row],[TAMAÑO DEL TICK (ACCIONES = 0,01)]],"")</f>
        <v/>
      </c>
      <c r="V1219" s="22"/>
      <c r="W1219" s="22"/>
      <c r="X1219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1219" s="13" t="str">
        <f>IF(Tabla2[[#This Row],[RESULTADO TOTAL EN PPRO8]]&lt;&gt;"",Tabla2[[#This Row],[RESULTADO TOTAL EN PPRO8]]-Tabla2[[#This Row],[RESULTADO (TOTAL)]],"")</f>
        <v/>
      </c>
      <c r="AA1219" s="6" t="str">
        <f>IF(Tabla2[[#This Row],[RESULTADO (TOTAL)]]&lt;0,1,"")</f>
        <v/>
      </c>
      <c r="AB1219" s="6" t="str">
        <f>IF(Tabla2[[#This Row],[TARGET REAL (RESULTADO EN TICKS)]]&lt;&gt;"",IF(Tabla2[[#This Row],[OPERACIONES PERDEDORAS]]=1,AB1218+Tabla2[[#This Row],[OPERACIONES PERDEDORAS]],0),"")</f>
        <v/>
      </c>
      <c r="AC1219" s="23"/>
      <c r="AD1219" s="23"/>
      <c r="AE1219" s="6" t="str">
        <f>IF(D1219&lt;&gt;"",COUNTIF($D$3:D1219,D1219),"")</f>
        <v/>
      </c>
      <c r="AF1219" s="6" t="str">
        <f>IF(Tabla2[[#This Row],[RESULTADO TOTAL EN PPRO8]]&lt;0,ABS(Tabla2[[#This Row],[RESULTADO TOTAL EN PPRO8]]),"")</f>
        <v/>
      </c>
    </row>
    <row r="1220" spans="1:32" x14ac:dyDescent="0.25">
      <c r="A1220" s="22"/>
      <c r="B1220" s="34">
        <f t="shared" si="44"/>
        <v>1218</v>
      </c>
      <c r="C1220" s="22"/>
      <c r="D1220" s="37"/>
      <c r="E1220" s="37"/>
      <c r="F1220" s="37"/>
      <c r="G1220" s="39"/>
      <c r="H1220" s="22"/>
      <c r="I1220" s="22"/>
      <c r="J1220" s="22"/>
      <c r="K1220" s="22"/>
      <c r="L1220" s="22"/>
      <c r="M1220" s="22"/>
      <c r="N1220" s="22"/>
      <c r="O1220" s="22"/>
      <c r="P1220" s="22"/>
      <c r="Q1220" s="22"/>
      <c r="R1220" s="22"/>
      <c r="S1220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1220" s="22"/>
      <c r="U1220" s="6" t="str">
        <f>IF(V1220&lt;&gt;"",Tabla2[[#This Row],[VALOR DEL PUNTO (EJEMPLO EN ACCIONES UN PUNTO 1€) ]]/Tabla2[[#This Row],[TAMAÑO DEL TICK (ACCIONES = 0,01)]],"")</f>
        <v/>
      </c>
      <c r="V1220" s="22"/>
      <c r="W1220" s="22"/>
      <c r="X1220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1220" s="13" t="str">
        <f>IF(Tabla2[[#This Row],[RESULTADO TOTAL EN PPRO8]]&lt;&gt;"",Tabla2[[#This Row],[RESULTADO TOTAL EN PPRO8]]-Tabla2[[#This Row],[RESULTADO (TOTAL)]],"")</f>
        <v/>
      </c>
      <c r="AA1220" s="6" t="str">
        <f>IF(Tabla2[[#This Row],[RESULTADO (TOTAL)]]&lt;0,1,"")</f>
        <v/>
      </c>
      <c r="AB1220" s="6" t="str">
        <f>IF(Tabla2[[#This Row],[TARGET REAL (RESULTADO EN TICKS)]]&lt;&gt;"",IF(Tabla2[[#This Row],[OPERACIONES PERDEDORAS]]=1,AB1219+Tabla2[[#This Row],[OPERACIONES PERDEDORAS]],0),"")</f>
        <v/>
      </c>
      <c r="AC1220" s="23"/>
      <c r="AD1220" s="23"/>
      <c r="AE1220" s="6" t="str">
        <f>IF(D1220&lt;&gt;"",COUNTIF($D$3:D1220,D1220),"")</f>
        <v/>
      </c>
      <c r="AF1220" s="6" t="str">
        <f>IF(Tabla2[[#This Row],[RESULTADO TOTAL EN PPRO8]]&lt;0,ABS(Tabla2[[#This Row],[RESULTADO TOTAL EN PPRO8]]),"")</f>
        <v/>
      </c>
    </row>
    <row r="1221" spans="1:32" x14ac:dyDescent="0.25">
      <c r="A1221" s="22"/>
      <c r="B1221" s="34">
        <f t="shared" si="44"/>
        <v>1219</v>
      </c>
      <c r="C1221" s="22"/>
      <c r="D1221" s="37"/>
      <c r="E1221" s="37"/>
      <c r="F1221" s="37"/>
      <c r="G1221" s="39"/>
      <c r="H1221" s="22"/>
      <c r="I1221" s="22"/>
      <c r="J1221" s="22"/>
      <c r="K1221" s="22"/>
      <c r="L1221" s="22"/>
      <c r="M1221" s="22"/>
      <c r="N1221" s="22"/>
      <c r="O1221" s="22"/>
      <c r="P1221" s="22"/>
      <c r="Q1221" s="22"/>
      <c r="R1221" s="22"/>
      <c r="S1221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1221" s="22"/>
      <c r="U1221" s="6" t="str">
        <f>IF(V1221&lt;&gt;"",Tabla2[[#This Row],[VALOR DEL PUNTO (EJEMPLO EN ACCIONES UN PUNTO 1€) ]]/Tabla2[[#This Row],[TAMAÑO DEL TICK (ACCIONES = 0,01)]],"")</f>
        <v/>
      </c>
      <c r="V1221" s="22"/>
      <c r="W1221" s="22"/>
      <c r="X1221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1221" s="13" t="str">
        <f>IF(Tabla2[[#This Row],[RESULTADO TOTAL EN PPRO8]]&lt;&gt;"",Tabla2[[#This Row],[RESULTADO TOTAL EN PPRO8]]-Tabla2[[#This Row],[RESULTADO (TOTAL)]],"")</f>
        <v/>
      </c>
      <c r="AA1221" s="6" t="str">
        <f>IF(Tabla2[[#This Row],[RESULTADO (TOTAL)]]&lt;0,1,"")</f>
        <v/>
      </c>
      <c r="AB1221" s="6" t="str">
        <f>IF(Tabla2[[#This Row],[TARGET REAL (RESULTADO EN TICKS)]]&lt;&gt;"",IF(Tabla2[[#This Row],[OPERACIONES PERDEDORAS]]=1,AB1220+Tabla2[[#This Row],[OPERACIONES PERDEDORAS]],0),"")</f>
        <v/>
      </c>
      <c r="AC1221" s="23"/>
      <c r="AD1221" s="23"/>
      <c r="AE1221" s="6" t="str">
        <f>IF(D1221&lt;&gt;"",COUNTIF($D$3:D1221,D1221),"")</f>
        <v/>
      </c>
      <c r="AF1221" s="6" t="str">
        <f>IF(Tabla2[[#This Row],[RESULTADO TOTAL EN PPRO8]]&lt;0,ABS(Tabla2[[#This Row],[RESULTADO TOTAL EN PPRO8]]),"")</f>
        <v/>
      </c>
    </row>
    <row r="1222" spans="1:32" x14ac:dyDescent="0.25">
      <c r="A1222" s="22"/>
      <c r="B1222" s="34">
        <f t="shared" si="44"/>
        <v>1220</v>
      </c>
      <c r="C1222" s="22"/>
      <c r="D1222" s="37"/>
      <c r="E1222" s="37"/>
      <c r="F1222" s="37"/>
      <c r="G1222" s="39"/>
      <c r="H1222" s="22"/>
      <c r="I1222" s="22"/>
      <c r="J1222" s="22"/>
      <c r="K1222" s="22"/>
      <c r="L1222" s="22"/>
      <c r="M1222" s="22"/>
      <c r="N1222" s="22"/>
      <c r="O1222" s="22"/>
      <c r="P1222" s="22"/>
      <c r="Q1222" s="22"/>
      <c r="R1222" s="22"/>
      <c r="S1222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1222" s="22"/>
      <c r="U1222" s="6" t="str">
        <f>IF(V1222&lt;&gt;"",Tabla2[[#This Row],[VALOR DEL PUNTO (EJEMPLO EN ACCIONES UN PUNTO 1€) ]]/Tabla2[[#This Row],[TAMAÑO DEL TICK (ACCIONES = 0,01)]],"")</f>
        <v/>
      </c>
      <c r="V1222" s="22"/>
      <c r="W1222" s="22"/>
      <c r="X1222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1222" s="13" t="str">
        <f>IF(Tabla2[[#This Row],[RESULTADO TOTAL EN PPRO8]]&lt;&gt;"",Tabla2[[#This Row],[RESULTADO TOTAL EN PPRO8]]-Tabla2[[#This Row],[RESULTADO (TOTAL)]],"")</f>
        <v/>
      </c>
      <c r="AA1222" s="6" t="str">
        <f>IF(Tabla2[[#This Row],[RESULTADO (TOTAL)]]&lt;0,1,"")</f>
        <v/>
      </c>
      <c r="AB1222" s="6" t="str">
        <f>IF(Tabla2[[#This Row],[TARGET REAL (RESULTADO EN TICKS)]]&lt;&gt;"",IF(Tabla2[[#This Row],[OPERACIONES PERDEDORAS]]=1,AB1221+Tabla2[[#This Row],[OPERACIONES PERDEDORAS]],0),"")</f>
        <v/>
      </c>
      <c r="AC1222" s="23"/>
      <c r="AD1222" s="23"/>
      <c r="AE1222" s="6" t="str">
        <f>IF(D1222&lt;&gt;"",COUNTIF($D$3:D1222,D1222),"")</f>
        <v/>
      </c>
      <c r="AF1222" s="6" t="str">
        <f>IF(Tabla2[[#This Row],[RESULTADO TOTAL EN PPRO8]]&lt;0,ABS(Tabla2[[#This Row],[RESULTADO TOTAL EN PPRO8]]),"")</f>
        <v/>
      </c>
    </row>
    <row r="1223" spans="1:32" x14ac:dyDescent="0.25">
      <c r="A1223" s="22"/>
      <c r="B1223" s="34">
        <f t="shared" si="44"/>
        <v>1221</v>
      </c>
      <c r="C1223" s="22"/>
      <c r="D1223" s="37"/>
      <c r="E1223" s="37"/>
      <c r="F1223" s="37"/>
      <c r="G1223" s="39"/>
      <c r="H1223" s="22"/>
      <c r="I1223" s="22"/>
      <c r="J1223" s="22"/>
      <c r="K1223" s="22"/>
      <c r="L1223" s="22"/>
      <c r="M1223" s="22"/>
      <c r="N1223" s="22"/>
      <c r="O1223" s="22"/>
      <c r="P1223" s="22"/>
      <c r="Q1223" s="22"/>
      <c r="R1223" s="22"/>
      <c r="S1223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1223" s="22"/>
      <c r="U1223" s="6" t="str">
        <f>IF(V1223&lt;&gt;"",Tabla2[[#This Row],[VALOR DEL PUNTO (EJEMPLO EN ACCIONES UN PUNTO 1€) ]]/Tabla2[[#This Row],[TAMAÑO DEL TICK (ACCIONES = 0,01)]],"")</f>
        <v/>
      </c>
      <c r="V1223" s="22"/>
      <c r="W1223" s="22"/>
      <c r="X1223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1223" s="13" t="str">
        <f>IF(Tabla2[[#This Row],[RESULTADO TOTAL EN PPRO8]]&lt;&gt;"",Tabla2[[#This Row],[RESULTADO TOTAL EN PPRO8]]-Tabla2[[#This Row],[RESULTADO (TOTAL)]],"")</f>
        <v/>
      </c>
      <c r="AA1223" s="6" t="str">
        <f>IF(Tabla2[[#This Row],[RESULTADO (TOTAL)]]&lt;0,1,"")</f>
        <v/>
      </c>
      <c r="AB1223" s="6" t="str">
        <f>IF(Tabla2[[#This Row],[TARGET REAL (RESULTADO EN TICKS)]]&lt;&gt;"",IF(Tabla2[[#This Row],[OPERACIONES PERDEDORAS]]=1,AB1222+Tabla2[[#This Row],[OPERACIONES PERDEDORAS]],0),"")</f>
        <v/>
      </c>
      <c r="AC1223" s="23"/>
      <c r="AD1223" s="23"/>
      <c r="AE1223" s="6" t="str">
        <f>IF(D1223&lt;&gt;"",COUNTIF($D$3:D1223,D1223),"")</f>
        <v/>
      </c>
      <c r="AF1223" s="6" t="str">
        <f>IF(Tabla2[[#This Row],[RESULTADO TOTAL EN PPRO8]]&lt;0,ABS(Tabla2[[#This Row],[RESULTADO TOTAL EN PPRO8]]),"")</f>
        <v/>
      </c>
    </row>
    <row r="1224" spans="1:32" x14ac:dyDescent="0.25">
      <c r="A1224" s="22"/>
      <c r="B1224" s="34">
        <f t="shared" si="44"/>
        <v>1222</v>
      </c>
      <c r="C1224" s="22"/>
      <c r="D1224" s="37"/>
      <c r="E1224" s="37"/>
      <c r="F1224" s="37"/>
      <c r="G1224" s="39"/>
      <c r="H1224" s="22"/>
      <c r="I1224" s="22"/>
      <c r="J1224" s="22"/>
      <c r="K1224" s="22"/>
      <c r="L1224" s="22"/>
      <c r="M1224" s="22"/>
      <c r="N1224" s="22"/>
      <c r="O1224" s="22"/>
      <c r="P1224" s="22"/>
      <c r="Q1224" s="22"/>
      <c r="R1224" s="22"/>
      <c r="S1224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1224" s="22"/>
      <c r="U1224" s="6" t="str">
        <f>IF(V1224&lt;&gt;"",Tabla2[[#This Row],[VALOR DEL PUNTO (EJEMPLO EN ACCIONES UN PUNTO 1€) ]]/Tabla2[[#This Row],[TAMAÑO DEL TICK (ACCIONES = 0,01)]],"")</f>
        <v/>
      </c>
      <c r="V1224" s="22"/>
      <c r="W1224" s="22"/>
      <c r="X1224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1224" s="13" t="str">
        <f>IF(Tabla2[[#This Row],[RESULTADO TOTAL EN PPRO8]]&lt;&gt;"",Tabla2[[#This Row],[RESULTADO TOTAL EN PPRO8]]-Tabla2[[#This Row],[RESULTADO (TOTAL)]],"")</f>
        <v/>
      </c>
      <c r="AA1224" s="6" t="str">
        <f>IF(Tabla2[[#This Row],[RESULTADO (TOTAL)]]&lt;0,1,"")</f>
        <v/>
      </c>
      <c r="AB1224" s="6" t="str">
        <f>IF(Tabla2[[#This Row],[TARGET REAL (RESULTADO EN TICKS)]]&lt;&gt;"",IF(Tabla2[[#This Row],[OPERACIONES PERDEDORAS]]=1,AB1223+Tabla2[[#This Row],[OPERACIONES PERDEDORAS]],0),"")</f>
        <v/>
      </c>
      <c r="AC1224" s="23"/>
      <c r="AD1224" s="23"/>
      <c r="AE1224" s="6" t="str">
        <f>IF(D1224&lt;&gt;"",COUNTIF($D$3:D1224,D1224),"")</f>
        <v/>
      </c>
      <c r="AF1224" s="6" t="str">
        <f>IF(Tabla2[[#This Row],[RESULTADO TOTAL EN PPRO8]]&lt;0,ABS(Tabla2[[#This Row],[RESULTADO TOTAL EN PPRO8]]),"")</f>
        <v/>
      </c>
    </row>
    <row r="1225" spans="1:32" x14ac:dyDescent="0.25">
      <c r="A1225" s="22"/>
      <c r="B1225" s="34">
        <f t="shared" si="44"/>
        <v>1223</v>
      </c>
      <c r="C1225" s="22"/>
      <c r="D1225" s="37"/>
      <c r="E1225" s="37"/>
      <c r="F1225" s="37"/>
      <c r="G1225" s="39"/>
      <c r="H1225" s="22"/>
      <c r="I1225" s="22"/>
      <c r="J1225" s="22"/>
      <c r="K1225" s="22"/>
      <c r="L1225" s="22"/>
      <c r="M1225" s="22"/>
      <c r="N1225" s="22"/>
      <c r="O1225" s="22"/>
      <c r="P1225" s="22"/>
      <c r="Q1225" s="22"/>
      <c r="R1225" s="22"/>
      <c r="S1225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1225" s="22"/>
      <c r="U1225" s="6" t="str">
        <f>IF(V1225&lt;&gt;"",Tabla2[[#This Row],[VALOR DEL PUNTO (EJEMPLO EN ACCIONES UN PUNTO 1€) ]]/Tabla2[[#This Row],[TAMAÑO DEL TICK (ACCIONES = 0,01)]],"")</f>
        <v/>
      </c>
      <c r="V1225" s="22"/>
      <c r="W1225" s="22"/>
      <c r="X1225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1225" s="13" t="str">
        <f>IF(Tabla2[[#This Row],[RESULTADO TOTAL EN PPRO8]]&lt;&gt;"",Tabla2[[#This Row],[RESULTADO TOTAL EN PPRO8]]-Tabla2[[#This Row],[RESULTADO (TOTAL)]],"")</f>
        <v/>
      </c>
      <c r="AA1225" s="6" t="str">
        <f>IF(Tabla2[[#This Row],[RESULTADO (TOTAL)]]&lt;0,1,"")</f>
        <v/>
      </c>
      <c r="AB1225" s="6" t="str">
        <f>IF(Tabla2[[#This Row],[TARGET REAL (RESULTADO EN TICKS)]]&lt;&gt;"",IF(Tabla2[[#This Row],[OPERACIONES PERDEDORAS]]=1,AB1224+Tabla2[[#This Row],[OPERACIONES PERDEDORAS]],0),"")</f>
        <v/>
      </c>
      <c r="AC1225" s="23"/>
      <c r="AD1225" s="23"/>
      <c r="AE1225" s="6" t="str">
        <f>IF(D1225&lt;&gt;"",COUNTIF($D$3:D1225,D1225),"")</f>
        <v/>
      </c>
      <c r="AF1225" s="6" t="str">
        <f>IF(Tabla2[[#This Row],[RESULTADO TOTAL EN PPRO8]]&lt;0,ABS(Tabla2[[#This Row],[RESULTADO TOTAL EN PPRO8]]),"")</f>
        <v/>
      </c>
    </row>
    <row r="1226" spans="1:32" x14ac:dyDescent="0.25">
      <c r="A1226" s="22"/>
      <c r="B1226" s="34">
        <f t="shared" si="44"/>
        <v>1224</v>
      </c>
      <c r="C1226" s="22"/>
      <c r="D1226" s="37"/>
      <c r="E1226" s="37"/>
      <c r="F1226" s="37"/>
      <c r="G1226" s="39"/>
      <c r="H1226" s="22"/>
      <c r="I1226" s="22"/>
      <c r="J1226" s="22"/>
      <c r="K1226" s="22"/>
      <c r="L1226" s="22"/>
      <c r="M1226" s="22"/>
      <c r="N1226" s="22"/>
      <c r="O1226" s="22"/>
      <c r="P1226" s="22"/>
      <c r="Q1226" s="22"/>
      <c r="R1226" s="22"/>
      <c r="S1226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1226" s="22"/>
      <c r="U1226" s="6" t="str">
        <f>IF(V1226&lt;&gt;"",Tabla2[[#This Row],[VALOR DEL PUNTO (EJEMPLO EN ACCIONES UN PUNTO 1€) ]]/Tabla2[[#This Row],[TAMAÑO DEL TICK (ACCIONES = 0,01)]],"")</f>
        <v/>
      </c>
      <c r="V1226" s="22"/>
      <c r="W1226" s="22"/>
      <c r="X1226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1226" s="13" t="str">
        <f>IF(Tabla2[[#This Row],[RESULTADO TOTAL EN PPRO8]]&lt;&gt;"",Tabla2[[#This Row],[RESULTADO TOTAL EN PPRO8]]-Tabla2[[#This Row],[RESULTADO (TOTAL)]],"")</f>
        <v/>
      </c>
      <c r="AA1226" s="6" t="str">
        <f>IF(Tabla2[[#This Row],[RESULTADO (TOTAL)]]&lt;0,1,"")</f>
        <v/>
      </c>
      <c r="AB1226" s="6" t="str">
        <f>IF(Tabla2[[#This Row],[TARGET REAL (RESULTADO EN TICKS)]]&lt;&gt;"",IF(Tabla2[[#This Row],[OPERACIONES PERDEDORAS]]=1,AB1225+Tabla2[[#This Row],[OPERACIONES PERDEDORAS]],0),"")</f>
        <v/>
      </c>
      <c r="AC1226" s="23"/>
      <c r="AD1226" s="23"/>
      <c r="AE1226" s="6" t="str">
        <f>IF(D1226&lt;&gt;"",COUNTIF($D$3:D1226,D1226),"")</f>
        <v/>
      </c>
      <c r="AF1226" s="6" t="str">
        <f>IF(Tabla2[[#This Row],[RESULTADO TOTAL EN PPRO8]]&lt;0,ABS(Tabla2[[#This Row],[RESULTADO TOTAL EN PPRO8]]),"")</f>
        <v/>
      </c>
    </row>
    <row r="1227" spans="1:32" x14ac:dyDescent="0.25">
      <c r="A1227" s="22"/>
      <c r="B1227" s="34">
        <f t="shared" si="44"/>
        <v>1225</v>
      </c>
      <c r="C1227" s="22"/>
      <c r="D1227" s="37"/>
      <c r="E1227" s="37"/>
      <c r="F1227" s="37"/>
      <c r="G1227" s="39"/>
      <c r="H1227" s="22"/>
      <c r="I1227" s="22"/>
      <c r="J1227" s="22"/>
      <c r="K1227" s="22"/>
      <c r="L1227" s="22"/>
      <c r="M1227" s="22"/>
      <c r="N1227" s="22"/>
      <c r="O1227" s="22"/>
      <c r="P1227" s="22"/>
      <c r="Q1227" s="22"/>
      <c r="R1227" s="22"/>
      <c r="S1227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1227" s="22"/>
      <c r="U1227" s="6" t="str">
        <f>IF(V1227&lt;&gt;"",Tabla2[[#This Row],[VALOR DEL PUNTO (EJEMPLO EN ACCIONES UN PUNTO 1€) ]]/Tabla2[[#This Row],[TAMAÑO DEL TICK (ACCIONES = 0,01)]],"")</f>
        <v/>
      </c>
      <c r="V1227" s="22"/>
      <c r="W1227" s="22"/>
      <c r="X1227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1227" s="13" t="str">
        <f>IF(Tabla2[[#This Row],[RESULTADO TOTAL EN PPRO8]]&lt;&gt;"",Tabla2[[#This Row],[RESULTADO TOTAL EN PPRO8]]-Tabla2[[#This Row],[RESULTADO (TOTAL)]],"")</f>
        <v/>
      </c>
      <c r="AA1227" s="6" t="str">
        <f>IF(Tabla2[[#This Row],[RESULTADO (TOTAL)]]&lt;0,1,"")</f>
        <v/>
      </c>
      <c r="AB1227" s="6" t="str">
        <f>IF(Tabla2[[#This Row],[TARGET REAL (RESULTADO EN TICKS)]]&lt;&gt;"",IF(Tabla2[[#This Row],[OPERACIONES PERDEDORAS]]=1,AB1226+Tabla2[[#This Row],[OPERACIONES PERDEDORAS]],0),"")</f>
        <v/>
      </c>
      <c r="AC1227" s="23"/>
      <c r="AD1227" s="23"/>
      <c r="AE1227" s="6" t="str">
        <f>IF(D1227&lt;&gt;"",COUNTIF($D$3:D1227,D1227),"")</f>
        <v/>
      </c>
      <c r="AF1227" s="6" t="str">
        <f>IF(Tabla2[[#This Row],[RESULTADO TOTAL EN PPRO8]]&lt;0,ABS(Tabla2[[#This Row],[RESULTADO TOTAL EN PPRO8]]),"")</f>
        <v/>
      </c>
    </row>
    <row r="1228" spans="1:32" x14ac:dyDescent="0.25">
      <c r="A1228" s="22"/>
      <c r="B1228" s="34">
        <f t="shared" si="44"/>
        <v>1226</v>
      </c>
      <c r="C1228" s="22"/>
      <c r="D1228" s="37"/>
      <c r="E1228" s="37"/>
      <c r="F1228" s="37"/>
      <c r="G1228" s="39"/>
      <c r="H1228" s="22"/>
      <c r="I1228" s="22"/>
      <c r="J1228" s="22"/>
      <c r="K1228" s="22"/>
      <c r="L1228" s="22"/>
      <c r="M1228" s="22"/>
      <c r="N1228" s="22"/>
      <c r="O1228" s="22"/>
      <c r="P1228" s="22"/>
      <c r="Q1228" s="22"/>
      <c r="R1228" s="22"/>
      <c r="S1228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1228" s="22"/>
      <c r="U1228" s="6" t="str">
        <f>IF(V1228&lt;&gt;"",Tabla2[[#This Row],[VALOR DEL PUNTO (EJEMPLO EN ACCIONES UN PUNTO 1€) ]]/Tabla2[[#This Row],[TAMAÑO DEL TICK (ACCIONES = 0,01)]],"")</f>
        <v/>
      </c>
      <c r="V1228" s="22"/>
      <c r="W1228" s="22"/>
      <c r="X1228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1228" s="13" t="str">
        <f>IF(Tabla2[[#This Row],[RESULTADO TOTAL EN PPRO8]]&lt;&gt;"",Tabla2[[#This Row],[RESULTADO TOTAL EN PPRO8]]-Tabla2[[#This Row],[RESULTADO (TOTAL)]],"")</f>
        <v/>
      </c>
      <c r="AA1228" s="6" t="str">
        <f>IF(Tabla2[[#This Row],[RESULTADO (TOTAL)]]&lt;0,1,"")</f>
        <v/>
      </c>
      <c r="AB1228" s="6" t="str">
        <f>IF(Tabla2[[#This Row],[TARGET REAL (RESULTADO EN TICKS)]]&lt;&gt;"",IF(Tabla2[[#This Row],[OPERACIONES PERDEDORAS]]=1,AB1227+Tabla2[[#This Row],[OPERACIONES PERDEDORAS]],0),"")</f>
        <v/>
      </c>
      <c r="AC1228" s="23"/>
      <c r="AD1228" s="23"/>
      <c r="AE1228" s="6" t="str">
        <f>IF(D1228&lt;&gt;"",COUNTIF($D$3:D1228,D1228),"")</f>
        <v/>
      </c>
      <c r="AF1228" s="6" t="str">
        <f>IF(Tabla2[[#This Row],[RESULTADO TOTAL EN PPRO8]]&lt;0,ABS(Tabla2[[#This Row],[RESULTADO TOTAL EN PPRO8]]),"")</f>
        <v/>
      </c>
    </row>
    <row r="1229" spans="1:32" x14ac:dyDescent="0.25">
      <c r="A1229" s="22"/>
      <c r="B1229" s="34">
        <f t="shared" si="44"/>
        <v>1227</v>
      </c>
      <c r="C1229" s="22"/>
      <c r="D1229" s="37"/>
      <c r="E1229" s="37"/>
      <c r="F1229" s="37"/>
      <c r="G1229" s="39"/>
      <c r="H1229" s="22"/>
      <c r="I1229" s="22"/>
      <c r="J1229" s="22"/>
      <c r="K1229" s="22"/>
      <c r="L1229" s="22"/>
      <c r="M1229" s="22"/>
      <c r="N1229" s="22"/>
      <c r="O1229" s="22"/>
      <c r="P1229" s="22"/>
      <c r="Q1229" s="22"/>
      <c r="R1229" s="22"/>
      <c r="S1229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1229" s="22"/>
      <c r="U1229" s="6" t="str">
        <f>IF(V1229&lt;&gt;"",Tabla2[[#This Row],[VALOR DEL PUNTO (EJEMPLO EN ACCIONES UN PUNTO 1€) ]]/Tabla2[[#This Row],[TAMAÑO DEL TICK (ACCIONES = 0,01)]],"")</f>
        <v/>
      </c>
      <c r="V1229" s="22"/>
      <c r="W1229" s="22"/>
      <c r="X1229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1229" s="13" t="str">
        <f>IF(Tabla2[[#This Row],[RESULTADO TOTAL EN PPRO8]]&lt;&gt;"",Tabla2[[#This Row],[RESULTADO TOTAL EN PPRO8]]-Tabla2[[#This Row],[RESULTADO (TOTAL)]],"")</f>
        <v/>
      </c>
      <c r="AA1229" s="6" t="str">
        <f>IF(Tabla2[[#This Row],[RESULTADO (TOTAL)]]&lt;0,1,"")</f>
        <v/>
      </c>
      <c r="AB1229" s="6" t="str">
        <f>IF(Tabla2[[#This Row],[TARGET REAL (RESULTADO EN TICKS)]]&lt;&gt;"",IF(Tabla2[[#This Row],[OPERACIONES PERDEDORAS]]=1,AB1228+Tabla2[[#This Row],[OPERACIONES PERDEDORAS]],0),"")</f>
        <v/>
      </c>
      <c r="AC1229" s="23"/>
      <c r="AD1229" s="23"/>
      <c r="AE1229" s="6" t="str">
        <f>IF(D1229&lt;&gt;"",COUNTIF($D$3:D1229,D1229),"")</f>
        <v/>
      </c>
      <c r="AF1229" s="6" t="str">
        <f>IF(Tabla2[[#This Row],[RESULTADO TOTAL EN PPRO8]]&lt;0,ABS(Tabla2[[#This Row],[RESULTADO TOTAL EN PPRO8]]),"")</f>
        <v/>
      </c>
    </row>
    <row r="1230" spans="1:32" x14ac:dyDescent="0.25">
      <c r="A1230" s="22"/>
      <c r="B1230" s="34">
        <f t="shared" si="44"/>
        <v>1228</v>
      </c>
      <c r="C1230" s="22"/>
      <c r="D1230" s="37"/>
      <c r="E1230" s="37"/>
      <c r="F1230" s="37"/>
      <c r="G1230" s="39"/>
      <c r="H1230" s="22"/>
      <c r="I1230" s="22"/>
      <c r="J1230" s="22"/>
      <c r="K1230" s="22"/>
      <c r="L1230" s="22"/>
      <c r="M1230" s="22"/>
      <c r="N1230" s="22"/>
      <c r="O1230" s="22"/>
      <c r="P1230" s="22"/>
      <c r="Q1230" s="22"/>
      <c r="R1230" s="22"/>
      <c r="S1230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1230" s="22"/>
      <c r="U1230" s="6" t="str">
        <f>IF(V1230&lt;&gt;"",Tabla2[[#This Row],[VALOR DEL PUNTO (EJEMPLO EN ACCIONES UN PUNTO 1€) ]]/Tabla2[[#This Row],[TAMAÑO DEL TICK (ACCIONES = 0,01)]],"")</f>
        <v/>
      </c>
      <c r="V1230" s="22"/>
      <c r="W1230" s="22"/>
      <c r="X1230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1230" s="13" t="str">
        <f>IF(Tabla2[[#This Row],[RESULTADO TOTAL EN PPRO8]]&lt;&gt;"",Tabla2[[#This Row],[RESULTADO TOTAL EN PPRO8]]-Tabla2[[#This Row],[RESULTADO (TOTAL)]],"")</f>
        <v/>
      </c>
      <c r="AA1230" s="6" t="str">
        <f>IF(Tabla2[[#This Row],[RESULTADO (TOTAL)]]&lt;0,1,"")</f>
        <v/>
      </c>
      <c r="AB1230" s="6" t="str">
        <f>IF(Tabla2[[#This Row],[TARGET REAL (RESULTADO EN TICKS)]]&lt;&gt;"",IF(Tabla2[[#This Row],[OPERACIONES PERDEDORAS]]=1,AB1229+Tabla2[[#This Row],[OPERACIONES PERDEDORAS]],0),"")</f>
        <v/>
      </c>
      <c r="AC1230" s="23"/>
      <c r="AD1230" s="23"/>
      <c r="AE1230" s="6" t="str">
        <f>IF(D1230&lt;&gt;"",COUNTIF($D$3:D1230,D1230),"")</f>
        <v/>
      </c>
      <c r="AF1230" s="6" t="str">
        <f>IF(Tabla2[[#This Row],[RESULTADO TOTAL EN PPRO8]]&lt;0,ABS(Tabla2[[#This Row],[RESULTADO TOTAL EN PPRO8]]),"")</f>
        <v/>
      </c>
    </row>
    <row r="1231" spans="1:32" x14ac:dyDescent="0.25">
      <c r="A1231" s="22"/>
      <c r="B1231" s="34">
        <f t="shared" si="44"/>
        <v>1229</v>
      </c>
      <c r="C1231" s="22"/>
      <c r="D1231" s="37"/>
      <c r="E1231" s="37"/>
      <c r="F1231" s="37"/>
      <c r="G1231" s="39"/>
      <c r="H1231" s="22"/>
      <c r="I1231" s="22"/>
      <c r="J1231" s="22"/>
      <c r="K1231" s="22"/>
      <c r="L1231" s="22"/>
      <c r="M1231" s="22"/>
      <c r="N1231" s="22"/>
      <c r="O1231" s="22"/>
      <c r="P1231" s="22"/>
      <c r="Q1231" s="22"/>
      <c r="R1231" s="22"/>
      <c r="S1231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1231" s="22"/>
      <c r="U1231" s="6" t="str">
        <f>IF(V1231&lt;&gt;"",Tabla2[[#This Row],[VALOR DEL PUNTO (EJEMPLO EN ACCIONES UN PUNTO 1€) ]]/Tabla2[[#This Row],[TAMAÑO DEL TICK (ACCIONES = 0,01)]],"")</f>
        <v/>
      </c>
      <c r="V1231" s="22"/>
      <c r="W1231" s="22"/>
      <c r="X1231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1231" s="13" t="str">
        <f>IF(Tabla2[[#This Row],[RESULTADO TOTAL EN PPRO8]]&lt;&gt;"",Tabla2[[#This Row],[RESULTADO TOTAL EN PPRO8]]-Tabla2[[#This Row],[RESULTADO (TOTAL)]],"")</f>
        <v/>
      </c>
      <c r="AA1231" s="6" t="str">
        <f>IF(Tabla2[[#This Row],[RESULTADO (TOTAL)]]&lt;0,1,"")</f>
        <v/>
      </c>
      <c r="AB1231" s="6" t="str">
        <f>IF(Tabla2[[#This Row],[TARGET REAL (RESULTADO EN TICKS)]]&lt;&gt;"",IF(Tabla2[[#This Row],[OPERACIONES PERDEDORAS]]=1,AB1230+Tabla2[[#This Row],[OPERACIONES PERDEDORAS]],0),"")</f>
        <v/>
      </c>
      <c r="AC1231" s="23"/>
      <c r="AD1231" s="23"/>
      <c r="AE1231" s="6" t="str">
        <f>IF(D1231&lt;&gt;"",COUNTIF($D$3:D1231,D1231),"")</f>
        <v/>
      </c>
      <c r="AF1231" s="6" t="str">
        <f>IF(Tabla2[[#This Row],[RESULTADO TOTAL EN PPRO8]]&lt;0,ABS(Tabla2[[#This Row],[RESULTADO TOTAL EN PPRO8]]),"")</f>
        <v/>
      </c>
    </row>
    <row r="1232" spans="1:32" x14ac:dyDescent="0.25">
      <c r="A1232" s="22"/>
      <c r="B1232" s="34">
        <f t="shared" si="44"/>
        <v>1230</v>
      </c>
      <c r="C1232" s="22"/>
      <c r="D1232" s="37"/>
      <c r="E1232" s="37"/>
      <c r="F1232" s="37"/>
      <c r="G1232" s="39"/>
      <c r="H1232" s="22"/>
      <c r="I1232" s="22"/>
      <c r="J1232" s="22"/>
      <c r="K1232" s="22"/>
      <c r="L1232" s="22"/>
      <c r="M1232" s="22"/>
      <c r="N1232" s="22"/>
      <c r="O1232" s="22"/>
      <c r="P1232" s="22"/>
      <c r="Q1232" s="22"/>
      <c r="R1232" s="22"/>
      <c r="S1232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1232" s="22"/>
      <c r="U1232" s="6" t="str">
        <f>IF(V1232&lt;&gt;"",Tabla2[[#This Row],[VALOR DEL PUNTO (EJEMPLO EN ACCIONES UN PUNTO 1€) ]]/Tabla2[[#This Row],[TAMAÑO DEL TICK (ACCIONES = 0,01)]],"")</f>
        <v/>
      </c>
      <c r="V1232" s="22"/>
      <c r="W1232" s="22"/>
      <c r="X1232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1232" s="13" t="str">
        <f>IF(Tabla2[[#This Row],[RESULTADO TOTAL EN PPRO8]]&lt;&gt;"",Tabla2[[#This Row],[RESULTADO TOTAL EN PPRO8]]-Tabla2[[#This Row],[RESULTADO (TOTAL)]],"")</f>
        <v/>
      </c>
      <c r="AA1232" s="6" t="str">
        <f>IF(Tabla2[[#This Row],[RESULTADO (TOTAL)]]&lt;0,1,"")</f>
        <v/>
      </c>
      <c r="AB1232" s="6" t="str">
        <f>IF(Tabla2[[#This Row],[TARGET REAL (RESULTADO EN TICKS)]]&lt;&gt;"",IF(Tabla2[[#This Row],[OPERACIONES PERDEDORAS]]=1,AB1231+Tabla2[[#This Row],[OPERACIONES PERDEDORAS]],0),"")</f>
        <v/>
      </c>
      <c r="AC1232" s="23"/>
      <c r="AD1232" s="23"/>
      <c r="AE1232" s="6" t="str">
        <f>IF(D1232&lt;&gt;"",COUNTIF($D$3:D1232,D1232),"")</f>
        <v/>
      </c>
      <c r="AF1232" s="6" t="str">
        <f>IF(Tabla2[[#This Row],[RESULTADO TOTAL EN PPRO8]]&lt;0,ABS(Tabla2[[#This Row],[RESULTADO TOTAL EN PPRO8]]),"")</f>
        <v/>
      </c>
    </row>
    <row r="1233" spans="1:32" x14ac:dyDescent="0.25">
      <c r="A1233" s="22"/>
      <c r="B1233" s="34">
        <f t="shared" si="44"/>
        <v>1231</v>
      </c>
      <c r="C1233" s="22"/>
      <c r="D1233" s="37"/>
      <c r="E1233" s="37"/>
      <c r="F1233" s="37"/>
      <c r="G1233" s="39"/>
      <c r="H1233" s="22"/>
      <c r="I1233" s="22"/>
      <c r="J1233" s="22"/>
      <c r="K1233" s="22"/>
      <c r="L1233" s="22"/>
      <c r="M1233" s="22"/>
      <c r="N1233" s="22"/>
      <c r="O1233" s="22"/>
      <c r="P1233" s="22"/>
      <c r="Q1233" s="22"/>
      <c r="R1233" s="22"/>
      <c r="S1233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1233" s="22"/>
      <c r="U1233" s="6" t="str">
        <f>IF(V1233&lt;&gt;"",Tabla2[[#This Row],[VALOR DEL PUNTO (EJEMPLO EN ACCIONES UN PUNTO 1€) ]]/Tabla2[[#This Row],[TAMAÑO DEL TICK (ACCIONES = 0,01)]],"")</f>
        <v/>
      </c>
      <c r="V1233" s="22"/>
      <c r="W1233" s="22"/>
      <c r="X1233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1233" s="13" t="str">
        <f>IF(Tabla2[[#This Row],[RESULTADO TOTAL EN PPRO8]]&lt;&gt;"",Tabla2[[#This Row],[RESULTADO TOTAL EN PPRO8]]-Tabla2[[#This Row],[RESULTADO (TOTAL)]],"")</f>
        <v/>
      </c>
      <c r="AA1233" s="6" t="str">
        <f>IF(Tabla2[[#This Row],[RESULTADO (TOTAL)]]&lt;0,1,"")</f>
        <v/>
      </c>
      <c r="AB1233" s="6" t="str">
        <f>IF(Tabla2[[#This Row],[TARGET REAL (RESULTADO EN TICKS)]]&lt;&gt;"",IF(Tabla2[[#This Row],[OPERACIONES PERDEDORAS]]=1,AB1232+Tabla2[[#This Row],[OPERACIONES PERDEDORAS]],0),"")</f>
        <v/>
      </c>
      <c r="AC1233" s="23"/>
      <c r="AD1233" s="23"/>
      <c r="AE1233" s="6" t="str">
        <f>IF(D1233&lt;&gt;"",COUNTIF($D$3:D1233,D1233),"")</f>
        <v/>
      </c>
      <c r="AF1233" s="6" t="str">
        <f>IF(Tabla2[[#This Row],[RESULTADO TOTAL EN PPRO8]]&lt;0,ABS(Tabla2[[#This Row],[RESULTADO TOTAL EN PPRO8]]),"")</f>
        <v/>
      </c>
    </row>
    <row r="1234" spans="1:32" x14ac:dyDescent="0.25">
      <c r="A1234" s="22"/>
      <c r="B1234" s="34">
        <f t="shared" si="44"/>
        <v>1232</v>
      </c>
      <c r="C1234" s="22"/>
      <c r="D1234" s="37"/>
      <c r="E1234" s="37"/>
      <c r="F1234" s="37"/>
      <c r="G1234" s="39"/>
      <c r="H1234" s="22"/>
      <c r="I1234" s="22"/>
      <c r="J1234" s="22"/>
      <c r="K1234" s="22"/>
      <c r="L1234" s="22"/>
      <c r="M1234" s="22"/>
      <c r="N1234" s="22"/>
      <c r="O1234" s="22"/>
      <c r="P1234" s="22"/>
      <c r="Q1234" s="22"/>
      <c r="R1234" s="22"/>
      <c r="S1234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1234" s="22"/>
      <c r="U1234" s="6" t="str">
        <f>IF(V1234&lt;&gt;"",Tabla2[[#This Row],[VALOR DEL PUNTO (EJEMPLO EN ACCIONES UN PUNTO 1€) ]]/Tabla2[[#This Row],[TAMAÑO DEL TICK (ACCIONES = 0,01)]],"")</f>
        <v/>
      </c>
      <c r="V1234" s="22"/>
      <c r="W1234" s="22"/>
      <c r="X1234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1234" s="13" t="str">
        <f>IF(Tabla2[[#This Row],[RESULTADO TOTAL EN PPRO8]]&lt;&gt;"",Tabla2[[#This Row],[RESULTADO TOTAL EN PPRO8]]-Tabla2[[#This Row],[RESULTADO (TOTAL)]],"")</f>
        <v/>
      </c>
      <c r="AA1234" s="6" t="str">
        <f>IF(Tabla2[[#This Row],[RESULTADO (TOTAL)]]&lt;0,1,"")</f>
        <v/>
      </c>
      <c r="AB1234" s="6" t="str">
        <f>IF(Tabla2[[#This Row],[TARGET REAL (RESULTADO EN TICKS)]]&lt;&gt;"",IF(Tabla2[[#This Row],[OPERACIONES PERDEDORAS]]=1,AB1233+Tabla2[[#This Row],[OPERACIONES PERDEDORAS]],0),"")</f>
        <v/>
      </c>
      <c r="AC1234" s="23"/>
      <c r="AD1234" s="23"/>
      <c r="AE1234" s="6" t="str">
        <f>IF(D1234&lt;&gt;"",COUNTIF($D$3:D1234,D1234),"")</f>
        <v/>
      </c>
      <c r="AF1234" s="6" t="str">
        <f>IF(Tabla2[[#This Row],[RESULTADO TOTAL EN PPRO8]]&lt;0,ABS(Tabla2[[#This Row],[RESULTADO TOTAL EN PPRO8]]),"")</f>
        <v/>
      </c>
    </row>
    <row r="1235" spans="1:32" x14ac:dyDescent="0.25">
      <c r="A1235" s="22"/>
      <c r="B1235" s="34">
        <f t="shared" si="44"/>
        <v>1233</v>
      </c>
      <c r="C1235" s="22"/>
      <c r="D1235" s="37"/>
      <c r="E1235" s="37"/>
      <c r="F1235" s="37"/>
      <c r="G1235" s="39"/>
      <c r="H1235" s="22"/>
      <c r="I1235" s="22"/>
      <c r="J1235" s="22"/>
      <c r="K1235" s="22"/>
      <c r="L1235" s="22"/>
      <c r="M1235" s="22"/>
      <c r="N1235" s="22"/>
      <c r="O1235" s="22"/>
      <c r="P1235" s="22"/>
      <c r="Q1235" s="22"/>
      <c r="R1235" s="22"/>
      <c r="S1235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1235" s="22"/>
      <c r="U1235" s="6" t="str">
        <f>IF(V1235&lt;&gt;"",Tabla2[[#This Row],[VALOR DEL PUNTO (EJEMPLO EN ACCIONES UN PUNTO 1€) ]]/Tabla2[[#This Row],[TAMAÑO DEL TICK (ACCIONES = 0,01)]],"")</f>
        <v/>
      </c>
      <c r="V1235" s="22"/>
      <c r="W1235" s="22"/>
      <c r="X1235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1235" s="13" t="str">
        <f>IF(Tabla2[[#This Row],[RESULTADO TOTAL EN PPRO8]]&lt;&gt;"",Tabla2[[#This Row],[RESULTADO TOTAL EN PPRO8]]-Tabla2[[#This Row],[RESULTADO (TOTAL)]],"")</f>
        <v/>
      </c>
      <c r="AA1235" s="6" t="str">
        <f>IF(Tabla2[[#This Row],[RESULTADO (TOTAL)]]&lt;0,1,"")</f>
        <v/>
      </c>
      <c r="AB1235" s="6" t="str">
        <f>IF(Tabla2[[#This Row],[TARGET REAL (RESULTADO EN TICKS)]]&lt;&gt;"",IF(Tabla2[[#This Row],[OPERACIONES PERDEDORAS]]=1,AB1234+Tabla2[[#This Row],[OPERACIONES PERDEDORAS]],0),"")</f>
        <v/>
      </c>
      <c r="AC1235" s="23"/>
      <c r="AD1235" s="23"/>
      <c r="AE1235" s="6" t="str">
        <f>IF(D1235&lt;&gt;"",COUNTIF($D$3:D1235,D1235),"")</f>
        <v/>
      </c>
      <c r="AF1235" s="6" t="str">
        <f>IF(Tabla2[[#This Row],[RESULTADO TOTAL EN PPRO8]]&lt;0,ABS(Tabla2[[#This Row],[RESULTADO TOTAL EN PPRO8]]),"")</f>
        <v/>
      </c>
    </row>
    <row r="1236" spans="1:32" x14ac:dyDescent="0.25">
      <c r="A1236" s="22"/>
      <c r="B1236" s="34">
        <f t="shared" si="44"/>
        <v>1234</v>
      </c>
      <c r="C1236" s="22"/>
      <c r="D1236" s="37"/>
      <c r="E1236" s="37"/>
      <c r="F1236" s="37"/>
      <c r="G1236" s="39"/>
      <c r="H1236" s="22"/>
      <c r="I1236" s="22"/>
      <c r="J1236" s="22"/>
      <c r="K1236" s="22"/>
      <c r="L1236" s="22"/>
      <c r="M1236" s="22"/>
      <c r="N1236" s="22"/>
      <c r="O1236" s="22"/>
      <c r="P1236" s="22"/>
      <c r="Q1236" s="22"/>
      <c r="R1236" s="22"/>
      <c r="S1236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1236" s="22"/>
      <c r="U1236" s="6" t="str">
        <f>IF(V1236&lt;&gt;"",Tabla2[[#This Row],[VALOR DEL PUNTO (EJEMPLO EN ACCIONES UN PUNTO 1€) ]]/Tabla2[[#This Row],[TAMAÑO DEL TICK (ACCIONES = 0,01)]],"")</f>
        <v/>
      </c>
      <c r="V1236" s="22"/>
      <c r="W1236" s="22"/>
      <c r="X1236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1236" s="13" t="str">
        <f>IF(Tabla2[[#This Row],[RESULTADO TOTAL EN PPRO8]]&lt;&gt;"",Tabla2[[#This Row],[RESULTADO TOTAL EN PPRO8]]-Tabla2[[#This Row],[RESULTADO (TOTAL)]],"")</f>
        <v/>
      </c>
      <c r="AA1236" s="6" t="str">
        <f>IF(Tabla2[[#This Row],[RESULTADO (TOTAL)]]&lt;0,1,"")</f>
        <v/>
      </c>
      <c r="AB1236" s="6" t="str">
        <f>IF(Tabla2[[#This Row],[TARGET REAL (RESULTADO EN TICKS)]]&lt;&gt;"",IF(Tabla2[[#This Row],[OPERACIONES PERDEDORAS]]=1,AB1235+Tabla2[[#This Row],[OPERACIONES PERDEDORAS]],0),"")</f>
        <v/>
      </c>
      <c r="AC1236" s="23"/>
      <c r="AD1236" s="23"/>
      <c r="AE1236" s="6" t="str">
        <f>IF(D1236&lt;&gt;"",COUNTIF($D$3:D1236,D1236),"")</f>
        <v/>
      </c>
      <c r="AF1236" s="6" t="str">
        <f>IF(Tabla2[[#This Row],[RESULTADO TOTAL EN PPRO8]]&lt;0,ABS(Tabla2[[#This Row],[RESULTADO TOTAL EN PPRO8]]),"")</f>
        <v/>
      </c>
    </row>
    <row r="1237" spans="1:32" x14ac:dyDescent="0.25">
      <c r="A1237" s="22"/>
      <c r="B1237" s="34">
        <f t="shared" si="44"/>
        <v>1235</v>
      </c>
      <c r="C1237" s="22"/>
      <c r="D1237" s="37"/>
      <c r="E1237" s="37"/>
      <c r="F1237" s="37"/>
      <c r="G1237" s="39"/>
      <c r="H1237" s="22"/>
      <c r="I1237" s="22"/>
      <c r="J1237" s="22"/>
      <c r="K1237" s="22"/>
      <c r="L1237" s="22"/>
      <c r="M1237" s="22"/>
      <c r="N1237" s="22"/>
      <c r="O1237" s="22"/>
      <c r="P1237" s="22"/>
      <c r="Q1237" s="22"/>
      <c r="R1237" s="22"/>
      <c r="S1237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1237" s="22"/>
      <c r="U1237" s="6" t="str">
        <f>IF(V1237&lt;&gt;"",Tabla2[[#This Row],[VALOR DEL PUNTO (EJEMPLO EN ACCIONES UN PUNTO 1€) ]]/Tabla2[[#This Row],[TAMAÑO DEL TICK (ACCIONES = 0,01)]],"")</f>
        <v/>
      </c>
      <c r="V1237" s="22"/>
      <c r="W1237" s="22"/>
      <c r="X1237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1237" s="13" t="str">
        <f>IF(Tabla2[[#This Row],[RESULTADO TOTAL EN PPRO8]]&lt;&gt;"",Tabla2[[#This Row],[RESULTADO TOTAL EN PPRO8]]-Tabla2[[#This Row],[RESULTADO (TOTAL)]],"")</f>
        <v/>
      </c>
      <c r="AA1237" s="6" t="str">
        <f>IF(Tabla2[[#This Row],[RESULTADO (TOTAL)]]&lt;0,1,"")</f>
        <v/>
      </c>
      <c r="AB1237" s="6" t="str">
        <f>IF(Tabla2[[#This Row],[TARGET REAL (RESULTADO EN TICKS)]]&lt;&gt;"",IF(Tabla2[[#This Row],[OPERACIONES PERDEDORAS]]=1,AB1236+Tabla2[[#This Row],[OPERACIONES PERDEDORAS]],0),"")</f>
        <v/>
      </c>
      <c r="AC1237" s="23"/>
      <c r="AD1237" s="23"/>
      <c r="AE1237" s="6" t="str">
        <f>IF(D1237&lt;&gt;"",COUNTIF($D$3:D1237,D1237),"")</f>
        <v/>
      </c>
      <c r="AF1237" s="6" t="str">
        <f>IF(Tabla2[[#This Row],[RESULTADO TOTAL EN PPRO8]]&lt;0,ABS(Tabla2[[#This Row],[RESULTADO TOTAL EN PPRO8]]),"")</f>
        <v/>
      </c>
    </row>
    <row r="1238" spans="1:32" x14ac:dyDescent="0.25">
      <c r="A1238" s="22"/>
      <c r="B1238" s="34">
        <f t="shared" si="44"/>
        <v>1236</v>
      </c>
      <c r="C1238" s="22"/>
      <c r="D1238" s="37"/>
      <c r="E1238" s="37"/>
      <c r="F1238" s="37"/>
      <c r="G1238" s="39"/>
      <c r="H1238" s="22"/>
      <c r="I1238" s="22"/>
      <c r="J1238" s="22"/>
      <c r="K1238" s="22"/>
      <c r="L1238" s="22"/>
      <c r="M1238" s="22"/>
      <c r="N1238" s="22"/>
      <c r="O1238" s="22"/>
      <c r="P1238" s="22"/>
      <c r="Q1238" s="22"/>
      <c r="R1238" s="22"/>
      <c r="S1238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1238" s="22"/>
      <c r="U1238" s="6" t="str">
        <f>IF(V1238&lt;&gt;"",Tabla2[[#This Row],[VALOR DEL PUNTO (EJEMPLO EN ACCIONES UN PUNTO 1€) ]]/Tabla2[[#This Row],[TAMAÑO DEL TICK (ACCIONES = 0,01)]],"")</f>
        <v/>
      </c>
      <c r="V1238" s="22"/>
      <c r="W1238" s="22"/>
      <c r="X1238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1238" s="13" t="str">
        <f>IF(Tabla2[[#This Row],[RESULTADO TOTAL EN PPRO8]]&lt;&gt;"",Tabla2[[#This Row],[RESULTADO TOTAL EN PPRO8]]-Tabla2[[#This Row],[RESULTADO (TOTAL)]],"")</f>
        <v/>
      </c>
      <c r="AA1238" s="6" t="str">
        <f>IF(Tabla2[[#This Row],[RESULTADO (TOTAL)]]&lt;0,1,"")</f>
        <v/>
      </c>
      <c r="AB1238" s="6" t="str">
        <f>IF(Tabla2[[#This Row],[TARGET REAL (RESULTADO EN TICKS)]]&lt;&gt;"",IF(Tabla2[[#This Row],[OPERACIONES PERDEDORAS]]=1,AB1237+Tabla2[[#This Row],[OPERACIONES PERDEDORAS]],0),"")</f>
        <v/>
      </c>
      <c r="AC1238" s="23"/>
      <c r="AD1238" s="23"/>
      <c r="AE1238" s="6" t="str">
        <f>IF(D1238&lt;&gt;"",COUNTIF($D$3:D1238,D1238),"")</f>
        <v/>
      </c>
      <c r="AF1238" s="6" t="str">
        <f>IF(Tabla2[[#This Row],[RESULTADO TOTAL EN PPRO8]]&lt;0,ABS(Tabla2[[#This Row],[RESULTADO TOTAL EN PPRO8]]),"")</f>
        <v/>
      </c>
    </row>
    <row r="1239" spans="1:32" x14ac:dyDescent="0.25">
      <c r="A1239" s="22"/>
      <c r="B1239" s="34">
        <f t="shared" si="44"/>
        <v>1237</v>
      </c>
      <c r="C1239" s="22"/>
      <c r="D1239" s="37"/>
      <c r="E1239" s="37"/>
      <c r="F1239" s="37"/>
      <c r="G1239" s="39"/>
      <c r="H1239" s="22"/>
      <c r="I1239" s="22"/>
      <c r="J1239" s="22"/>
      <c r="K1239" s="22"/>
      <c r="L1239" s="22"/>
      <c r="M1239" s="22"/>
      <c r="N1239" s="22"/>
      <c r="O1239" s="22"/>
      <c r="P1239" s="22"/>
      <c r="Q1239" s="22"/>
      <c r="R1239" s="22"/>
      <c r="S1239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1239" s="22"/>
      <c r="U1239" s="6" t="str">
        <f>IF(V1239&lt;&gt;"",Tabla2[[#This Row],[VALOR DEL PUNTO (EJEMPLO EN ACCIONES UN PUNTO 1€) ]]/Tabla2[[#This Row],[TAMAÑO DEL TICK (ACCIONES = 0,01)]],"")</f>
        <v/>
      </c>
      <c r="V1239" s="22"/>
      <c r="W1239" s="22"/>
      <c r="X1239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1239" s="13" t="str">
        <f>IF(Tabla2[[#This Row],[RESULTADO TOTAL EN PPRO8]]&lt;&gt;"",Tabla2[[#This Row],[RESULTADO TOTAL EN PPRO8]]-Tabla2[[#This Row],[RESULTADO (TOTAL)]],"")</f>
        <v/>
      </c>
      <c r="AA1239" s="6" t="str">
        <f>IF(Tabla2[[#This Row],[RESULTADO (TOTAL)]]&lt;0,1,"")</f>
        <v/>
      </c>
      <c r="AB1239" s="6" t="str">
        <f>IF(Tabla2[[#This Row],[TARGET REAL (RESULTADO EN TICKS)]]&lt;&gt;"",IF(Tabla2[[#This Row],[OPERACIONES PERDEDORAS]]=1,AB1238+Tabla2[[#This Row],[OPERACIONES PERDEDORAS]],0),"")</f>
        <v/>
      </c>
      <c r="AC1239" s="23"/>
      <c r="AD1239" s="23"/>
      <c r="AE1239" s="6" t="str">
        <f>IF(D1239&lt;&gt;"",COUNTIF($D$3:D1239,D1239),"")</f>
        <v/>
      </c>
      <c r="AF1239" s="6" t="str">
        <f>IF(Tabla2[[#This Row],[RESULTADO TOTAL EN PPRO8]]&lt;0,ABS(Tabla2[[#This Row],[RESULTADO TOTAL EN PPRO8]]),"")</f>
        <v/>
      </c>
    </row>
    <row r="1240" spans="1:32" x14ac:dyDescent="0.25">
      <c r="A1240" s="22"/>
      <c r="B1240" s="34">
        <f t="shared" si="44"/>
        <v>1238</v>
      </c>
      <c r="C1240" s="22"/>
      <c r="D1240" s="37"/>
      <c r="E1240" s="37"/>
      <c r="F1240" s="37"/>
      <c r="G1240" s="39"/>
      <c r="H1240" s="22"/>
      <c r="I1240" s="22"/>
      <c r="J1240" s="22"/>
      <c r="K1240" s="22"/>
      <c r="L1240" s="22"/>
      <c r="M1240" s="22"/>
      <c r="N1240" s="22"/>
      <c r="O1240" s="22"/>
      <c r="P1240" s="22"/>
      <c r="Q1240" s="22"/>
      <c r="R1240" s="22"/>
      <c r="S1240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1240" s="22"/>
      <c r="U1240" s="6" t="str">
        <f>IF(V1240&lt;&gt;"",Tabla2[[#This Row],[VALOR DEL PUNTO (EJEMPLO EN ACCIONES UN PUNTO 1€) ]]/Tabla2[[#This Row],[TAMAÑO DEL TICK (ACCIONES = 0,01)]],"")</f>
        <v/>
      </c>
      <c r="V1240" s="22"/>
      <c r="W1240" s="22"/>
      <c r="X1240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1240" s="13" t="str">
        <f>IF(Tabla2[[#This Row],[RESULTADO TOTAL EN PPRO8]]&lt;&gt;"",Tabla2[[#This Row],[RESULTADO TOTAL EN PPRO8]]-Tabla2[[#This Row],[RESULTADO (TOTAL)]],"")</f>
        <v/>
      </c>
      <c r="AA1240" s="6" t="str">
        <f>IF(Tabla2[[#This Row],[RESULTADO (TOTAL)]]&lt;0,1,"")</f>
        <v/>
      </c>
      <c r="AB1240" s="6" t="str">
        <f>IF(Tabla2[[#This Row],[TARGET REAL (RESULTADO EN TICKS)]]&lt;&gt;"",IF(Tabla2[[#This Row],[OPERACIONES PERDEDORAS]]=1,AB1239+Tabla2[[#This Row],[OPERACIONES PERDEDORAS]],0),"")</f>
        <v/>
      </c>
      <c r="AC1240" s="23"/>
      <c r="AD1240" s="23"/>
      <c r="AE1240" s="6" t="str">
        <f>IF(D1240&lt;&gt;"",COUNTIF($D$3:D1240,D1240),"")</f>
        <v/>
      </c>
      <c r="AF1240" s="6" t="str">
        <f>IF(Tabla2[[#This Row],[RESULTADO TOTAL EN PPRO8]]&lt;0,ABS(Tabla2[[#This Row],[RESULTADO TOTAL EN PPRO8]]),"")</f>
        <v/>
      </c>
    </row>
    <row r="1241" spans="1:32" x14ac:dyDescent="0.25">
      <c r="A1241" s="22"/>
      <c r="B1241" s="34">
        <f t="shared" si="44"/>
        <v>1239</v>
      </c>
      <c r="C1241" s="22"/>
      <c r="D1241" s="37"/>
      <c r="E1241" s="37"/>
      <c r="F1241" s="37"/>
      <c r="G1241" s="39"/>
      <c r="H1241" s="22"/>
      <c r="I1241" s="22"/>
      <c r="J1241" s="22"/>
      <c r="K1241" s="22"/>
      <c r="L1241" s="22"/>
      <c r="M1241" s="22"/>
      <c r="N1241" s="22"/>
      <c r="O1241" s="22"/>
      <c r="P1241" s="22"/>
      <c r="Q1241" s="22"/>
      <c r="R1241" s="22"/>
      <c r="S1241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1241" s="22"/>
      <c r="U1241" s="6" t="str">
        <f>IF(V1241&lt;&gt;"",Tabla2[[#This Row],[VALOR DEL PUNTO (EJEMPLO EN ACCIONES UN PUNTO 1€) ]]/Tabla2[[#This Row],[TAMAÑO DEL TICK (ACCIONES = 0,01)]],"")</f>
        <v/>
      </c>
      <c r="V1241" s="22"/>
      <c r="W1241" s="22"/>
      <c r="X1241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1241" s="13" t="str">
        <f>IF(Tabla2[[#This Row],[RESULTADO TOTAL EN PPRO8]]&lt;&gt;"",Tabla2[[#This Row],[RESULTADO TOTAL EN PPRO8]]-Tabla2[[#This Row],[RESULTADO (TOTAL)]],"")</f>
        <v/>
      </c>
      <c r="AA1241" s="6" t="str">
        <f>IF(Tabla2[[#This Row],[RESULTADO (TOTAL)]]&lt;0,1,"")</f>
        <v/>
      </c>
      <c r="AB1241" s="6" t="str">
        <f>IF(Tabla2[[#This Row],[TARGET REAL (RESULTADO EN TICKS)]]&lt;&gt;"",IF(Tabla2[[#This Row],[OPERACIONES PERDEDORAS]]=1,AB1240+Tabla2[[#This Row],[OPERACIONES PERDEDORAS]],0),"")</f>
        <v/>
      </c>
      <c r="AC1241" s="23"/>
      <c r="AD1241" s="23"/>
      <c r="AE1241" s="6" t="str">
        <f>IF(D1241&lt;&gt;"",COUNTIF($D$3:D1241,D1241),"")</f>
        <v/>
      </c>
      <c r="AF1241" s="6" t="str">
        <f>IF(Tabla2[[#This Row],[RESULTADO TOTAL EN PPRO8]]&lt;0,ABS(Tabla2[[#This Row],[RESULTADO TOTAL EN PPRO8]]),"")</f>
        <v/>
      </c>
    </row>
    <row r="1242" spans="1:32" x14ac:dyDescent="0.25">
      <c r="A1242" s="22"/>
      <c r="B1242" s="34">
        <f t="shared" si="44"/>
        <v>1240</v>
      </c>
      <c r="C1242" s="22"/>
      <c r="D1242" s="37"/>
      <c r="E1242" s="37"/>
      <c r="F1242" s="37"/>
      <c r="G1242" s="39"/>
      <c r="H1242" s="22"/>
      <c r="I1242" s="22"/>
      <c r="J1242" s="22"/>
      <c r="K1242" s="22"/>
      <c r="L1242" s="22"/>
      <c r="M1242" s="22"/>
      <c r="N1242" s="22"/>
      <c r="O1242" s="22"/>
      <c r="P1242" s="22"/>
      <c r="Q1242" s="22"/>
      <c r="R1242" s="22"/>
      <c r="S1242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1242" s="22"/>
      <c r="U1242" s="6" t="str">
        <f>IF(V1242&lt;&gt;"",Tabla2[[#This Row],[VALOR DEL PUNTO (EJEMPLO EN ACCIONES UN PUNTO 1€) ]]/Tabla2[[#This Row],[TAMAÑO DEL TICK (ACCIONES = 0,01)]],"")</f>
        <v/>
      </c>
      <c r="V1242" s="22"/>
      <c r="W1242" s="22"/>
      <c r="X1242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1242" s="13" t="str">
        <f>IF(Tabla2[[#This Row],[RESULTADO TOTAL EN PPRO8]]&lt;&gt;"",Tabla2[[#This Row],[RESULTADO TOTAL EN PPRO8]]-Tabla2[[#This Row],[RESULTADO (TOTAL)]],"")</f>
        <v/>
      </c>
      <c r="AA1242" s="6" t="str">
        <f>IF(Tabla2[[#This Row],[RESULTADO (TOTAL)]]&lt;0,1,"")</f>
        <v/>
      </c>
      <c r="AB1242" s="6" t="str">
        <f>IF(Tabla2[[#This Row],[TARGET REAL (RESULTADO EN TICKS)]]&lt;&gt;"",IF(Tabla2[[#This Row],[OPERACIONES PERDEDORAS]]=1,AB1241+Tabla2[[#This Row],[OPERACIONES PERDEDORAS]],0),"")</f>
        <v/>
      </c>
      <c r="AC1242" s="23"/>
      <c r="AD1242" s="23"/>
      <c r="AE1242" s="6" t="str">
        <f>IF(D1242&lt;&gt;"",COUNTIF($D$3:D1242,D1242),"")</f>
        <v/>
      </c>
      <c r="AF1242" s="6" t="str">
        <f>IF(Tabla2[[#This Row],[RESULTADO TOTAL EN PPRO8]]&lt;0,ABS(Tabla2[[#This Row],[RESULTADO TOTAL EN PPRO8]]),"")</f>
        <v/>
      </c>
    </row>
    <row r="1243" spans="1:32" x14ac:dyDescent="0.25">
      <c r="A1243" s="22"/>
      <c r="B1243" s="34">
        <f t="shared" si="44"/>
        <v>1241</v>
      </c>
      <c r="C1243" s="22"/>
      <c r="D1243" s="37"/>
      <c r="E1243" s="37"/>
      <c r="F1243" s="37"/>
      <c r="G1243" s="39"/>
      <c r="H1243" s="22"/>
      <c r="I1243" s="22"/>
      <c r="J1243" s="22"/>
      <c r="K1243" s="22"/>
      <c r="L1243" s="22"/>
      <c r="M1243" s="22"/>
      <c r="N1243" s="22"/>
      <c r="O1243" s="22"/>
      <c r="P1243" s="22"/>
      <c r="Q1243" s="22"/>
      <c r="R1243" s="22"/>
      <c r="S1243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1243" s="22"/>
      <c r="U1243" s="6" t="str">
        <f>IF(V1243&lt;&gt;"",Tabla2[[#This Row],[VALOR DEL PUNTO (EJEMPLO EN ACCIONES UN PUNTO 1€) ]]/Tabla2[[#This Row],[TAMAÑO DEL TICK (ACCIONES = 0,01)]],"")</f>
        <v/>
      </c>
      <c r="V1243" s="22"/>
      <c r="W1243" s="22"/>
      <c r="X1243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1243" s="13" t="str">
        <f>IF(Tabla2[[#This Row],[RESULTADO TOTAL EN PPRO8]]&lt;&gt;"",Tabla2[[#This Row],[RESULTADO TOTAL EN PPRO8]]-Tabla2[[#This Row],[RESULTADO (TOTAL)]],"")</f>
        <v/>
      </c>
      <c r="AA1243" s="6" t="str">
        <f>IF(Tabla2[[#This Row],[RESULTADO (TOTAL)]]&lt;0,1,"")</f>
        <v/>
      </c>
      <c r="AB1243" s="6" t="str">
        <f>IF(Tabla2[[#This Row],[TARGET REAL (RESULTADO EN TICKS)]]&lt;&gt;"",IF(Tabla2[[#This Row],[OPERACIONES PERDEDORAS]]=1,AB1242+Tabla2[[#This Row],[OPERACIONES PERDEDORAS]],0),"")</f>
        <v/>
      </c>
      <c r="AC1243" s="23"/>
      <c r="AD1243" s="23"/>
      <c r="AE1243" s="6" t="str">
        <f>IF(D1243&lt;&gt;"",COUNTIF($D$3:D1243,D1243),"")</f>
        <v/>
      </c>
      <c r="AF1243" s="6" t="str">
        <f>IF(Tabla2[[#This Row],[RESULTADO TOTAL EN PPRO8]]&lt;0,ABS(Tabla2[[#This Row],[RESULTADO TOTAL EN PPRO8]]),"")</f>
        <v/>
      </c>
    </row>
    <row r="1244" spans="1:32" x14ac:dyDescent="0.25">
      <c r="A1244" s="22"/>
      <c r="B1244" s="34">
        <f t="shared" si="44"/>
        <v>1242</v>
      </c>
      <c r="C1244" s="22"/>
      <c r="D1244" s="37"/>
      <c r="E1244" s="37"/>
      <c r="F1244" s="37"/>
      <c r="G1244" s="39"/>
      <c r="H1244" s="22"/>
      <c r="I1244" s="22"/>
      <c r="J1244" s="22"/>
      <c r="K1244" s="22"/>
      <c r="L1244" s="22"/>
      <c r="M1244" s="22"/>
      <c r="N1244" s="22"/>
      <c r="O1244" s="22"/>
      <c r="P1244" s="22"/>
      <c r="Q1244" s="22"/>
      <c r="R1244" s="22"/>
      <c r="S1244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1244" s="22"/>
      <c r="U1244" s="6" t="str">
        <f>IF(V1244&lt;&gt;"",Tabla2[[#This Row],[VALOR DEL PUNTO (EJEMPLO EN ACCIONES UN PUNTO 1€) ]]/Tabla2[[#This Row],[TAMAÑO DEL TICK (ACCIONES = 0,01)]],"")</f>
        <v/>
      </c>
      <c r="V1244" s="22"/>
      <c r="W1244" s="22"/>
      <c r="X1244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1244" s="13" t="str">
        <f>IF(Tabla2[[#This Row],[RESULTADO TOTAL EN PPRO8]]&lt;&gt;"",Tabla2[[#This Row],[RESULTADO TOTAL EN PPRO8]]-Tabla2[[#This Row],[RESULTADO (TOTAL)]],"")</f>
        <v/>
      </c>
      <c r="AA1244" s="6" t="str">
        <f>IF(Tabla2[[#This Row],[RESULTADO (TOTAL)]]&lt;0,1,"")</f>
        <v/>
      </c>
      <c r="AB1244" s="6" t="str">
        <f>IF(Tabla2[[#This Row],[TARGET REAL (RESULTADO EN TICKS)]]&lt;&gt;"",IF(Tabla2[[#This Row],[OPERACIONES PERDEDORAS]]=1,AB1243+Tabla2[[#This Row],[OPERACIONES PERDEDORAS]],0),"")</f>
        <v/>
      </c>
      <c r="AC1244" s="23"/>
      <c r="AD1244" s="23"/>
      <c r="AE1244" s="6" t="str">
        <f>IF(D1244&lt;&gt;"",COUNTIF($D$3:D1244,D1244),"")</f>
        <v/>
      </c>
      <c r="AF1244" s="6" t="str">
        <f>IF(Tabla2[[#This Row],[RESULTADO TOTAL EN PPRO8]]&lt;0,ABS(Tabla2[[#This Row],[RESULTADO TOTAL EN PPRO8]]),"")</f>
        <v/>
      </c>
    </row>
    <row r="1245" spans="1:32" x14ac:dyDescent="0.25">
      <c r="A1245" s="22"/>
      <c r="B1245" s="34">
        <f t="shared" si="44"/>
        <v>1243</v>
      </c>
      <c r="C1245" s="22"/>
      <c r="D1245" s="37"/>
      <c r="E1245" s="37"/>
      <c r="F1245" s="37"/>
      <c r="G1245" s="39"/>
      <c r="H1245" s="22"/>
      <c r="I1245" s="22"/>
      <c r="J1245" s="22"/>
      <c r="K1245" s="22"/>
      <c r="L1245" s="22"/>
      <c r="M1245" s="22"/>
      <c r="N1245" s="22"/>
      <c r="O1245" s="22"/>
      <c r="P1245" s="22"/>
      <c r="Q1245" s="22"/>
      <c r="R1245" s="22"/>
      <c r="S1245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1245" s="22"/>
      <c r="U1245" s="6" t="str">
        <f>IF(V1245&lt;&gt;"",Tabla2[[#This Row],[VALOR DEL PUNTO (EJEMPLO EN ACCIONES UN PUNTO 1€) ]]/Tabla2[[#This Row],[TAMAÑO DEL TICK (ACCIONES = 0,01)]],"")</f>
        <v/>
      </c>
      <c r="V1245" s="22"/>
      <c r="W1245" s="22"/>
      <c r="X1245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1245" s="13" t="str">
        <f>IF(Tabla2[[#This Row],[RESULTADO TOTAL EN PPRO8]]&lt;&gt;"",Tabla2[[#This Row],[RESULTADO TOTAL EN PPRO8]]-Tabla2[[#This Row],[RESULTADO (TOTAL)]],"")</f>
        <v/>
      </c>
      <c r="AA1245" s="6" t="str">
        <f>IF(Tabla2[[#This Row],[RESULTADO (TOTAL)]]&lt;0,1,"")</f>
        <v/>
      </c>
      <c r="AB1245" s="6" t="str">
        <f>IF(Tabla2[[#This Row],[TARGET REAL (RESULTADO EN TICKS)]]&lt;&gt;"",IF(Tabla2[[#This Row],[OPERACIONES PERDEDORAS]]=1,AB1244+Tabla2[[#This Row],[OPERACIONES PERDEDORAS]],0),"")</f>
        <v/>
      </c>
      <c r="AC1245" s="23"/>
      <c r="AD1245" s="23"/>
      <c r="AE1245" s="6" t="str">
        <f>IF(D1245&lt;&gt;"",COUNTIF($D$3:D1245,D1245),"")</f>
        <v/>
      </c>
      <c r="AF1245" s="6" t="str">
        <f>IF(Tabla2[[#This Row],[RESULTADO TOTAL EN PPRO8]]&lt;0,ABS(Tabla2[[#This Row],[RESULTADO TOTAL EN PPRO8]]),"")</f>
        <v/>
      </c>
    </row>
    <row r="1246" spans="1:32" x14ac:dyDescent="0.25">
      <c r="A1246" s="22"/>
      <c r="B1246" s="34">
        <f t="shared" si="44"/>
        <v>1244</v>
      </c>
      <c r="C1246" s="22"/>
      <c r="D1246" s="37"/>
      <c r="E1246" s="37"/>
      <c r="F1246" s="37"/>
      <c r="G1246" s="39"/>
      <c r="H1246" s="22"/>
      <c r="I1246" s="22"/>
      <c r="J1246" s="22"/>
      <c r="K1246" s="22"/>
      <c r="L1246" s="22"/>
      <c r="M1246" s="22"/>
      <c r="N1246" s="22"/>
      <c r="O1246" s="22"/>
      <c r="P1246" s="22"/>
      <c r="Q1246" s="22"/>
      <c r="R1246" s="22"/>
      <c r="S1246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1246" s="22"/>
      <c r="U1246" s="6" t="str">
        <f>IF(V1246&lt;&gt;"",Tabla2[[#This Row],[VALOR DEL PUNTO (EJEMPLO EN ACCIONES UN PUNTO 1€) ]]/Tabla2[[#This Row],[TAMAÑO DEL TICK (ACCIONES = 0,01)]],"")</f>
        <v/>
      </c>
      <c r="V1246" s="22"/>
      <c r="W1246" s="22"/>
      <c r="X1246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1246" s="13" t="str">
        <f>IF(Tabla2[[#This Row],[RESULTADO TOTAL EN PPRO8]]&lt;&gt;"",Tabla2[[#This Row],[RESULTADO TOTAL EN PPRO8]]-Tabla2[[#This Row],[RESULTADO (TOTAL)]],"")</f>
        <v/>
      </c>
      <c r="AA1246" s="6" t="str">
        <f>IF(Tabla2[[#This Row],[RESULTADO (TOTAL)]]&lt;0,1,"")</f>
        <v/>
      </c>
      <c r="AB1246" s="6" t="str">
        <f>IF(Tabla2[[#This Row],[TARGET REAL (RESULTADO EN TICKS)]]&lt;&gt;"",IF(Tabla2[[#This Row],[OPERACIONES PERDEDORAS]]=1,AB1245+Tabla2[[#This Row],[OPERACIONES PERDEDORAS]],0),"")</f>
        <v/>
      </c>
      <c r="AC1246" s="23"/>
      <c r="AD1246" s="23"/>
      <c r="AE1246" s="6" t="str">
        <f>IF(D1246&lt;&gt;"",COUNTIF($D$3:D1246,D1246),"")</f>
        <v/>
      </c>
      <c r="AF1246" s="6" t="str">
        <f>IF(Tabla2[[#This Row],[RESULTADO TOTAL EN PPRO8]]&lt;0,ABS(Tabla2[[#This Row],[RESULTADO TOTAL EN PPRO8]]),"")</f>
        <v/>
      </c>
    </row>
    <row r="1247" spans="1:32" x14ac:dyDescent="0.25">
      <c r="A1247" s="22"/>
      <c r="B1247" s="34">
        <f t="shared" si="44"/>
        <v>1245</v>
      </c>
      <c r="C1247" s="22"/>
      <c r="D1247" s="37"/>
      <c r="E1247" s="37"/>
      <c r="F1247" s="37"/>
      <c r="G1247" s="39"/>
      <c r="H1247" s="22"/>
      <c r="I1247" s="22"/>
      <c r="J1247" s="22"/>
      <c r="K1247" s="22"/>
      <c r="L1247" s="22"/>
      <c r="M1247" s="22"/>
      <c r="N1247" s="22"/>
      <c r="O1247" s="22"/>
      <c r="P1247" s="22"/>
      <c r="Q1247" s="22"/>
      <c r="R1247" s="22"/>
      <c r="S1247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1247" s="22"/>
      <c r="U1247" s="6" t="str">
        <f>IF(V1247&lt;&gt;"",Tabla2[[#This Row],[VALOR DEL PUNTO (EJEMPLO EN ACCIONES UN PUNTO 1€) ]]/Tabla2[[#This Row],[TAMAÑO DEL TICK (ACCIONES = 0,01)]],"")</f>
        <v/>
      </c>
      <c r="V1247" s="22"/>
      <c r="W1247" s="22"/>
      <c r="X1247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1247" s="13" t="str">
        <f>IF(Tabla2[[#This Row],[RESULTADO TOTAL EN PPRO8]]&lt;&gt;"",Tabla2[[#This Row],[RESULTADO TOTAL EN PPRO8]]-Tabla2[[#This Row],[RESULTADO (TOTAL)]],"")</f>
        <v/>
      </c>
      <c r="AA1247" s="6" t="str">
        <f>IF(Tabla2[[#This Row],[RESULTADO (TOTAL)]]&lt;0,1,"")</f>
        <v/>
      </c>
      <c r="AB1247" s="6" t="str">
        <f>IF(Tabla2[[#This Row],[TARGET REAL (RESULTADO EN TICKS)]]&lt;&gt;"",IF(Tabla2[[#This Row],[OPERACIONES PERDEDORAS]]=1,AB1246+Tabla2[[#This Row],[OPERACIONES PERDEDORAS]],0),"")</f>
        <v/>
      </c>
      <c r="AC1247" s="23"/>
      <c r="AD1247" s="23"/>
      <c r="AE1247" s="6" t="str">
        <f>IF(D1247&lt;&gt;"",COUNTIF($D$3:D1247,D1247),"")</f>
        <v/>
      </c>
      <c r="AF1247" s="6" t="str">
        <f>IF(Tabla2[[#This Row],[RESULTADO TOTAL EN PPRO8]]&lt;0,ABS(Tabla2[[#This Row],[RESULTADO TOTAL EN PPRO8]]),"")</f>
        <v/>
      </c>
    </row>
    <row r="1248" spans="1:32" x14ac:dyDescent="0.25">
      <c r="A1248" s="22"/>
      <c r="B1248" s="34">
        <f t="shared" si="44"/>
        <v>1246</v>
      </c>
      <c r="C1248" s="22"/>
      <c r="D1248" s="37"/>
      <c r="E1248" s="37"/>
      <c r="F1248" s="37"/>
      <c r="G1248" s="39"/>
      <c r="H1248" s="22"/>
      <c r="I1248" s="22"/>
      <c r="J1248" s="22"/>
      <c r="K1248" s="22"/>
      <c r="L1248" s="22"/>
      <c r="M1248" s="22"/>
      <c r="N1248" s="22"/>
      <c r="O1248" s="22"/>
      <c r="P1248" s="22"/>
      <c r="Q1248" s="22"/>
      <c r="R1248" s="22"/>
      <c r="S1248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1248" s="22"/>
      <c r="U1248" s="6" t="str">
        <f>IF(V1248&lt;&gt;"",Tabla2[[#This Row],[VALOR DEL PUNTO (EJEMPLO EN ACCIONES UN PUNTO 1€) ]]/Tabla2[[#This Row],[TAMAÑO DEL TICK (ACCIONES = 0,01)]],"")</f>
        <v/>
      </c>
      <c r="V1248" s="22"/>
      <c r="W1248" s="22"/>
      <c r="X1248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1248" s="13" t="str">
        <f>IF(Tabla2[[#This Row],[RESULTADO TOTAL EN PPRO8]]&lt;&gt;"",Tabla2[[#This Row],[RESULTADO TOTAL EN PPRO8]]-Tabla2[[#This Row],[RESULTADO (TOTAL)]],"")</f>
        <v/>
      </c>
      <c r="AA1248" s="6" t="str">
        <f>IF(Tabla2[[#This Row],[RESULTADO (TOTAL)]]&lt;0,1,"")</f>
        <v/>
      </c>
      <c r="AB1248" s="6" t="str">
        <f>IF(Tabla2[[#This Row],[TARGET REAL (RESULTADO EN TICKS)]]&lt;&gt;"",IF(Tabla2[[#This Row],[OPERACIONES PERDEDORAS]]=1,AB1247+Tabla2[[#This Row],[OPERACIONES PERDEDORAS]],0),"")</f>
        <v/>
      </c>
      <c r="AC1248" s="23"/>
      <c r="AD1248" s="23"/>
      <c r="AE1248" s="6" t="str">
        <f>IF(D1248&lt;&gt;"",COUNTIF($D$3:D1248,D1248),"")</f>
        <v/>
      </c>
      <c r="AF1248" s="6" t="str">
        <f>IF(Tabla2[[#This Row],[RESULTADO TOTAL EN PPRO8]]&lt;0,ABS(Tabla2[[#This Row],[RESULTADO TOTAL EN PPRO8]]),"")</f>
        <v/>
      </c>
    </row>
    <row r="1249" spans="1:32" x14ac:dyDescent="0.25">
      <c r="A1249" s="22"/>
      <c r="B1249" s="34">
        <f t="shared" si="44"/>
        <v>1247</v>
      </c>
      <c r="C1249" s="22"/>
      <c r="D1249" s="37"/>
      <c r="E1249" s="37"/>
      <c r="F1249" s="37"/>
      <c r="G1249" s="39"/>
      <c r="H1249" s="22"/>
      <c r="I1249" s="22"/>
      <c r="J1249" s="22"/>
      <c r="K1249" s="22"/>
      <c r="L1249" s="22"/>
      <c r="M1249" s="22"/>
      <c r="N1249" s="22"/>
      <c r="O1249" s="22"/>
      <c r="P1249" s="22"/>
      <c r="Q1249" s="22"/>
      <c r="R1249" s="22"/>
      <c r="S1249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1249" s="22"/>
      <c r="U1249" s="6" t="str">
        <f>IF(V1249&lt;&gt;"",Tabla2[[#This Row],[VALOR DEL PUNTO (EJEMPLO EN ACCIONES UN PUNTO 1€) ]]/Tabla2[[#This Row],[TAMAÑO DEL TICK (ACCIONES = 0,01)]],"")</f>
        <v/>
      </c>
      <c r="V1249" s="22"/>
      <c r="W1249" s="22"/>
      <c r="X1249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1249" s="13" t="str">
        <f>IF(Tabla2[[#This Row],[RESULTADO TOTAL EN PPRO8]]&lt;&gt;"",Tabla2[[#This Row],[RESULTADO TOTAL EN PPRO8]]-Tabla2[[#This Row],[RESULTADO (TOTAL)]],"")</f>
        <v/>
      </c>
      <c r="AA1249" s="6" t="str">
        <f>IF(Tabla2[[#This Row],[RESULTADO (TOTAL)]]&lt;0,1,"")</f>
        <v/>
      </c>
      <c r="AB1249" s="6" t="str">
        <f>IF(Tabla2[[#This Row],[TARGET REAL (RESULTADO EN TICKS)]]&lt;&gt;"",IF(Tabla2[[#This Row],[OPERACIONES PERDEDORAS]]=1,AB1248+Tabla2[[#This Row],[OPERACIONES PERDEDORAS]],0),"")</f>
        <v/>
      </c>
      <c r="AC1249" s="23"/>
      <c r="AD1249" s="23"/>
      <c r="AE1249" s="6" t="str">
        <f>IF(D1249&lt;&gt;"",COUNTIF($D$3:D1249,D1249),"")</f>
        <v/>
      </c>
      <c r="AF1249" s="6" t="str">
        <f>IF(Tabla2[[#This Row],[RESULTADO TOTAL EN PPRO8]]&lt;0,ABS(Tabla2[[#This Row],[RESULTADO TOTAL EN PPRO8]]),"")</f>
        <v/>
      </c>
    </row>
    <row r="1250" spans="1:32" x14ac:dyDescent="0.25">
      <c r="A1250" s="22"/>
      <c r="B1250" s="34">
        <f t="shared" si="44"/>
        <v>1248</v>
      </c>
      <c r="C1250" s="22"/>
      <c r="D1250" s="37"/>
      <c r="E1250" s="37"/>
      <c r="F1250" s="37"/>
      <c r="G1250" s="39"/>
      <c r="H1250" s="22"/>
      <c r="I1250" s="22"/>
      <c r="J1250" s="22"/>
      <c r="K1250" s="22"/>
      <c r="L1250" s="22"/>
      <c r="M1250" s="22"/>
      <c r="N1250" s="22"/>
      <c r="O1250" s="22"/>
      <c r="P1250" s="22"/>
      <c r="Q1250" s="22"/>
      <c r="R1250" s="22"/>
      <c r="S1250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1250" s="22"/>
      <c r="U1250" s="6" t="str">
        <f>IF(V1250&lt;&gt;"",Tabla2[[#This Row],[VALOR DEL PUNTO (EJEMPLO EN ACCIONES UN PUNTO 1€) ]]/Tabla2[[#This Row],[TAMAÑO DEL TICK (ACCIONES = 0,01)]],"")</f>
        <v/>
      </c>
      <c r="V1250" s="22"/>
      <c r="W1250" s="22"/>
      <c r="X1250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1250" s="13" t="str">
        <f>IF(Tabla2[[#This Row],[RESULTADO TOTAL EN PPRO8]]&lt;&gt;"",Tabla2[[#This Row],[RESULTADO TOTAL EN PPRO8]]-Tabla2[[#This Row],[RESULTADO (TOTAL)]],"")</f>
        <v/>
      </c>
      <c r="AA1250" s="6" t="str">
        <f>IF(Tabla2[[#This Row],[RESULTADO (TOTAL)]]&lt;0,1,"")</f>
        <v/>
      </c>
      <c r="AB1250" s="6" t="str">
        <f>IF(Tabla2[[#This Row],[TARGET REAL (RESULTADO EN TICKS)]]&lt;&gt;"",IF(Tabla2[[#This Row],[OPERACIONES PERDEDORAS]]=1,AB1249+Tabla2[[#This Row],[OPERACIONES PERDEDORAS]],0),"")</f>
        <v/>
      </c>
      <c r="AC1250" s="23"/>
      <c r="AD1250" s="23"/>
      <c r="AE1250" s="6" t="str">
        <f>IF(D1250&lt;&gt;"",COUNTIF($D$3:D1250,D1250),"")</f>
        <v/>
      </c>
      <c r="AF1250" s="6" t="str">
        <f>IF(Tabla2[[#This Row],[RESULTADO TOTAL EN PPRO8]]&lt;0,ABS(Tabla2[[#This Row],[RESULTADO TOTAL EN PPRO8]]),"")</f>
        <v/>
      </c>
    </row>
    <row r="1251" spans="1:32" x14ac:dyDescent="0.25">
      <c r="A1251" s="22"/>
      <c r="B1251" s="34">
        <f t="shared" si="44"/>
        <v>1249</v>
      </c>
      <c r="C1251" s="22"/>
      <c r="D1251" s="37"/>
      <c r="E1251" s="37"/>
      <c r="F1251" s="37"/>
      <c r="G1251" s="39"/>
      <c r="H1251" s="22"/>
      <c r="I1251" s="22"/>
      <c r="J1251" s="22"/>
      <c r="K1251" s="22"/>
      <c r="L1251" s="22"/>
      <c r="M1251" s="22"/>
      <c r="N1251" s="22"/>
      <c r="O1251" s="22"/>
      <c r="P1251" s="22"/>
      <c r="Q1251" s="22"/>
      <c r="R1251" s="22"/>
      <c r="S1251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1251" s="22"/>
      <c r="U1251" s="6" t="str">
        <f>IF(V1251&lt;&gt;"",Tabla2[[#This Row],[VALOR DEL PUNTO (EJEMPLO EN ACCIONES UN PUNTO 1€) ]]/Tabla2[[#This Row],[TAMAÑO DEL TICK (ACCIONES = 0,01)]],"")</f>
        <v/>
      </c>
      <c r="V1251" s="22"/>
      <c r="W1251" s="22"/>
      <c r="X1251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1251" s="13" t="str">
        <f>IF(Tabla2[[#This Row],[RESULTADO TOTAL EN PPRO8]]&lt;&gt;"",Tabla2[[#This Row],[RESULTADO TOTAL EN PPRO8]]-Tabla2[[#This Row],[RESULTADO (TOTAL)]],"")</f>
        <v/>
      </c>
      <c r="AA1251" s="6" t="str">
        <f>IF(Tabla2[[#This Row],[RESULTADO (TOTAL)]]&lt;0,1,"")</f>
        <v/>
      </c>
      <c r="AB1251" s="6" t="str">
        <f>IF(Tabla2[[#This Row],[TARGET REAL (RESULTADO EN TICKS)]]&lt;&gt;"",IF(Tabla2[[#This Row],[OPERACIONES PERDEDORAS]]=1,AB1250+Tabla2[[#This Row],[OPERACIONES PERDEDORAS]],0),"")</f>
        <v/>
      </c>
      <c r="AC1251" s="23"/>
      <c r="AD1251" s="23"/>
      <c r="AE1251" s="6" t="str">
        <f>IF(D1251&lt;&gt;"",COUNTIF($D$3:D1251,D1251),"")</f>
        <v/>
      </c>
      <c r="AF1251" s="6" t="str">
        <f>IF(Tabla2[[#This Row],[RESULTADO TOTAL EN PPRO8]]&lt;0,ABS(Tabla2[[#This Row],[RESULTADO TOTAL EN PPRO8]]),"")</f>
        <v/>
      </c>
    </row>
    <row r="1252" spans="1:32" x14ac:dyDescent="0.25">
      <c r="A1252" s="22"/>
      <c r="B1252" s="34">
        <f t="shared" si="44"/>
        <v>1250</v>
      </c>
      <c r="C1252" s="22"/>
      <c r="D1252" s="37"/>
      <c r="E1252" s="37"/>
      <c r="F1252" s="37"/>
      <c r="G1252" s="39"/>
      <c r="H1252" s="22"/>
      <c r="I1252" s="22"/>
      <c r="J1252" s="22"/>
      <c r="K1252" s="22"/>
      <c r="L1252" s="22"/>
      <c r="M1252" s="22"/>
      <c r="N1252" s="22"/>
      <c r="O1252" s="22"/>
      <c r="P1252" s="22"/>
      <c r="Q1252" s="22"/>
      <c r="R1252" s="22"/>
      <c r="S1252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1252" s="22"/>
      <c r="U1252" s="6" t="str">
        <f>IF(V1252&lt;&gt;"",Tabla2[[#This Row],[VALOR DEL PUNTO (EJEMPLO EN ACCIONES UN PUNTO 1€) ]]/Tabla2[[#This Row],[TAMAÑO DEL TICK (ACCIONES = 0,01)]],"")</f>
        <v/>
      </c>
      <c r="V1252" s="22"/>
      <c r="W1252" s="22"/>
      <c r="X1252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1252" s="13" t="str">
        <f>IF(Tabla2[[#This Row],[RESULTADO TOTAL EN PPRO8]]&lt;&gt;"",Tabla2[[#This Row],[RESULTADO TOTAL EN PPRO8]]-Tabla2[[#This Row],[RESULTADO (TOTAL)]],"")</f>
        <v/>
      </c>
      <c r="AA1252" s="6" t="str">
        <f>IF(Tabla2[[#This Row],[RESULTADO (TOTAL)]]&lt;0,1,"")</f>
        <v/>
      </c>
      <c r="AB1252" s="6" t="str">
        <f>IF(Tabla2[[#This Row],[TARGET REAL (RESULTADO EN TICKS)]]&lt;&gt;"",IF(Tabla2[[#This Row],[OPERACIONES PERDEDORAS]]=1,AB1251+Tabla2[[#This Row],[OPERACIONES PERDEDORAS]],0),"")</f>
        <v/>
      </c>
      <c r="AC1252" s="23"/>
      <c r="AD1252" s="23"/>
      <c r="AE1252" s="6" t="str">
        <f>IF(D1252&lt;&gt;"",COUNTIF($D$3:D1252,D1252),"")</f>
        <v/>
      </c>
      <c r="AF1252" s="6" t="str">
        <f>IF(Tabla2[[#This Row],[RESULTADO TOTAL EN PPRO8]]&lt;0,ABS(Tabla2[[#This Row],[RESULTADO TOTAL EN PPRO8]]),"")</f>
        <v/>
      </c>
    </row>
    <row r="1253" spans="1:32" x14ac:dyDescent="0.25">
      <c r="A1253" s="22"/>
      <c r="B1253" s="34">
        <f t="shared" si="44"/>
        <v>1251</v>
      </c>
      <c r="C1253" s="22"/>
      <c r="D1253" s="37"/>
      <c r="E1253" s="37"/>
      <c r="F1253" s="37"/>
      <c r="G1253" s="39"/>
      <c r="H1253" s="22"/>
      <c r="I1253" s="22"/>
      <c r="J1253" s="22"/>
      <c r="K1253" s="22"/>
      <c r="L1253" s="22"/>
      <c r="M1253" s="22"/>
      <c r="N1253" s="22"/>
      <c r="O1253" s="22"/>
      <c r="P1253" s="22"/>
      <c r="Q1253" s="22"/>
      <c r="R1253" s="22"/>
      <c r="S1253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1253" s="22"/>
      <c r="U1253" s="6" t="str">
        <f>IF(V1253&lt;&gt;"",Tabla2[[#This Row],[VALOR DEL PUNTO (EJEMPLO EN ACCIONES UN PUNTO 1€) ]]/Tabla2[[#This Row],[TAMAÑO DEL TICK (ACCIONES = 0,01)]],"")</f>
        <v/>
      </c>
      <c r="V1253" s="22"/>
      <c r="W1253" s="22"/>
      <c r="X1253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1253" s="13" t="str">
        <f>IF(Tabla2[[#This Row],[RESULTADO TOTAL EN PPRO8]]&lt;&gt;"",Tabla2[[#This Row],[RESULTADO TOTAL EN PPRO8]]-Tabla2[[#This Row],[RESULTADO (TOTAL)]],"")</f>
        <v/>
      </c>
      <c r="AA1253" s="6" t="str">
        <f>IF(Tabla2[[#This Row],[RESULTADO (TOTAL)]]&lt;0,1,"")</f>
        <v/>
      </c>
      <c r="AB1253" s="6" t="str">
        <f>IF(Tabla2[[#This Row],[TARGET REAL (RESULTADO EN TICKS)]]&lt;&gt;"",IF(Tabla2[[#This Row],[OPERACIONES PERDEDORAS]]=1,AB1252+Tabla2[[#This Row],[OPERACIONES PERDEDORAS]],0),"")</f>
        <v/>
      </c>
      <c r="AC1253" s="23"/>
      <c r="AD1253" s="23"/>
      <c r="AE1253" s="6" t="str">
        <f>IF(D1253&lt;&gt;"",COUNTIF($D$3:D1253,D1253),"")</f>
        <v/>
      </c>
      <c r="AF1253" s="6" t="str">
        <f>IF(Tabla2[[#This Row],[RESULTADO TOTAL EN PPRO8]]&lt;0,ABS(Tabla2[[#This Row],[RESULTADO TOTAL EN PPRO8]]),"")</f>
        <v/>
      </c>
    </row>
    <row r="1254" spans="1:32" x14ac:dyDescent="0.25">
      <c r="A1254" s="22"/>
      <c r="B1254" s="34">
        <f t="shared" si="44"/>
        <v>1252</v>
      </c>
      <c r="C1254" s="22"/>
      <c r="D1254" s="37"/>
      <c r="E1254" s="37"/>
      <c r="F1254" s="37"/>
      <c r="G1254" s="39"/>
      <c r="H1254" s="22"/>
      <c r="I1254" s="22"/>
      <c r="J1254" s="22"/>
      <c r="K1254" s="22"/>
      <c r="L1254" s="22"/>
      <c r="M1254" s="22"/>
      <c r="N1254" s="22"/>
      <c r="O1254" s="22"/>
      <c r="P1254" s="22"/>
      <c r="Q1254" s="22"/>
      <c r="R1254" s="22"/>
      <c r="S1254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1254" s="22"/>
      <c r="U1254" s="6" t="str">
        <f>IF(V1254&lt;&gt;"",Tabla2[[#This Row],[VALOR DEL PUNTO (EJEMPLO EN ACCIONES UN PUNTO 1€) ]]/Tabla2[[#This Row],[TAMAÑO DEL TICK (ACCIONES = 0,01)]],"")</f>
        <v/>
      </c>
      <c r="V1254" s="22"/>
      <c r="W1254" s="22"/>
      <c r="X1254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1254" s="13" t="str">
        <f>IF(Tabla2[[#This Row],[RESULTADO TOTAL EN PPRO8]]&lt;&gt;"",Tabla2[[#This Row],[RESULTADO TOTAL EN PPRO8]]-Tabla2[[#This Row],[RESULTADO (TOTAL)]],"")</f>
        <v/>
      </c>
      <c r="AA1254" s="6" t="str">
        <f>IF(Tabla2[[#This Row],[RESULTADO (TOTAL)]]&lt;0,1,"")</f>
        <v/>
      </c>
      <c r="AB1254" s="6" t="str">
        <f>IF(Tabla2[[#This Row],[TARGET REAL (RESULTADO EN TICKS)]]&lt;&gt;"",IF(Tabla2[[#This Row],[OPERACIONES PERDEDORAS]]=1,AB1253+Tabla2[[#This Row],[OPERACIONES PERDEDORAS]],0),"")</f>
        <v/>
      </c>
      <c r="AC1254" s="23"/>
      <c r="AD1254" s="23"/>
      <c r="AE1254" s="6" t="str">
        <f>IF(D1254&lt;&gt;"",COUNTIF($D$3:D1254,D1254),"")</f>
        <v/>
      </c>
      <c r="AF1254" s="6" t="str">
        <f>IF(Tabla2[[#This Row],[RESULTADO TOTAL EN PPRO8]]&lt;0,ABS(Tabla2[[#This Row],[RESULTADO TOTAL EN PPRO8]]),"")</f>
        <v/>
      </c>
    </row>
    <row r="1255" spans="1:32" x14ac:dyDescent="0.25">
      <c r="A1255" s="22"/>
      <c r="B1255" s="34">
        <f t="shared" ref="B1255:B1311" si="45">B1254+1</f>
        <v>1253</v>
      </c>
      <c r="C1255" s="22"/>
      <c r="D1255" s="37"/>
      <c r="E1255" s="37"/>
      <c r="F1255" s="37"/>
      <c r="G1255" s="39"/>
      <c r="H1255" s="22"/>
      <c r="I1255" s="22"/>
      <c r="J1255" s="22"/>
      <c r="K1255" s="22"/>
      <c r="L1255" s="22"/>
      <c r="M1255" s="22"/>
      <c r="N1255" s="22"/>
      <c r="O1255" s="22"/>
      <c r="P1255" s="22"/>
      <c r="Q1255" s="22"/>
      <c r="R1255" s="22"/>
      <c r="S1255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1255" s="22"/>
      <c r="U1255" s="6" t="str">
        <f>IF(V1255&lt;&gt;"",Tabla2[[#This Row],[VALOR DEL PUNTO (EJEMPLO EN ACCIONES UN PUNTO 1€) ]]/Tabla2[[#This Row],[TAMAÑO DEL TICK (ACCIONES = 0,01)]],"")</f>
        <v/>
      </c>
      <c r="V1255" s="22"/>
      <c r="W1255" s="22"/>
      <c r="X1255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1255" s="13" t="str">
        <f>IF(Tabla2[[#This Row],[RESULTADO TOTAL EN PPRO8]]&lt;&gt;"",Tabla2[[#This Row],[RESULTADO TOTAL EN PPRO8]]-Tabla2[[#This Row],[RESULTADO (TOTAL)]],"")</f>
        <v/>
      </c>
      <c r="AA1255" s="6" t="str">
        <f>IF(Tabla2[[#This Row],[RESULTADO (TOTAL)]]&lt;0,1,"")</f>
        <v/>
      </c>
      <c r="AB1255" s="6" t="str">
        <f>IF(Tabla2[[#This Row],[TARGET REAL (RESULTADO EN TICKS)]]&lt;&gt;"",IF(Tabla2[[#This Row],[OPERACIONES PERDEDORAS]]=1,AB1254+Tabla2[[#This Row],[OPERACIONES PERDEDORAS]],0),"")</f>
        <v/>
      </c>
      <c r="AC1255" s="23"/>
      <c r="AD1255" s="23"/>
      <c r="AE1255" s="6" t="str">
        <f>IF(D1255&lt;&gt;"",COUNTIF($D$3:D1255,D1255),"")</f>
        <v/>
      </c>
      <c r="AF1255" s="6" t="str">
        <f>IF(Tabla2[[#This Row],[RESULTADO TOTAL EN PPRO8]]&lt;0,ABS(Tabla2[[#This Row],[RESULTADO TOTAL EN PPRO8]]),"")</f>
        <v/>
      </c>
    </row>
    <row r="1256" spans="1:32" x14ac:dyDescent="0.25">
      <c r="A1256" s="22"/>
      <c r="B1256" s="34">
        <f t="shared" si="45"/>
        <v>1254</v>
      </c>
      <c r="C1256" s="22"/>
      <c r="D1256" s="37"/>
      <c r="E1256" s="37"/>
      <c r="F1256" s="37"/>
      <c r="G1256" s="39"/>
      <c r="H1256" s="22"/>
      <c r="I1256" s="22"/>
      <c r="J1256" s="22"/>
      <c r="K1256" s="22"/>
      <c r="L1256" s="22"/>
      <c r="M1256" s="22"/>
      <c r="N1256" s="22"/>
      <c r="O1256" s="22"/>
      <c r="P1256" s="22"/>
      <c r="Q1256" s="22"/>
      <c r="R1256" s="22"/>
      <c r="S1256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1256" s="22"/>
      <c r="U1256" s="6" t="str">
        <f>IF(V1256&lt;&gt;"",Tabla2[[#This Row],[VALOR DEL PUNTO (EJEMPLO EN ACCIONES UN PUNTO 1€) ]]/Tabla2[[#This Row],[TAMAÑO DEL TICK (ACCIONES = 0,01)]],"")</f>
        <v/>
      </c>
      <c r="V1256" s="22"/>
      <c r="W1256" s="22"/>
      <c r="X1256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1256" s="13" t="str">
        <f>IF(Tabla2[[#This Row],[RESULTADO TOTAL EN PPRO8]]&lt;&gt;"",Tabla2[[#This Row],[RESULTADO TOTAL EN PPRO8]]-Tabla2[[#This Row],[RESULTADO (TOTAL)]],"")</f>
        <v/>
      </c>
      <c r="AA1256" s="6" t="str">
        <f>IF(Tabla2[[#This Row],[RESULTADO (TOTAL)]]&lt;0,1,"")</f>
        <v/>
      </c>
      <c r="AB1256" s="6" t="str">
        <f>IF(Tabla2[[#This Row],[TARGET REAL (RESULTADO EN TICKS)]]&lt;&gt;"",IF(Tabla2[[#This Row],[OPERACIONES PERDEDORAS]]=1,AB1255+Tabla2[[#This Row],[OPERACIONES PERDEDORAS]],0),"")</f>
        <v/>
      </c>
      <c r="AC1256" s="23"/>
      <c r="AD1256" s="23"/>
      <c r="AE1256" s="6" t="str">
        <f>IF(D1256&lt;&gt;"",COUNTIF($D$3:D1256,D1256),"")</f>
        <v/>
      </c>
      <c r="AF1256" s="6" t="str">
        <f>IF(Tabla2[[#This Row],[RESULTADO TOTAL EN PPRO8]]&lt;0,ABS(Tabla2[[#This Row],[RESULTADO TOTAL EN PPRO8]]),"")</f>
        <v/>
      </c>
    </row>
    <row r="1257" spans="1:32" x14ac:dyDescent="0.25">
      <c r="A1257" s="22"/>
      <c r="B1257" s="34">
        <f t="shared" si="45"/>
        <v>1255</v>
      </c>
      <c r="C1257" s="22"/>
      <c r="D1257" s="37"/>
      <c r="E1257" s="37"/>
      <c r="F1257" s="37"/>
      <c r="G1257" s="39"/>
      <c r="H1257" s="22"/>
      <c r="I1257" s="22"/>
      <c r="J1257" s="22"/>
      <c r="K1257" s="22"/>
      <c r="L1257" s="22"/>
      <c r="M1257" s="22"/>
      <c r="N1257" s="22"/>
      <c r="O1257" s="22"/>
      <c r="P1257" s="22"/>
      <c r="Q1257" s="22"/>
      <c r="R1257" s="22"/>
      <c r="S1257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1257" s="22"/>
      <c r="U1257" s="6" t="str">
        <f>IF(V1257&lt;&gt;"",Tabla2[[#This Row],[VALOR DEL PUNTO (EJEMPLO EN ACCIONES UN PUNTO 1€) ]]/Tabla2[[#This Row],[TAMAÑO DEL TICK (ACCIONES = 0,01)]],"")</f>
        <v/>
      </c>
      <c r="V1257" s="22"/>
      <c r="W1257" s="22"/>
      <c r="X1257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1257" s="13" t="str">
        <f>IF(Tabla2[[#This Row],[RESULTADO TOTAL EN PPRO8]]&lt;&gt;"",Tabla2[[#This Row],[RESULTADO TOTAL EN PPRO8]]-Tabla2[[#This Row],[RESULTADO (TOTAL)]],"")</f>
        <v/>
      </c>
      <c r="AA1257" s="6" t="str">
        <f>IF(Tabla2[[#This Row],[RESULTADO (TOTAL)]]&lt;0,1,"")</f>
        <v/>
      </c>
      <c r="AB1257" s="6" t="str">
        <f>IF(Tabla2[[#This Row],[TARGET REAL (RESULTADO EN TICKS)]]&lt;&gt;"",IF(Tabla2[[#This Row],[OPERACIONES PERDEDORAS]]=1,AB1256+Tabla2[[#This Row],[OPERACIONES PERDEDORAS]],0),"")</f>
        <v/>
      </c>
      <c r="AC1257" s="23"/>
      <c r="AD1257" s="23"/>
      <c r="AE1257" s="6" t="str">
        <f>IF(D1257&lt;&gt;"",COUNTIF($D$3:D1257,D1257),"")</f>
        <v/>
      </c>
      <c r="AF1257" s="6" t="str">
        <f>IF(Tabla2[[#This Row],[RESULTADO TOTAL EN PPRO8]]&lt;0,ABS(Tabla2[[#This Row],[RESULTADO TOTAL EN PPRO8]]),"")</f>
        <v/>
      </c>
    </row>
    <row r="1258" spans="1:32" x14ac:dyDescent="0.25">
      <c r="A1258" s="22"/>
      <c r="B1258" s="34">
        <f t="shared" si="45"/>
        <v>1256</v>
      </c>
      <c r="C1258" s="22"/>
      <c r="D1258" s="37"/>
      <c r="E1258" s="37"/>
      <c r="F1258" s="37"/>
      <c r="G1258" s="39"/>
      <c r="H1258" s="22"/>
      <c r="I1258" s="22"/>
      <c r="J1258" s="22"/>
      <c r="K1258" s="22"/>
      <c r="L1258" s="22"/>
      <c r="M1258" s="22"/>
      <c r="N1258" s="22"/>
      <c r="O1258" s="22"/>
      <c r="P1258" s="22"/>
      <c r="Q1258" s="22"/>
      <c r="R1258" s="22"/>
      <c r="S1258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1258" s="22"/>
      <c r="U1258" s="6" t="str">
        <f>IF(V1258&lt;&gt;"",Tabla2[[#This Row],[VALOR DEL PUNTO (EJEMPLO EN ACCIONES UN PUNTO 1€) ]]/Tabla2[[#This Row],[TAMAÑO DEL TICK (ACCIONES = 0,01)]],"")</f>
        <v/>
      </c>
      <c r="V1258" s="22"/>
      <c r="W1258" s="22"/>
      <c r="X1258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1258" s="13" t="str">
        <f>IF(Tabla2[[#This Row],[RESULTADO TOTAL EN PPRO8]]&lt;&gt;"",Tabla2[[#This Row],[RESULTADO TOTAL EN PPRO8]]-Tabla2[[#This Row],[RESULTADO (TOTAL)]],"")</f>
        <v/>
      </c>
      <c r="AA1258" s="6" t="str">
        <f>IF(Tabla2[[#This Row],[RESULTADO (TOTAL)]]&lt;0,1,"")</f>
        <v/>
      </c>
      <c r="AB1258" s="6" t="str">
        <f>IF(Tabla2[[#This Row],[TARGET REAL (RESULTADO EN TICKS)]]&lt;&gt;"",IF(Tabla2[[#This Row],[OPERACIONES PERDEDORAS]]=1,AB1257+Tabla2[[#This Row],[OPERACIONES PERDEDORAS]],0),"")</f>
        <v/>
      </c>
      <c r="AC1258" s="23"/>
      <c r="AD1258" s="23"/>
      <c r="AE1258" s="6" t="str">
        <f>IF(D1258&lt;&gt;"",COUNTIF($D$3:D1258,D1258),"")</f>
        <v/>
      </c>
      <c r="AF1258" s="6" t="str">
        <f>IF(Tabla2[[#This Row],[RESULTADO TOTAL EN PPRO8]]&lt;0,ABS(Tabla2[[#This Row],[RESULTADO TOTAL EN PPRO8]]),"")</f>
        <v/>
      </c>
    </row>
    <row r="1259" spans="1:32" x14ac:dyDescent="0.25">
      <c r="A1259" s="22"/>
      <c r="B1259" s="34">
        <f t="shared" si="45"/>
        <v>1257</v>
      </c>
      <c r="C1259" s="22"/>
      <c r="D1259" s="37"/>
      <c r="E1259" s="37"/>
      <c r="F1259" s="37"/>
      <c r="G1259" s="39"/>
      <c r="H1259" s="22"/>
      <c r="I1259" s="22"/>
      <c r="J1259" s="22"/>
      <c r="K1259" s="22"/>
      <c r="L1259" s="22"/>
      <c r="M1259" s="22"/>
      <c r="N1259" s="22"/>
      <c r="O1259" s="22"/>
      <c r="P1259" s="22"/>
      <c r="Q1259" s="22"/>
      <c r="R1259" s="22"/>
      <c r="S1259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1259" s="22"/>
      <c r="U1259" s="6" t="str">
        <f>IF(V1259&lt;&gt;"",Tabla2[[#This Row],[VALOR DEL PUNTO (EJEMPLO EN ACCIONES UN PUNTO 1€) ]]/Tabla2[[#This Row],[TAMAÑO DEL TICK (ACCIONES = 0,01)]],"")</f>
        <v/>
      </c>
      <c r="V1259" s="22"/>
      <c r="W1259" s="22"/>
      <c r="X1259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1259" s="13" t="str">
        <f>IF(Tabla2[[#This Row],[RESULTADO TOTAL EN PPRO8]]&lt;&gt;"",Tabla2[[#This Row],[RESULTADO TOTAL EN PPRO8]]-Tabla2[[#This Row],[RESULTADO (TOTAL)]],"")</f>
        <v/>
      </c>
      <c r="AA1259" s="6" t="str">
        <f>IF(Tabla2[[#This Row],[RESULTADO (TOTAL)]]&lt;0,1,"")</f>
        <v/>
      </c>
      <c r="AB1259" s="6" t="str">
        <f>IF(Tabla2[[#This Row],[TARGET REAL (RESULTADO EN TICKS)]]&lt;&gt;"",IF(Tabla2[[#This Row],[OPERACIONES PERDEDORAS]]=1,AB1258+Tabla2[[#This Row],[OPERACIONES PERDEDORAS]],0),"")</f>
        <v/>
      </c>
      <c r="AC1259" s="23"/>
      <c r="AD1259" s="23"/>
      <c r="AE1259" s="6" t="str">
        <f>IF(D1259&lt;&gt;"",COUNTIF($D$3:D1259,D1259),"")</f>
        <v/>
      </c>
      <c r="AF1259" s="6" t="str">
        <f>IF(Tabla2[[#This Row],[RESULTADO TOTAL EN PPRO8]]&lt;0,ABS(Tabla2[[#This Row],[RESULTADO TOTAL EN PPRO8]]),"")</f>
        <v/>
      </c>
    </row>
    <row r="1260" spans="1:32" x14ac:dyDescent="0.25">
      <c r="A1260" s="22"/>
      <c r="B1260" s="34">
        <f t="shared" si="45"/>
        <v>1258</v>
      </c>
      <c r="C1260" s="22"/>
      <c r="D1260" s="37"/>
      <c r="E1260" s="37"/>
      <c r="F1260" s="37"/>
      <c r="G1260" s="39"/>
      <c r="H1260" s="22"/>
      <c r="I1260" s="22"/>
      <c r="J1260" s="22"/>
      <c r="K1260" s="22"/>
      <c r="L1260" s="22"/>
      <c r="M1260" s="22"/>
      <c r="N1260" s="22"/>
      <c r="O1260" s="22"/>
      <c r="P1260" s="22"/>
      <c r="Q1260" s="22"/>
      <c r="R1260" s="22"/>
      <c r="S1260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1260" s="22"/>
      <c r="U1260" s="6" t="str">
        <f>IF(V1260&lt;&gt;"",Tabla2[[#This Row],[VALOR DEL PUNTO (EJEMPLO EN ACCIONES UN PUNTO 1€) ]]/Tabla2[[#This Row],[TAMAÑO DEL TICK (ACCIONES = 0,01)]],"")</f>
        <v/>
      </c>
      <c r="V1260" s="22"/>
      <c r="W1260" s="22"/>
      <c r="X1260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1260" s="13" t="str">
        <f>IF(Tabla2[[#This Row],[RESULTADO TOTAL EN PPRO8]]&lt;&gt;"",Tabla2[[#This Row],[RESULTADO TOTAL EN PPRO8]]-Tabla2[[#This Row],[RESULTADO (TOTAL)]],"")</f>
        <v/>
      </c>
      <c r="AA1260" s="6" t="str">
        <f>IF(Tabla2[[#This Row],[RESULTADO (TOTAL)]]&lt;0,1,"")</f>
        <v/>
      </c>
      <c r="AB1260" s="6" t="str">
        <f>IF(Tabla2[[#This Row],[TARGET REAL (RESULTADO EN TICKS)]]&lt;&gt;"",IF(Tabla2[[#This Row],[OPERACIONES PERDEDORAS]]=1,AB1259+Tabla2[[#This Row],[OPERACIONES PERDEDORAS]],0),"")</f>
        <v/>
      </c>
      <c r="AC1260" s="23"/>
      <c r="AD1260" s="23"/>
      <c r="AE1260" s="6" t="str">
        <f>IF(D1260&lt;&gt;"",COUNTIF($D$3:D1260,D1260),"")</f>
        <v/>
      </c>
      <c r="AF1260" s="6" t="str">
        <f>IF(Tabla2[[#This Row],[RESULTADO TOTAL EN PPRO8]]&lt;0,ABS(Tabla2[[#This Row],[RESULTADO TOTAL EN PPRO8]]),"")</f>
        <v/>
      </c>
    </row>
    <row r="1261" spans="1:32" x14ac:dyDescent="0.25">
      <c r="A1261" s="22"/>
      <c r="B1261" s="34">
        <f t="shared" si="45"/>
        <v>1259</v>
      </c>
      <c r="C1261" s="22"/>
      <c r="D1261" s="37"/>
      <c r="E1261" s="37"/>
      <c r="F1261" s="37"/>
      <c r="G1261" s="39"/>
      <c r="H1261" s="22"/>
      <c r="I1261" s="22"/>
      <c r="J1261" s="22"/>
      <c r="K1261" s="22"/>
      <c r="L1261" s="22"/>
      <c r="M1261" s="22"/>
      <c r="N1261" s="22"/>
      <c r="O1261" s="22"/>
      <c r="P1261" s="22"/>
      <c r="Q1261" s="22"/>
      <c r="R1261" s="22"/>
      <c r="S1261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1261" s="22"/>
      <c r="U1261" s="6" t="str">
        <f>IF(V1261&lt;&gt;"",Tabla2[[#This Row],[VALOR DEL PUNTO (EJEMPLO EN ACCIONES UN PUNTO 1€) ]]/Tabla2[[#This Row],[TAMAÑO DEL TICK (ACCIONES = 0,01)]],"")</f>
        <v/>
      </c>
      <c r="V1261" s="22"/>
      <c r="W1261" s="22"/>
      <c r="X1261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1261" s="13" t="str">
        <f>IF(Tabla2[[#This Row],[RESULTADO TOTAL EN PPRO8]]&lt;&gt;"",Tabla2[[#This Row],[RESULTADO TOTAL EN PPRO8]]-Tabla2[[#This Row],[RESULTADO (TOTAL)]],"")</f>
        <v/>
      </c>
      <c r="AA1261" s="6" t="str">
        <f>IF(Tabla2[[#This Row],[RESULTADO (TOTAL)]]&lt;0,1,"")</f>
        <v/>
      </c>
      <c r="AB1261" s="6" t="str">
        <f>IF(Tabla2[[#This Row],[TARGET REAL (RESULTADO EN TICKS)]]&lt;&gt;"",IF(Tabla2[[#This Row],[OPERACIONES PERDEDORAS]]=1,AB1260+Tabla2[[#This Row],[OPERACIONES PERDEDORAS]],0),"")</f>
        <v/>
      </c>
      <c r="AC1261" s="23"/>
      <c r="AD1261" s="23"/>
      <c r="AE1261" s="6" t="str">
        <f>IF(D1261&lt;&gt;"",COUNTIF($D$3:D1261,D1261),"")</f>
        <v/>
      </c>
      <c r="AF1261" s="6" t="str">
        <f>IF(Tabla2[[#This Row],[RESULTADO TOTAL EN PPRO8]]&lt;0,ABS(Tabla2[[#This Row],[RESULTADO TOTAL EN PPRO8]]),"")</f>
        <v/>
      </c>
    </row>
    <row r="1262" spans="1:32" x14ac:dyDescent="0.25">
      <c r="A1262" s="22"/>
      <c r="B1262" s="34">
        <f t="shared" si="45"/>
        <v>1260</v>
      </c>
      <c r="C1262" s="22"/>
      <c r="D1262" s="37"/>
      <c r="E1262" s="37"/>
      <c r="F1262" s="37"/>
      <c r="G1262" s="39"/>
      <c r="H1262" s="22"/>
      <c r="I1262" s="22"/>
      <c r="J1262" s="22"/>
      <c r="K1262" s="22"/>
      <c r="L1262" s="22"/>
      <c r="M1262" s="22"/>
      <c r="N1262" s="22"/>
      <c r="O1262" s="22"/>
      <c r="P1262" s="22"/>
      <c r="Q1262" s="22"/>
      <c r="R1262" s="22"/>
      <c r="S1262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1262" s="22"/>
      <c r="U1262" s="6" t="str">
        <f>IF(V1262&lt;&gt;"",Tabla2[[#This Row],[VALOR DEL PUNTO (EJEMPLO EN ACCIONES UN PUNTO 1€) ]]/Tabla2[[#This Row],[TAMAÑO DEL TICK (ACCIONES = 0,01)]],"")</f>
        <v/>
      </c>
      <c r="V1262" s="22"/>
      <c r="W1262" s="22"/>
      <c r="X1262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1262" s="13" t="str">
        <f>IF(Tabla2[[#This Row],[RESULTADO TOTAL EN PPRO8]]&lt;&gt;"",Tabla2[[#This Row],[RESULTADO TOTAL EN PPRO8]]-Tabla2[[#This Row],[RESULTADO (TOTAL)]],"")</f>
        <v/>
      </c>
      <c r="AA1262" s="6" t="str">
        <f>IF(Tabla2[[#This Row],[RESULTADO (TOTAL)]]&lt;0,1,"")</f>
        <v/>
      </c>
      <c r="AB1262" s="6" t="str">
        <f>IF(Tabla2[[#This Row],[TARGET REAL (RESULTADO EN TICKS)]]&lt;&gt;"",IF(Tabla2[[#This Row],[OPERACIONES PERDEDORAS]]=1,AB1261+Tabla2[[#This Row],[OPERACIONES PERDEDORAS]],0),"")</f>
        <v/>
      </c>
      <c r="AC1262" s="23"/>
      <c r="AD1262" s="23"/>
      <c r="AE1262" s="6" t="str">
        <f>IF(D1262&lt;&gt;"",COUNTIF($D$3:D1262,D1262),"")</f>
        <v/>
      </c>
      <c r="AF1262" s="6" t="str">
        <f>IF(Tabla2[[#This Row],[RESULTADO TOTAL EN PPRO8]]&lt;0,ABS(Tabla2[[#This Row],[RESULTADO TOTAL EN PPRO8]]),"")</f>
        <v/>
      </c>
    </row>
    <row r="1263" spans="1:32" x14ac:dyDescent="0.25">
      <c r="A1263" s="22"/>
      <c r="B1263" s="34">
        <f t="shared" si="45"/>
        <v>1261</v>
      </c>
      <c r="C1263" s="22"/>
      <c r="D1263" s="37"/>
      <c r="E1263" s="37"/>
      <c r="F1263" s="37"/>
      <c r="G1263" s="39"/>
      <c r="H1263" s="22"/>
      <c r="I1263" s="22"/>
      <c r="J1263" s="22"/>
      <c r="K1263" s="22"/>
      <c r="L1263" s="22"/>
      <c r="M1263" s="22"/>
      <c r="N1263" s="22"/>
      <c r="O1263" s="22"/>
      <c r="P1263" s="22"/>
      <c r="Q1263" s="22"/>
      <c r="R1263" s="22"/>
      <c r="S1263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1263" s="22"/>
      <c r="U1263" s="6" t="str">
        <f>IF(V1263&lt;&gt;"",Tabla2[[#This Row],[VALOR DEL PUNTO (EJEMPLO EN ACCIONES UN PUNTO 1€) ]]/Tabla2[[#This Row],[TAMAÑO DEL TICK (ACCIONES = 0,01)]],"")</f>
        <v/>
      </c>
      <c r="V1263" s="22"/>
      <c r="W1263" s="22"/>
      <c r="X1263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1263" s="13" t="str">
        <f>IF(Tabla2[[#This Row],[RESULTADO TOTAL EN PPRO8]]&lt;&gt;"",Tabla2[[#This Row],[RESULTADO TOTAL EN PPRO8]]-Tabla2[[#This Row],[RESULTADO (TOTAL)]],"")</f>
        <v/>
      </c>
      <c r="AA1263" s="6" t="str">
        <f>IF(Tabla2[[#This Row],[RESULTADO (TOTAL)]]&lt;0,1,"")</f>
        <v/>
      </c>
      <c r="AB1263" s="6" t="str">
        <f>IF(Tabla2[[#This Row],[TARGET REAL (RESULTADO EN TICKS)]]&lt;&gt;"",IF(Tabla2[[#This Row],[OPERACIONES PERDEDORAS]]=1,AB1262+Tabla2[[#This Row],[OPERACIONES PERDEDORAS]],0),"")</f>
        <v/>
      </c>
      <c r="AC1263" s="23"/>
      <c r="AD1263" s="23"/>
      <c r="AE1263" s="6" t="str">
        <f>IF(D1263&lt;&gt;"",COUNTIF($D$3:D1263,D1263),"")</f>
        <v/>
      </c>
      <c r="AF1263" s="6" t="str">
        <f>IF(Tabla2[[#This Row],[RESULTADO TOTAL EN PPRO8]]&lt;0,ABS(Tabla2[[#This Row],[RESULTADO TOTAL EN PPRO8]]),"")</f>
        <v/>
      </c>
    </row>
    <row r="1264" spans="1:32" x14ac:dyDescent="0.25">
      <c r="A1264" s="22"/>
      <c r="B1264" s="34">
        <f t="shared" si="45"/>
        <v>1262</v>
      </c>
      <c r="C1264" s="22"/>
      <c r="D1264" s="37"/>
      <c r="E1264" s="37"/>
      <c r="F1264" s="37"/>
      <c r="G1264" s="39"/>
      <c r="H1264" s="22"/>
      <c r="I1264" s="22"/>
      <c r="J1264" s="22"/>
      <c r="K1264" s="22"/>
      <c r="L1264" s="22"/>
      <c r="M1264" s="22"/>
      <c r="N1264" s="22"/>
      <c r="O1264" s="22"/>
      <c r="P1264" s="22"/>
      <c r="Q1264" s="22"/>
      <c r="R1264" s="22"/>
      <c r="S1264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1264" s="22"/>
      <c r="U1264" s="6" t="str">
        <f>IF(V1264&lt;&gt;"",Tabla2[[#This Row],[VALOR DEL PUNTO (EJEMPLO EN ACCIONES UN PUNTO 1€) ]]/Tabla2[[#This Row],[TAMAÑO DEL TICK (ACCIONES = 0,01)]],"")</f>
        <v/>
      </c>
      <c r="V1264" s="22"/>
      <c r="W1264" s="22"/>
      <c r="X1264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1264" s="13" t="str">
        <f>IF(Tabla2[[#This Row],[RESULTADO TOTAL EN PPRO8]]&lt;&gt;"",Tabla2[[#This Row],[RESULTADO TOTAL EN PPRO8]]-Tabla2[[#This Row],[RESULTADO (TOTAL)]],"")</f>
        <v/>
      </c>
      <c r="AA1264" s="6" t="str">
        <f>IF(Tabla2[[#This Row],[RESULTADO (TOTAL)]]&lt;0,1,"")</f>
        <v/>
      </c>
      <c r="AB1264" s="6" t="str">
        <f>IF(Tabla2[[#This Row],[TARGET REAL (RESULTADO EN TICKS)]]&lt;&gt;"",IF(Tabla2[[#This Row],[OPERACIONES PERDEDORAS]]=1,AB1263+Tabla2[[#This Row],[OPERACIONES PERDEDORAS]],0),"")</f>
        <v/>
      </c>
      <c r="AC1264" s="23"/>
      <c r="AD1264" s="23"/>
      <c r="AE1264" s="6" t="str">
        <f>IF(D1264&lt;&gt;"",COUNTIF($D$3:D1264,D1264),"")</f>
        <v/>
      </c>
      <c r="AF1264" s="6" t="str">
        <f>IF(Tabla2[[#This Row],[RESULTADO TOTAL EN PPRO8]]&lt;0,ABS(Tabla2[[#This Row],[RESULTADO TOTAL EN PPRO8]]),"")</f>
        <v/>
      </c>
    </row>
    <row r="1265" spans="1:32" x14ac:dyDescent="0.25">
      <c r="A1265" s="22"/>
      <c r="B1265" s="34">
        <f t="shared" si="45"/>
        <v>1263</v>
      </c>
      <c r="C1265" s="22"/>
      <c r="D1265" s="37"/>
      <c r="E1265" s="37"/>
      <c r="F1265" s="37"/>
      <c r="G1265" s="39"/>
      <c r="H1265" s="22"/>
      <c r="I1265" s="22"/>
      <c r="J1265" s="22"/>
      <c r="K1265" s="22"/>
      <c r="L1265" s="22"/>
      <c r="M1265" s="22"/>
      <c r="N1265" s="22"/>
      <c r="O1265" s="22"/>
      <c r="P1265" s="22"/>
      <c r="Q1265" s="22"/>
      <c r="R1265" s="22"/>
      <c r="S1265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1265" s="22"/>
      <c r="U1265" s="6" t="str">
        <f>IF(V1265&lt;&gt;"",Tabla2[[#This Row],[VALOR DEL PUNTO (EJEMPLO EN ACCIONES UN PUNTO 1€) ]]/Tabla2[[#This Row],[TAMAÑO DEL TICK (ACCIONES = 0,01)]],"")</f>
        <v/>
      </c>
      <c r="V1265" s="22"/>
      <c r="W1265" s="22"/>
      <c r="X1265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1265" s="13" t="str">
        <f>IF(Tabla2[[#This Row],[RESULTADO TOTAL EN PPRO8]]&lt;&gt;"",Tabla2[[#This Row],[RESULTADO TOTAL EN PPRO8]]-Tabla2[[#This Row],[RESULTADO (TOTAL)]],"")</f>
        <v/>
      </c>
      <c r="AA1265" s="6" t="str">
        <f>IF(Tabla2[[#This Row],[RESULTADO (TOTAL)]]&lt;0,1,"")</f>
        <v/>
      </c>
      <c r="AB1265" s="6" t="str">
        <f>IF(Tabla2[[#This Row],[TARGET REAL (RESULTADO EN TICKS)]]&lt;&gt;"",IF(Tabla2[[#This Row],[OPERACIONES PERDEDORAS]]=1,AB1264+Tabla2[[#This Row],[OPERACIONES PERDEDORAS]],0),"")</f>
        <v/>
      </c>
      <c r="AC1265" s="23"/>
      <c r="AD1265" s="23"/>
      <c r="AE1265" s="6" t="str">
        <f>IF(D1265&lt;&gt;"",COUNTIF($D$3:D1265,D1265),"")</f>
        <v/>
      </c>
      <c r="AF1265" s="6" t="str">
        <f>IF(Tabla2[[#This Row],[RESULTADO TOTAL EN PPRO8]]&lt;0,ABS(Tabla2[[#This Row],[RESULTADO TOTAL EN PPRO8]]),"")</f>
        <v/>
      </c>
    </row>
    <row r="1266" spans="1:32" x14ac:dyDescent="0.25">
      <c r="A1266" s="22"/>
      <c r="B1266" s="34">
        <f t="shared" si="45"/>
        <v>1264</v>
      </c>
      <c r="C1266" s="22"/>
      <c r="D1266" s="37"/>
      <c r="E1266" s="37"/>
      <c r="F1266" s="37"/>
      <c r="G1266" s="39"/>
      <c r="H1266" s="22"/>
      <c r="I1266" s="22"/>
      <c r="J1266" s="22"/>
      <c r="K1266" s="22"/>
      <c r="L1266" s="22"/>
      <c r="M1266" s="22"/>
      <c r="N1266" s="22"/>
      <c r="O1266" s="22"/>
      <c r="P1266" s="22"/>
      <c r="Q1266" s="22"/>
      <c r="R1266" s="22"/>
      <c r="S1266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1266" s="22"/>
      <c r="U1266" s="6" t="str">
        <f>IF(V1266&lt;&gt;"",Tabla2[[#This Row],[VALOR DEL PUNTO (EJEMPLO EN ACCIONES UN PUNTO 1€) ]]/Tabla2[[#This Row],[TAMAÑO DEL TICK (ACCIONES = 0,01)]],"")</f>
        <v/>
      </c>
      <c r="V1266" s="22"/>
      <c r="W1266" s="22"/>
      <c r="X1266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1266" s="13" t="str">
        <f>IF(Tabla2[[#This Row],[RESULTADO TOTAL EN PPRO8]]&lt;&gt;"",Tabla2[[#This Row],[RESULTADO TOTAL EN PPRO8]]-Tabla2[[#This Row],[RESULTADO (TOTAL)]],"")</f>
        <v/>
      </c>
      <c r="AA1266" s="6" t="str">
        <f>IF(Tabla2[[#This Row],[RESULTADO (TOTAL)]]&lt;0,1,"")</f>
        <v/>
      </c>
      <c r="AB1266" s="6" t="str">
        <f>IF(Tabla2[[#This Row],[TARGET REAL (RESULTADO EN TICKS)]]&lt;&gt;"",IF(Tabla2[[#This Row],[OPERACIONES PERDEDORAS]]=1,AB1265+Tabla2[[#This Row],[OPERACIONES PERDEDORAS]],0),"")</f>
        <v/>
      </c>
      <c r="AC1266" s="23"/>
      <c r="AD1266" s="23"/>
      <c r="AE1266" s="6" t="str">
        <f>IF(D1266&lt;&gt;"",COUNTIF($D$3:D1266,D1266),"")</f>
        <v/>
      </c>
      <c r="AF1266" s="6" t="str">
        <f>IF(Tabla2[[#This Row],[RESULTADO TOTAL EN PPRO8]]&lt;0,ABS(Tabla2[[#This Row],[RESULTADO TOTAL EN PPRO8]]),"")</f>
        <v/>
      </c>
    </row>
    <row r="1267" spans="1:32" x14ac:dyDescent="0.25">
      <c r="A1267" s="22"/>
      <c r="B1267" s="34">
        <f t="shared" si="45"/>
        <v>1265</v>
      </c>
      <c r="C1267" s="22"/>
      <c r="D1267" s="37"/>
      <c r="E1267" s="37"/>
      <c r="F1267" s="37"/>
      <c r="G1267" s="39"/>
      <c r="H1267" s="22"/>
      <c r="I1267" s="22"/>
      <c r="J1267" s="22"/>
      <c r="K1267" s="22"/>
      <c r="L1267" s="22"/>
      <c r="M1267" s="22"/>
      <c r="N1267" s="22"/>
      <c r="O1267" s="22"/>
      <c r="P1267" s="22"/>
      <c r="Q1267" s="22"/>
      <c r="R1267" s="22"/>
      <c r="S1267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1267" s="22"/>
      <c r="U1267" s="6" t="str">
        <f>IF(V1267&lt;&gt;"",Tabla2[[#This Row],[VALOR DEL PUNTO (EJEMPLO EN ACCIONES UN PUNTO 1€) ]]/Tabla2[[#This Row],[TAMAÑO DEL TICK (ACCIONES = 0,01)]],"")</f>
        <v/>
      </c>
      <c r="V1267" s="22"/>
      <c r="W1267" s="22"/>
      <c r="X1267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1267" s="13" t="str">
        <f>IF(Tabla2[[#This Row],[RESULTADO TOTAL EN PPRO8]]&lt;&gt;"",Tabla2[[#This Row],[RESULTADO TOTAL EN PPRO8]]-Tabla2[[#This Row],[RESULTADO (TOTAL)]],"")</f>
        <v/>
      </c>
      <c r="AA1267" s="6" t="str">
        <f>IF(Tabla2[[#This Row],[RESULTADO (TOTAL)]]&lt;0,1,"")</f>
        <v/>
      </c>
      <c r="AB1267" s="6" t="str">
        <f>IF(Tabla2[[#This Row],[TARGET REAL (RESULTADO EN TICKS)]]&lt;&gt;"",IF(Tabla2[[#This Row],[OPERACIONES PERDEDORAS]]=1,AB1266+Tabla2[[#This Row],[OPERACIONES PERDEDORAS]],0),"")</f>
        <v/>
      </c>
      <c r="AC1267" s="23"/>
      <c r="AD1267" s="23"/>
      <c r="AE1267" s="6" t="str">
        <f>IF(D1267&lt;&gt;"",COUNTIF($D$3:D1267,D1267),"")</f>
        <v/>
      </c>
      <c r="AF1267" s="6" t="str">
        <f>IF(Tabla2[[#This Row],[RESULTADO TOTAL EN PPRO8]]&lt;0,ABS(Tabla2[[#This Row],[RESULTADO TOTAL EN PPRO8]]),"")</f>
        <v/>
      </c>
    </row>
    <row r="1268" spans="1:32" x14ac:dyDescent="0.25">
      <c r="A1268" s="22"/>
      <c r="B1268" s="34">
        <f t="shared" si="45"/>
        <v>1266</v>
      </c>
      <c r="C1268" s="22"/>
      <c r="D1268" s="37"/>
      <c r="E1268" s="37"/>
      <c r="F1268" s="37"/>
      <c r="G1268" s="39"/>
      <c r="H1268" s="22"/>
      <c r="I1268" s="22"/>
      <c r="J1268" s="22"/>
      <c r="K1268" s="22"/>
      <c r="L1268" s="22"/>
      <c r="M1268" s="22"/>
      <c r="N1268" s="22"/>
      <c r="O1268" s="22"/>
      <c r="P1268" s="22"/>
      <c r="Q1268" s="22"/>
      <c r="R1268" s="22"/>
      <c r="S1268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1268" s="22"/>
      <c r="U1268" s="6" t="str">
        <f>IF(V1268&lt;&gt;"",Tabla2[[#This Row],[VALOR DEL PUNTO (EJEMPLO EN ACCIONES UN PUNTO 1€) ]]/Tabla2[[#This Row],[TAMAÑO DEL TICK (ACCIONES = 0,01)]],"")</f>
        <v/>
      </c>
      <c r="V1268" s="22"/>
      <c r="W1268" s="22"/>
      <c r="X1268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1268" s="13" t="str">
        <f>IF(Tabla2[[#This Row],[RESULTADO TOTAL EN PPRO8]]&lt;&gt;"",Tabla2[[#This Row],[RESULTADO TOTAL EN PPRO8]]-Tabla2[[#This Row],[RESULTADO (TOTAL)]],"")</f>
        <v/>
      </c>
      <c r="AA1268" s="6" t="str">
        <f>IF(Tabla2[[#This Row],[RESULTADO (TOTAL)]]&lt;0,1,"")</f>
        <v/>
      </c>
      <c r="AB1268" s="6" t="str">
        <f>IF(Tabla2[[#This Row],[TARGET REAL (RESULTADO EN TICKS)]]&lt;&gt;"",IF(Tabla2[[#This Row],[OPERACIONES PERDEDORAS]]=1,AB1267+Tabla2[[#This Row],[OPERACIONES PERDEDORAS]],0),"")</f>
        <v/>
      </c>
      <c r="AC1268" s="23"/>
      <c r="AD1268" s="23"/>
      <c r="AE1268" s="6" t="str">
        <f>IF(D1268&lt;&gt;"",COUNTIF($D$3:D1268,D1268),"")</f>
        <v/>
      </c>
      <c r="AF1268" s="6" t="str">
        <f>IF(Tabla2[[#This Row],[RESULTADO TOTAL EN PPRO8]]&lt;0,ABS(Tabla2[[#This Row],[RESULTADO TOTAL EN PPRO8]]),"")</f>
        <v/>
      </c>
    </row>
    <row r="1269" spans="1:32" x14ac:dyDescent="0.25">
      <c r="A1269" s="22"/>
      <c r="B1269" s="34">
        <f t="shared" si="45"/>
        <v>1267</v>
      </c>
      <c r="C1269" s="22"/>
      <c r="D1269" s="37"/>
      <c r="E1269" s="37"/>
      <c r="F1269" s="37"/>
      <c r="G1269" s="39"/>
      <c r="H1269" s="22"/>
      <c r="I1269" s="22"/>
      <c r="J1269" s="22"/>
      <c r="K1269" s="22"/>
      <c r="L1269" s="22"/>
      <c r="M1269" s="22"/>
      <c r="N1269" s="22"/>
      <c r="O1269" s="22"/>
      <c r="P1269" s="22"/>
      <c r="Q1269" s="22"/>
      <c r="R1269" s="22"/>
      <c r="S1269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1269" s="22"/>
      <c r="U1269" s="6" t="str">
        <f>IF(V1269&lt;&gt;"",Tabla2[[#This Row],[VALOR DEL PUNTO (EJEMPLO EN ACCIONES UN PUNTO 1€) ]]/Tabla2[[#This Row],[TAMAÑO DEL TICK (ACCIONES = 0,01)]],"")</f>
        <v/>
      </c>
      <c r="V1269" s="22"/>
      <c r="W1269" s="22"/>
      <c r="X1269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1269" s="13" t="str">
        <f>IF(Tabla2[[#This Row],[RESULTADO TOTAL EN PPRO8]]&lt;&gt;"",Tabla2[[#This Row],[RESULTADO TOTAL EN PPRO8]]-Tabla2[[#This Row],[RESULTADO (TOTAL)]],"")</f>
        <v/>
      </c>
      <c r="AA1269" s="6" t="str">
        <f>IF(Tabla2[[#This Row],[RESULTADO (TOTAL)]]&lt;0,1,"")</f>
        <v/>
      </c>
      <c r="AB1269" s="6" t="str">
        <f>IF(Tabla2[[#This Row],[TARGET REAL (RESULTADO EN TICKS)]]&lt;&gt;"",IF(Tabla2[[#This Row],[OPERACIONES PERDEDORAS]]=1,AB1268+Tabla2[[#This Row],[OPERACIONES PERDEDORAS]],0),"")</f>
        <v/>
      </c>
      <c r="AC1269" s="23"/>
      <c r="AD1269" s="23"/>
      <c r="AE1269" s="6" t="str">
        <f>IF(D1269&lt;&gt;"",COUNTIF($D$3:D1269,D1269),"")</f>
        <v/>
      </c>
      <c r="AF1269" s="6" t="str">
        <f>IF(Tabla2[[#This Row],[RESULTADO TOTAL EN PPRO8]]&lt;0,ABS(Tabla2[[#This Row],[RESULTADO TOTAL EN PPRO8]]),"")</f>
        <v/>
      </c>
    </row>
    <row r="1270" spans="1:32" x14ac:dyDescent="0.25">
      <c r="A1270" s="22"/>
      <c r="B1270" s="34">
        <f t="shared" si="45"/>
        <v>1268</v>
      </c>
      <c r="C1270" s="22"/>
      <c r="D1270" s="37"/>
      <c r="E1270" s="37"/>
      <c r="F1270" s="37"/>
      <c r="G1270" s="39"/>
      <c r="H1270" s="22"/>
      <c r="I1270" s="22"/>
      <c r="J1270" s="22"/>
      <c r="K1270" s="22"/>
      <c r="L1270" s="22"/>
      <c r="M1270" s="22"/>
      <c r="N1270" s="22"/>
      <c r="O1270" s="22"/>
      <c r="P1270" s="22"/>
      <c r="Q1270" s="22"/>
      <c r="R1270" s="22"/>
      <c r="S1270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1270" s="22"/>
      <c r="U1270" s="6" t="str">
        <f>IF(V1270&lt;&gt;"",Tabla2[[#This Row],[VALOR DEL PUNTO (EJEMPLO EN ACCIONES UN PUNTO 1€) ]]/Tabla2[[#This Row],[TAMAÑO DEL TICK (ACCIONES = 0,01)]],"")</f>
        <v/>
      </c>
      <c r="V1270" s="22"/>
      <c r="W1270" s="22"/>
      <c r="X1270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1270" s="13" t="str">
        <f>IF(Tabla2[[#This Row],[RESULTADO TOTAL EN PPRO8]]&lt;&gt;"",Tabla2[[#This Row],[RESULTADO TOTAL EN PPRO8]]-Tabla2[[#This Row],[RESULTADO (TOTAL)]],"")</f>
        <v/>
      </c>
      <c r="AA1270" s="6" t="str">
        <f>IF(Tabla2[[#This Row],[RESULTADO (TOTAL)]]&lt;0,1,"")</f>
        <v/>
      </c>
      <c r="AB1270" s="6" t="str">
        <f>IF(Tabla2[[#This Row],[TARGET REAL (RESULTADO EN TICKS)]]&lt;&gt;"",IF(Tabla2[[#This Row],[OPERACIONES PERDEDORAS]]=1,AB1269+Tabla2[[#This Row],[OPERACIONES PERDEDORAS]],0),"")</f>
        <v/>
      </c>
      <c r="AC1270" s="23"/>
      <c r="AD1270" s="23"/>
      <c r="AE1270" s="6" t="str">
        <f>IF(D1270&lt;&gt;"",COUNTIF($D$3:D1270,D1270),"")</f>
        <v/>
      </c>
      <c r="AF1270" s="6" t="str">
        <f>IF(Tabla2[[#This Row],[RESULTADO TOTAL EN PPRO8]]&lt;0,ABS(Tabla2[[#This Row],[RESULTADO TOTAL EN PPRO8]]),"")</f>
        <v/>
      </c>
    </row>
    <row r="1271" spans="1:32" x14ac:dyDescent="0.25">
      <c r="A1271" s="22"/>
      <c r="B1271" s="34">
        <f t="shared" si="45"/>
        <v>1269</v>
      </c>
      <c r="C1271" s="22"/>
      <c r="D1271" s="37"/>
      <c r="E1271" s="37"/>
      <c r="F1271" s="37"/>
      <c r="G1271" s="39"/>
      <c r="H1271" s="22"/>
      <c r="I1271" s="22"/>
      <c r="J1271" s="22"/>
      <c r="K1271" s="22"/>
      <c r="L1271" s="22"/>
      <c r="M1271" s="22"/>
      <c r="N1271" s="22"/>
      <c r="O1271" s="22"/>
      <c r="P1271" s="22"/>
      <c r="Q1271" s="22"/>
      <c r="R1271" s="22"/>
      <c r="S1271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1271" s="22"/>
      <c r="U1271" s="6" t="str">
        <f>IF(V1271&lt;&gt;"",Tabla2[[#This Row],[VALOR DEL PUNTO (EJEMPLO EN ACCIONES UN PUNTO 1€) ]]/Tabla2[[#This Row],[TAMAÑO DEL TICK (ACCIONES = 0,01)]],"")</f>
        <v/>
      </c>
      <c r="V1271" s="22"/>
      <c r="W1271" s="22"/>
      <c r="X1271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1271" s="13" t="str">
        <f>IF(Tabla2[[#This Row],[RESULTADO TOTAL EN PPRO8]]&lt;&gt;"",Tabla2[[#This Row],[RESULTADO TOTAL EN PPRO8]]-Tabla2[[#This Row],[RESULTADO (TOTAL)]],"")</f>
        <v/>
      </c>
      <c r="AA1271" s="6" t="str">
        <f>IF(Tabla2[[#This Row],[RESULTADO (TOTAL)]]&lt;0,1,"")</f>
        <v/>
      </c>
      <c r="AB1271" s="6" t="str">
        <f>IF(Tabla2[[#This Row],[TARGET REAL (RESULTADO EN TICKS)]]&lt;&gt;"",IF(Tabla2[[#This Row],[OPERACIONES PERDEDORAS]]=1,AB1270+Tabla2[[#This Row],[OPERACIONES PERDEDORAS]],0),"")</f>
        <v/>
      </c>
      <c r="AC1271" s="23"/>
      <c r="AD1271" s="23"/>
      <c r="AE1271" s="6" t="str">
        <f>IF(D1271&lt;&gt;"",COUNTIF($D$3:D1271,D1271),"")</f>
        <v/>
      </c>
      <c r="AF1271" s="6" t="str">
        <f>IF(Tabla2[[#This Row],[RESULTADO TOTAL EN PPRO8]]&lt;0,ABS(Tabla2[[#This Row],[RESULTADO TOTAL EN PPRO8]]),"")</f>
        <v/>
      </c>
    </row>
    <row r="1272" spans="1:32" x14ac:dyDescent="0.25">
      <c r="A1272" s="22"/>
      <c r="B1272" s="34">
        <f t="shared" si="45"/>
        <v>1270</v>
      </c>
      <c r="C1272" s="22"/>
      <c r="D1272" s="37"/>
      <c r="E1272" s="37"/>
      <c r="F1272" s="37"/>
      <c r="G1272" s="39"/>
      <c r="H1272" s="22"/>
      <c r="I1272" s="22"/>
      <c r="J1272" s="22"/>
      <c r="K1272" s="22"/>
      <c r="L1272" s="22"/>
      <c r="M1272" s="22"/>
      <c r="N1272" s="22"/>
      <c r="O1272" s="22"/>
      <c r="P1272" s="22"/>
      <c r="Q1272" s="22"/>
      <c r="R1272" s="22"/>
      <c r="S1272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1272" s="22"/>
      <c r="U1272" s="6" t="str">
        <f>IF(V1272&lt;&gt;"",Tabla2[[#This Row],[VALOR DEL PUNTO (EJEMPLO EN ACCIONES UN PUNTO 1€) ]]/Tabla2[[#This Row],[TAMAÑO DEL TICK (ACCIONES = 0,01)]],"")</f>
        <v/>
      </c>
      <c r="V1272" s="22"/>
      <c r="W1272" s="22"/>
      <c r="X1272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1272" s="13" t="str">
        <f>IF(Tabla2[[#This Row],[RESULTADO TOTAL EN PPRO8]]&lt;&gt;"",Tabla2[[#This Row],[RESULTADO TOTAL EN PPRO8]]-Tabla2[[#This Row],[RESULTADO (TOTAL)]],"")</f>
        <v/>
      </c>
      <c r="AA1272" s="6" t="str">
        <f>IF(Tabla2[[#This Row],[RESULTADO (TOTAL)]]&lt;0,1,"")</f>
        <v/>
      </c>
      <c r="AB1272" s="6" t="str">
        <f>IF(Tabla2[[#This Row],[TARGET REAL (RESULTADO EN TICKS)]]&lt;&gt;"",IF(Tabla2[[#This Row],[OPERACIONES PERDEDORAS]]=1,AB1271+Tabla2[[#This Row],[OPERACIONES PERDEDORAS]],0),"")</f>
        <v/>
      </c>
      <c r="AC1272" s="23"/>
      <c r="AD1272" s="23"/>
      <c r="AE1272" s="6" t="str">
        <f>IF(D1272&lt;&gt;"",COUNTIF($D$3:D1272,D1272),"")</f>
        <v/>
      </c>
      <c r="AF1272" s="6" t="str">
        <f>IF(Tabla2[[#This Row],[RESULTADO TOTAL EN PPRO8]]&lt;0,ABS(Tabla2[[#This Row],[RESULTADO TOTAL EN PPRO8]]),"")</f>
        <v/>
      </c>
    </row>
    <row r="1273" spans="1:32" x14ac:dyDescent="0.25">
      <c r="A1273" s="22"/>
      <c r="B1273" s="34">
        <f t="shared" si="45"/>
        <v>1271</v>
      </c>
      <c r="C1273" s="22"/>
      <c r="D1273" s="37"/>
      <c r="E1273" s="37"/>
      <c r="F1273" s="37"/>
      <c r="G1273" s="39"/>
      <c r="H1273" s="22"/>
      <c r="I1273" s="22"/>
      <c r="J1273" s="22"/>
      <c r="K1273" s="22"/>
      <c r="L1273" s="22"/>
      <c r="M1273" s="22"/>
      <c r="N1273" s="22"/>
      <c r="O1273" s="22"/>
      <c r="P1273" s="22"/>
      <c r="Q1273" s="22"/>
      <c r="R1273" s="22"/>
      <c r="S1273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1273" s="22"/>
      <c r="U1273" s="6" t="str">
        <f>IF(V1273&lt;&gt;"",Tabla2[[#This Row],[VALOR DEL PUNTO (EJEMPLO EN ACCIONES UN PUNTO 1€) ]]/Tabla2[[#This Row],[TAMAÑO DEL TICK (ACCIONES = 0,01)]],"")</f>
        <v/>
      </c>
      <c r="V1273" s="22"/>
      <c r="W1273" s="22"/>
      <c r="X1273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1273" s="13" t="str">
        <f>IF(Tabla2[[#This Row],[RESULTADO TOTAL EN PPRO8]]&lt;&gt;"",Tabla2[[#This Row],[RESULTADO TOTAL EN PPRO8]]-Tabla2[[#This Row],[RESULTADO (TOTAL)]],"")</f>
        <v/>
      </c>
      <c r="AA1273" s="6" t="str">
        <f>IF(Tabla2[[#This Row],[RESULTADO (TOTAL)]]&lt;0,1,"")</f>
        <v/>
      </c>
      <c r="AB1273" s="6" t="str">
        <f>IF(Tabla2[[#This Row],[TARGET REAL (RESULTADO EN TICKS)]]&lt;&gt;"",IF(Tabla2[[#This Row],[OPERACIONES PERDEDORAS]]=1,AB1272+Tabla2[[#This Row],[OPERACIONES PERDEDORAS]],0),"")</f>
        <v/>
      </c>
      <c r="AC1273" s="23"/>
      <c r="AD1273" s="23"/>
      <c r="AE1273" s="6" t="str">
        <f>IF(D1273&lt;&gt;"",COUNTIF($D$3:D1273,D1273),"")</f>
        <v/>
      </c>
      <c r="AF1273" s="6" t="str">
        <f>IF(Tabla2[[#This Row],[RESULTADO TOTAL EN PPRO8]]&lt;0,ABS(Tabla2[[#This Row],[RESULTADO TOTAL EN PPRO8]]),"")</f>
        <v/>
      </c>
    </row>
    <row r="1274" spans="1:32" x14ac:dyDescent="0.25">
      <c r="A1274" s="22"/>
      <c r="B1274" s="34">
        <f t="shared" si="45"/>
        <v>1272</v>
      </c>
      <c r="C1274" s="22"/>
      <c r="D1274" s="37"/>
      <c r="E1274" s="37"/>
      <c r="F1274" s="37"/>
      <c r="G1274" s="39"/>
      <c r="H1274" s="22"/>
      <c r="I1274" s="22"/>
      <c r="J1274" s="22"/>
      <c r="K1274" s="22"/>
      <c r="L1274" s="22"/>
      <c r="M1274" s="22"/>
      <c r="N1274" s="22"/>
      <c r="O1274" s="22"/>
      <c r="P1274" s="22"/>
      <c r="Q1274" s="22"/>
      <c r="R1274" s="22"/>
      <c r="S1274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1274" s="22"/>
      <c r="U1274" s="6" t="str">
        <f>IF(V1274&lt;&gt;"",Tabla2[[#This Row],[VALOR DEL PUNTO (EJEMPLO EN ACCIONES UN PUNTO 1€) ]]/Tabla2[[#This Row],[TAMAÑO DEL TICK (ACCIONES = 0,01)]],"")</f>
        <v/>
      </c>
      <c r="V1274" s="22"/>
      <c r="W1274" s="22"/>
      <c r="X1274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1274" s="13" t="str">
        <f>IF(Tabla2[[#This Row],[RESULTADO TOTAL EN PPRO8]]&lt;&gt;"",Tabla2[[#This Row],[RESULTADO TOTAL EN PPRO8]]-Tabla2[[#This Row],[RESULTADO (TOTAL)]],"")</f>
        <v/>
      </c>
      <c r="AA1274" s="6" t="str">
        <f>IF(Tabla2[[#This Row],[RESULTADO (TOTAL)]]&lt;0,1,"")</f>
        <v/>
      </c>
      <c r="AB1274" s="6" t="str">
        <f>IF(Tabla2[[#This Row],[TARGET REAL (RESULTADO EN TICKS)]]&lt;&gt;"",IF(Tabla2[[#This Row],[OPERACIONES PERDEDORAS]]=1,AB1273+Tabla2[[#This Row],[OPERACIONES PERDEDORAS]],0),"")</f>
        <v/>
      </c>
      <c r="AC1274" s="23"/>
      <c r="AD1274" s="23"/>
      <c r="AE1274" s="6" t="str">
        <f>IF(D1274&lt;&gt;"",COUNTIF($D$3:D1274,D1274),"")</f>
        <v/>
      </c>
      <c r="AF1274" s="6" t="str">
        <f>IF(Tabla2[[#This Row],[RESULTADO TOTAL EN PPRO8]]&lt;0,ABS(Tabla2[[#This Row],[RESULTADO TOTAL EN PPRO8]]),"")</f>
        <v/>
      </c>
    </row>
    <row r="1275" spans="1:32" x14ac:dyDescent="0.25">
      <c r="A1275" s="22"/>
      <c r="B1275" s="34">
        <f t="shared" si="45"/>
        <v>1273</v>
      </c>
      <c r="C1275" s="22"/>
      <c r="D1275" s="37"/>
      <c r="E1275" s="37"/>
      <c r="F1275" s="37"/>
      <c r="G1275" s="39"/>
      <c r="H1275" s="22"/>
      <c r="I1275" s="22"/>
      <c r="J1275" s="22"/>
      <c r="K1275" s="22"/>
      <c r="L1275" s="22"/>
      <c r="M1275" s="22"/>
      <c r="N1275" s="22"/>
      <c r="O1275" s="22"/>
      <c r="P1275" s="22"/>
      <c r="Q1275" s="22"/>
      <c r="R1275" s="22"/>
      <c r="S1275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1275" s="22"/>
      <c r="U1275" s="6" t="str">
        <f>IF(V1275&lt;&gt;"",Tabla2[[#This Row],[VALOR DEL PUNTO (EJEMPLO EN ACCIONES UN PUNTO 1€) ]]/Tabla2[[#This Row],[TAMAÑO DEL TICK (ACCIONES = 0,01)]],"")</f>
        <v/>
      </c>
      <c r="V1275" s="22"/>
      <c r="W1275" s="22"/>
      <c r="X1275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1275" s="13" t="str">
        <f>IF(Tabla2[[#This Row],[RESULTADO TOTAL EN PPRO8]]&lt;&gt;"",Tabla2[[#This Row],[RESULTADO TOTAL EN PPRO8]]-Tabla2[[#This Row],[RESULTADO (TOTAL)]],"")</f>
        <v/>
      </c>
      <c r="AA1275" s="6" t="str">
        <f>IF(Tabla2[[#This Row],[RESULTADO (TOTAL)]]&lt;0,1,"")</f>
        <v/>
      </c>
      <c r="AB1275" s="6" t="str">
        <f>IF(Tabla2[[#This Row],[TARGET REAL (RESULTADO EN TICKS)]]&lt;&gt;"",IF(Tabla2[[#This Row],[OPERACIONES PERDEDORAS]]=1,AB1274+Tabla2[[#This Row],[OPERACIONES PERDEDORAS]],0),"")</f>
        <v/>
      </c>
      <c r="AC1275" s="23"/>
      <c r="AD1275" s="23"/>
      <c r="AE1275" s="6" t="str">
        <f>IF(D1275&lt;&gt;"",COUNTIF($D$3:D1275,D1275),"")</f>
        <v/>
      </c>
      <c r="AF1275" s="6" t="str">
        <f>IF(Tabla2[[#This Row],[RESULTADO TOTAL EN PPRO8]]&lt;0,ABS(Tabla2[[#This Row],[RESULTADO TOTAL EN PPRO8]]),"")</f>
        <v/>
      </c>
    </row>
    <row r="1276" spans="1:32" x14ac:dyDescent="0.25">
      <c r="A1276" s="22"/>
      <c r="B1276" s="34">
        <f t="shared" si="45"/>
        <v>1274</v>
      </c>
      <c r="C1276" s="22"/>
      <c r="D1276" s="37"/>
      <c r="E1276" s="37"/>
      <c r="F1276" s="37"/>
      <c r="G1276" s="39"/>
      <c r="H1276" s="22"/>
      <c r="I1276" s="22"/>
      <c r="J1276" s="22"/>
      <c r="K1276" s="22"/>
      <c r="L1276" s="22"/>
      <c r="M1276" s="22"/>
      <c r="N1276" s="22"/>
      <c r="O1276" s="22"/>
      <c r="P1276" s="22"/>
      <c r="Q1276" s="22"/>
      <c r="R1276" s="22"/>
      <c r="S1276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1276" s="22"/>
      <c r="U1276" s="6" t="str">
        <f>IF(V1276&lt;&gt;"",Tabla2[[#This Row],[VALOR DEL PUNTO (EJEMPLO EN ACCIONES UN PUNTO 1€) ]]/Tabla2[[#This Row],[TAMAÑO DEL TICK (ACCIONES = 0,01)]],"")</f>
        <v/>
      </c>
      <c r="V1276" s="22"/>
      <c r="W1276" s="22"/>
      <c r="X1276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1276" s="13" t="str">
        <f>IF(Tabla2[[#This Row],[RESULTADO TOTAL EN PPRO8]]&lt;&gt;"",Tabla2[[#This Row],[RESULTADO TOTAL EN PPRO8]]-Tabla2[[#This Row],[RESULTADO (TOTAL)]],"")</f>
        <v/>
      </c>
      <c r="AA1276" s="6" t="str">
        <f>IF(Tabla2[[#This Row],[RESULTADO (TOTAL)]]&lt;0,1,"")</f>
        <v/>
      </c>
      <c r="AB1276" s="6" t="str">
        <f>IF(Tabla2[[#This Row],[TARGET REAL (RESULTADO EN TICKS)]]&lt;&gt;"",IF(Tabla2[[#This Row],[OPERACIONES PERDEDORAS]]=1,AB1275+Tabla2[[#This Row],[OPERACIONES PERDEDORAS]],0),"")</f>
        <v/>
      </c>
      <c r="AC1276" s="23"/>
      <c r="AD1276" s="23"/>
      <c r="AE1276" s="6" t="str">
        <f>IF(D1276&lt;&gt;"",COUNTIF($D$3:D1276,D1276),"")</f>
        <v/>
      </c>
      <c r="AF1276" s="6" t="str">
        <f>IF(Tabla2[[#This Row],[RESULTADO TOTAL EN PPRO8]]&lt;0,ABS(Tabla2[[#This Row],[RESULTADO TOTAL EN PPRO8]]),"")</f>
        <v/>
      </c>
    </row>
    <row r="1277" spans="1:32" x14ac:dyDescent="0.25">
      <c r="A1277" s="22"/>
      <c r="B1277" s="34">
        <f t="shared" si="45"/>
        <v>1275</v>
      </c>
      <c r="C1277" s="22"/>
      <c r="D1277" s="37"/>
      <c r="E1277" s="37"/>
      <c r="F1277" s="37"/>
      <c r="G1277" s="39"/>
      <c r="H1277" s="22"/>
      <c r="I1277" s="22"/>
      <c r="J1277" s="22"/>
      <c r="K1277" s="22"/>
      <c r="L1277" s="22"/>
      <c r="M1277" s="22"/>
      <c r="N1277" s="22"/>
      <c r="O1277" s="22"/>
      <c r="P1277" s="22"/>
      <c r="Q1277" s="22"/>
      <c r="R1277" s="22"/>
      <c r="S1277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1277" s="22"/>
      <c r="U1277" s="6" t="str">
        <f>IF(V1277&lt;&gt;"",Tabla2[[#This Row],[VALOR DEL PUNTO (EJEMPLO EN ACCIONES UN PUNTO 1€) ]]/Tabla2[[#This Row],[TAMAÑO DEL TICK (ACCIONES = 0,01)]],"")</f>
        <v/>
      </c>
      <c r="V1277" s="22"/>
      <c r="W1277" s="22"/>
      <c r="X1277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1277" s="13" t="str">
        <f>IF(Tabla2[[#This Row],[RESULTADO TOTAL EN PPRO8]]&lt;&gt;"",Tabla2[[#This Row],[RESULTADO TOTAL EN PPRO8]]-Tabla2[[#This Row],[RESULTADO (TOTAL)]],"")</f>
        <v/>
      </c>
      <c r="AA1277" s="6" t="str">
        <f>IF(Tabla2[[#This Row],[RESULTADO (TOTAL)]]&lt;0,1,"")</f>
        <v/>
      </c>
      <c r="AB1277" s="6" t="str">
        <f>IF(Tabla2[[#This Row],[TARGET REAL (RESULTADO EN TICKS)]]&lt;&gt;"",IF(Tabla2[[#This Row],[OPERACIONES PERDEDORAS]]=1,AB1276+Tabla2[[#This Row],[OPERACIONES PERDEDORAS]],0),"")</f>
        <v/>
      </c>
      <c r="AC1277" s="23"/>
      <c r="AD1277" s="23"/>
      <c r="AE1277" s="6" t="str">
        <f>IF(D1277&lt;&gt;"",COUNTIF($D$3:D1277,D1277),"")</f>
        <v/>
      </c>
      <c r="AF1277" s="6" t="str">
        <f>IF(Tabla2[[#This Row],[RESULTADO TOTAL EN PPRO8]]&lt;0,ABS(Tabla2[[#This Row],[RESULTADO TOTAL EN PPRO8]]),"")</f>
        <v/>
      </c>
    </row>
    <row r="1278" spans="1:32" x14ac:dyDescent="0.25">
      <c r="A1278" s="22"/>
      <c r="B1278" s="34">
        <f t="shared" si="45"/>
        <v>1276</v>
      </c>
      <c r="C1278" s="22"/>
      <c r="D1278" s="37"/>
      <c r="E1278" s="37"/>
      <c r="F1278" s="37"/>
      <c r="G1278" s="39"/>
      <c r="H1278" s="22"/>
      <c r="I1278" s="22"/>
      <c r="J1278" s="22"/>
      <c r="K1278" s="22"/>
      <c r="L1278" s="22"/>
      <c r="M1278" s="22"/>
      <c r="N1278" s="22"/>
      <c r="O1278" s="22"/>
      <c r="P1278" s="22"/>
      <c r="Q1278" s="22"/>
      <c r="R1278" s="22"/>
      <c r="S1278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1278" s="22"/>
      <c r="U1278" s="6" t="str">
        <f>IF(V1278&lt;&gt;"",Tabla2[[#This Row],[VALOR DEL PUNTO (EJEMPLO EN ACCIONES UN PUNTO 1€) ]]/Tabla2[[#This Row],[TAMAÑO DEL TICK (ACCIONES = 0,01)]],"")</f>
        <v/>
      </c>
      <c r="V1278" s="22"/>
      <c r="W1278" s="22"/>
      <c r="X1278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1278" s="13" t="str">
        <f>IF(Tabla2[[#This Row],[RESULTADO TOTAL EN PPRO8]]&lt;&gt;"",Tabla2[[#This Row],[RESULTADO TOTAL EN PPRO8]]-Tabla2[[#This Row],[RESULTADO (TOTAL)]],"")</f>
        <v/>
      </c>
      <c r="AA1278" s="6" t="str">
        <f>IF(Tabla2[[#This Row],[RESULTADO (TOTAL)]]&lt;0,1,"")</f>
        <v/>
      </c>
      <c r="AB1278" s="6" t="str">
        <f>IF(Tabla2[[#This Row],[TARGET REAL (RESULTADO EN TICKS)]]&lt;&gt;"",IF(Tabla2[[#This Row],[OPERACIONES PERDEDORAS]]=1,AB1277+Tabla2[[#This Row],[OPERACIONES PERDEDORAS]],0),"")</f>
        <v/>
      </c>
      <c r="AC1278" s="23"/>
      <c r="AD1278" s="23"/>
      <c r="AE1278" s="6" t="str">
        <f>IF(D1278&lt;&gt;"",COUNTIF($D$3:D1278,D1278),"")</f>
        <v/>
      </c>
      <c r="AF1278" s="6" t="str">
        <f>IF(Tabla2[[#This Row],[RESULTADO TOTAL EN PPRO8]]&lt;0,ABS(Tabla2[[#This Row],[RESULTADO TOTAL EN PPRO8]]),"")</f>
        <v/>
      </c>
    </row>
    <row r="1279" spans="1:32" x14ac:dyDescent="0.25">
      <c r="A1279" s="22"/>
      <c r="B1279" s="34">
        <f t="shared" si="45"/>
        <v>1277</v>
      </c>
      <c r="C1279" s="22"/>
      <c r="D1279" s="37"/>
      <c r="E1279" s="37"/>
      <c r="F1279" s="37"/>
      <c r="G1279" s="39"/>
      <c r="H1279" s="22"/>
      <c r="I1279" s="22"/>
      <c r="J1279" s="22"/>
      <c r="K1279" s="22"/>
      <c r="L1279" s="22"/>
      <c r="M1279" s="22"/>
      <c r="N1279" s="22"/>
      <c r="O1279" s="22"/>
      <c r="P1279" s="22"/>
      <c r="Q1279" s="22"/>
      <c r="R1279" s="22"/>
      <c r="S1279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1279" s="22"/>
      <c r="U1279" s="6" t="str">
        <f>IF(V1279&lt;&gt;"",Tabla2[[#This Row],[VALOR DEL PUNTO (EJEMPLO EN ACCIONES UN PUNTO 1€) ]]/Tabla2[[#This Row],[TAMAÑO DEL TICK (ACCIONES = 0,01)]],"")</f>
        <v/>
      </c>
      <c r="V1279" s="22"/>
      <c r="W1279" s="22"/>
      <c r="X1279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1279" s="13" t="str">
        <f>IF(Tabla2[[#This Row],[RESULTADO TOTAL EN PPRO8]]&lt;&gt;"",Tabla2[[#This Row],[RESULTADO TOTAL EN PPRO8]]-Tabla2[[#This Row],[RESULTADO (TOTAL)]],"")</f>
        <v/>
      </c>
      <c r="AA1279" s="6" t="str">
        <f>IF(Tabla2[[#This Row],[RESULTADO (TOTAL)]]&lt;0,1,"")</f>
        <v/>
      </c>
      <c r="AB1279" s="6" t="str">
        <f>IF(Tabla2[[#This Row],[TARGET REAL (RESULTADO EN TICKS)]]&lt;&gt;"",IF(Tabla2[[#This Row],[OPERACIONES PERDEDORAS]]=1,AB1278+Tabla2[[#This Row],[OPERACIONES PERDEDORAS]],0),"")</f>
        <v/>
      </c>
      <c r="AC1279" s="23"/>
      <c r="AD1279" s="23"/>
      <c r="AE1279" s="6" t="str">
        <f>IF(D1279&lt;&gt;"",COUNTIF($D$3:D1279,D1279),"")</f>
        <v/>
      </c>
      <c r="AF1279" s="6" t="str">
        <f>IF(Tabla2[[#This Row],[RESULTADO TOTAL EN PPRO8]]&lt;0,ABS(Tabla2[[#This Row],[RESULTADO TOTAL EN PPRO8]]),"")</f>
        <v/>
      </c>
    </row>
    <row r="1280" spans="1:32" x14ac:dyDescent="0.25">
      <c r="A1280" s="22"/>
      <c r="B1280" s="34">
        <f t="shared" si="45"/>
        <v>1278</v>
      </c>
      <c r="C1280" s="22"/>
      <c r="D1280" s="37"/>
      <c r="E1280" s="37"/>
      <c r="F1280" s="37"/>
      <c r="G1280" s="39"/>
      <c r="H1280" s="22"/>
      <c r="I1280" s="22"/>
      <c r="J1280" s="22"/>
      <c r="K1280" s="22"/>
      <c r="L1280" s="22"/>
      <c r="M1280" s="22"/>
      <c r="N1280" s="22"/>
      <c r="O1280" s="22"/>
      <c r="P1280" s="22"/>
      <c r="Q1280" s="22"/>
      <c r="R1280" s="22"/>
      <c r="S1280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1280" s="22"/>
      <c r="U1280" s="6" t="str">
        <f>IF(V1280&lt;&gt;"",Tabla2[[#This Row],[VALOR DEL PUNTO (EJEMPLO EN ACCIONES UN PUNTO 1€) ]]/Tabla2[[#This Row],[TAMAÑO DEL TICK (ACCIONES = 0,01)]],"")</f>
        <v/>
      </c>
      <c r="V1280" s="22"/>
      <c r="W1280" s="22"/>
      <c r="X1280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1280" s="13" t="str">
        <f>IF(Tabla2[[#This Row],[RESULTADO TOTAL EN PPRO8]]&lt;&gt;"",Tabla2[[#This Row],[RESULTADO TOTAL EN PPRO8]]-Tabla2[[#This Row],[RESULTADO (TOTAL)]],"")</f>
        <v/>
      </c>
      <c r="AA1280" s="6" t="str">
        <f>IF(Tabla2[[#This Row],[RESULTADO (TOTAL)]]&lt;0,1,"")</f>
        <v/>
      </c>
      <c r="AB1280" s="6" t="str">
        <f>IF(Tabla2[[#This Row],[TARGET REAL (RESULTADO EN TICKS)]]&lt;&gt;"",IF(Tabla2[[#This Row],[OPERACIONES PERDEDORAS]]=1,AB1279+Tabla2[[#This Row],[OPERACIONES PERDEDORAS]],0),"")</f>
        <v/>
      </c>
      <c r="AC1280" s="23"/>
      <c r="AD1280" s="23"/>
      <c r="AE1280" s="6" t="str">
        <f>IF(D1280&lt;&gt;"",COUNTIF($D$3:D1280,D1280),"")</f>
        <v/>
      </c>
      <c r="AF1280" s="6" t="str">
        <f>IF(Tabla2[[#This Row],[RESULTADO TOTAL EN PPRO8]]&lt;0,ABS(Tabla2[[#This Row],[RESULTADO TOTAL EN PPRO8]]),"")</f>
        <v/>
      </c>
    </row>
    <row r="1281" spans="1:32" x14ac:dyDescent="0.25">
      <c r="A1281" s="22"/>
      <c r="B1281" s="34">
        <f t="shared" si="45"/>
        <v>1279</v>
      </c>
      <c r="C1281" s="22"/>
      <c r="D1281" s="37"/>
      <c r="E1281" s="37"/>
      <c r="F1281" s="37"/>
      <c r="G1281" s="39"/>
      <c r="H1281" s="22"/>
      <c r="I1281" s="22"/>
      <c r="J1281" s="22"/>
      <c r="K1281" s="22"/>
      <c r="L1281" s="22"/>
      <c r="M1281" s="22"/>
      <c r="N1281" s="22"/>
      <c r="O1281" s="22"/>
      <c r="P1281" s="22"/>
      <c r="Q1281" s="22"/>
      <c r="R1281" s="22"/>
      <c r="S1281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1281" s="22"/>
      <c r="U1281" s="6" t="str">
        <f>IF(V1281&lt;&gt;"",Tabla2[[#This Row],[VALOR DEL PUNTO (EJEMPLO EN ACCIONES UN PUNTO 1€) ]]/Tabla2[[#This Row],[TAMAÑO DEL TICK (ACCIONES = 0,01)]],"")</f>
        <v/>
      </c>
      <c r="V1281" s="22"/>
      <c r="W1281" s="22"/>
      <c r="X1281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1281" s="13" t="str">
        <f>IF(Tabla2[[#This Row],[RESULTADO TOTAL EN PPRO8]]&lt;&gt;"",Tabla2[[#This Row],[RESULTADO TOTAL EN PPRO8]]-Tabla2[[#This Row],[RESULTADO (TOTAL)]],"")</f>
        <v/>
      </c>
      <c r="AA1281" s="6" t="str">
        <f>IF(Tabla2[[#This Row],[RESULTADO (TOTAL)]]&lt;0,1,"")</f>
        <v/>
      </c>
      <c r="AB1281" s="6" t="str">
        <f>IF(Tabla2[[#This Row],[TARGET REAL (RESULTADO EN TICKS)]]&lt;&gt;"",IF(Tabla2[[#This Row],[OPERACIONES PERDEDORAS]]=1,AB1280+Tabla2[[#This Row],[OPERACIONES PERDEDORAS]],0),"")</f>
        <v/>
      </c>
      <c r="AC1281" s="23"/>
      <c r="AD1281" s="23"/>
      <c r="AE1281" s="6" t="str">
        <f>IF(D1281&lt;&gt;"",COUNTIF($D$3:D1281,D1281),"")</f>
        <v/>
      </c>
      <c r="AF1281" s="6" t="str">
        <f>IF(Tabla2[[#This Row],[RESULTADO TOTAL EN PPRO8]]&lt;0,ABS(Tabla2[[#This Row],[RESULTADO TOTAL EN PPRO8]]),"")</f>
        <v/>
      </c>
    </row>
    <row r="1282" spans="1:32" x14ac:dyDescent="0.25">
      <c r="A1282" s="22"/>
      <c r="B1282" s="34">
        <f t="shared" si="45"/>
        <v>1280</v>
      </c>
      <c r="C1282" s="22"/>
      <c r="D1282" s="37"/>
      <c r="E1282" s="37"/>
      <c r="F1282" s="37"/>
      <c r="G1282" s="39"/>
      <c r="H1282" s="22"/>
      <c r="I1282" s="22"/>
      <c r="J1282" s="22"/>
      <c r="K1282" s="22"/>
      <c r="L1282" s="22"/>
      <c r="M1282" s="22"/>
      <c r="N1282" s="22"/>
      <c r="O1282" s="22"/>
      <c r="P1282" s="22"/>
      <c r="Q1282" s="22"/>
      <c r="R1282" s="22"/>
      <c r="S1282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1282" s="22"/>
      <c r="U1282" s="6" t="str">
        <f>IF(V1282&lt;&gt;"",Tabla2[[#This Row],[VALOR DEL PUNTO (EJEMPLO EN ACCIONES UN PUNTO 1€) ]]/Tabla2[[#This Row],[TAMAÑO DEL TICK (ACCIONES = 0,01)]],"")</f>
        <v/>
      </c>
      <c r="V1282" s="22"/>
      <c r="W1282" s="22"/>
      <c r="X1282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1282" s="13" t="str">
        <f>IF(Tabla2[[#This Row],[RESULTADO TOTAL EN PPRO8]]&lt;&gt;"",Tabla2[[#This Row],[RESULTADO TOTAL EN PPRO8]]-Tabla2[[#This Row],[RESULTADO (TOTAL)]],"")</f>
        <v/>
      </c>
      <c r="AA1282" s="6" t="str">
        <f>IF(Tabla2[[#This Row],[RESULTADO (TOTAL)]]&lt;0,1,"")</f>
        <v/>
      </c>
      <c r="AB1282" s="6" t="str">
        <f>IF(Tabla2[[#This Row],[TARGET REAL (RESULTADO EN TICKS)]]&lt;&gt;"",IF(Tabla2[[#This Row],[OPERACIONES PERDEDORAS]]=1,AB1281+Tabla2[[#This Row],[OPERACIONES PERDEDORAS]],0),"")</f>
        <v/>
      </c>
      <c r="AC1282" s="23"/>
      <c r="AD1282" s="23"/>
      <c r="AE1282" s="6" t="str">
        <f>IF(D1282&lt;&gt;"",COUNTIF($D$3:D1282,D1282),"")</f>
        <v/>
      </c>
      <c r="AF1282" s="6" t="str">
        <f>IF(Tabla2[[#This Row],[RESULTADO TOTAL EN PPRO8]]&lt;0,ABS(Tabla2[[#This Row],[RESULTADO TOTAL EN PPRO8]]),"")</f>
        <v/>
      </c>
    </row>
    <row r="1283" spans="1:32" x14ac:dyDescent="0.25">
      <c r="A1283" s="22"/>
      <c r="B1283" s="34">
        <f t="shared" si="45"/>
        <v>1281</v>
      </c>
      <c r="C1283" s="22"/>
      <c r="D1283" s="37"/>
      <c r="E1283" s="37"/>
      <c r="F1283" s="37"/>
      <c r="G1283" s="39"/>
      <c r="H1283" s="22"/>
      <c r="I1283" s="22"/>
      <c r="J1283" s="22"/>
      <c r="K1283" s="22"/>
      <c r="L1283" s="22"/>
      <c r="M1283" s="22"/>
      <c r="N1283" s="22"/>
      <c r="O1283" s="22"/>
      <c r="P1283" s="22"/>
      <c r="Q1283" s="22"/>
      <c r="R1283" s="22"/>
      <c r="S1283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1283" s="22"/>
      <c r="U1283" s="6" t="str">
        <f>IF(V1283&lt;&gt;"",Tabla2[[#This Row],[VALOR DEL PUNTO (EJEMPLO EN ACCIONES UN PUNTO 1€) ]]/Tabla2[[#This Row],[TAMAÑO DEL TICK (ACCIONES = 0,01)]],"")</f>
        <v/>
      </c>
      <c r="V1283" s="22"/>
      <c r="W1283" s="22"/>
      <c r="X1283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1283" s="13" t="str">
        <f>IF(Tabla2[[#This Row],[RESULTADO TOTAL EN PPRO8]]&lt;&gt;"",Tabla2[[#This Row],[RESULTADO TOTAL EN PPRO8]]-Tabla2[[#This Row],[RESULTADO (TOTAL)]],"")</f>
        <v/>
      </c>
      <c r="AA1283" s="6" t="str">
        <f>IF(Tabla2[[#This Row],[RESULTADO (TOTAL)]]&lt;0,1,"")</f>
        <v/>
      </c>
      <c r="AB1283" s="6" t="str">
        <f>IF(Tabla2[[#This Row],[TARGET REAL (RESULTADO EN TICKS)]]&lt;&gt;"",IF(Tabla2[[#This Row],[OPERACIONES PERDEDORAS]]=1,AB1282+Tabla2[[#This Row],[OPERACIONES PERDEDORAS]],0),"")</f>
        <v/>
      </c>
      <c r="AC1283" s="23"/>
      <c r="AD1283" s="23"/>
      <c r="AE1283" s="6" t="str">
        <f>IF(D1283&lt;&gt;"",COUNTIF($D$3:D1283,D1283),"")</f>
        <v/>
      </c>
      <c r="AF1283" s="6" t="str">
        <f>IF(Tabla2[[#This Row],[RESULTADO TOTAL EN PPRO8]]&lt;0,ABS(Tabla2[[#This Row],[RESULTADO TOTAL EN PPRO8]]),"")</f>
        <v/>
      </c>
    </row>
    <row r="1284" spans="1:32" x14ac:dyDescent="0.25">
      <c r="A1284" s="22"/>
      <c r="B1284" s="34">
        <f t="shared" si="45"/>
        <v>1282</v>
      </c>
      <c r="C1284" s="22"/>
      <c r="D1284" s="37"/>
      <c r="E1284" s="37"/>
      <c r="F1284" s="37"/>
      <c r="G1284" s="39"/>
      <c r="H1284" s="22"/>
      <c r="I1284" s="22"/>
      <c r="J1284" s="22"/>
      <c r="K1284" s="22"/>
      <c r="L1284" s="22"/>
      <c r="M1284" s="22"/>
      <c r="N1284" s="22"/>
      <c r="O1284" s="22"/>
      <c r="P1284" s="22"/>
      <c r="Q1284" s="22"/>
      <c r="R1284" s="22"/>
      <c r="S1284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1284" s="22"/>
      <c r="U1284" s="6" t="str">
        <f>IF(V1284&lt;&gt;"",Tabla2[[#This Row],[VALOR DEL PUNTO (EJEMPLO EN ACCIONES UN PUNTO 1€) ]]/Tabla2[[#This Row],[TAMAÑO DEL TICK (ACCIONES = 0,01)]],"")</f>
        <v/>
      </c>
      <c r="V1284" s="22"/>
      <c r="W1284" s="22"/>
      <c r="X1284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1284" s="13" t="str">
        <f>IF(Tabla2[[#This Row],[RESULTADO TOTAL EN PPRO8]]&lt;&gt;"",Tabla2[[#This Row],[RESULTADO TOTAL EN PPRO8]]-Tabla2[[#This Row],[RESULTADO (TOTAL)]],"")</f>
        <v/>
      </c>
      <c r="AA1284" s="6" t="str">
        <f>IF(Tabla2[[#This Row],[RESULTADO (TOTAL)]]&lt;0,1,"")</f>
        <v/>
      </c>
      <c r="AB1284" s="6" t="str">
        <f>IF(Tabla2[[#This Row],[TARGET REAL (RESULTADO EN TICKS)]]&lt;&gt;"",IF(Tabla2[[#This Row],[OPERACIONES PERDEDORAS]]=1,AB1283+Tabla2[[#This Row],[OPERACIONES PERDEDORAS]],0),"")</f>
        <v/>
      </c>
      <c r="AC1284" s="23"/>
      <c r="AD1284" s="23"/>
      <c r="AE1284" s="6" t="str">
        <f>IF(D1284&lt;&gt;"",COUNTIF($D$3:D1284,D1284),"")</f>
        <v/>
      </c>
      <c r="AF1284" s="6" t="str">
        <f>IF(Tabla2[[#This Row],[RESULTADO TOTAL EN PPRO8]]&lt;0,ABS(Tabla2[[#This Row],[RESULTADO TOTAL EN PPRO8]]),"")</f>
        <v/>
      </c>
    </row>
    <row r="1285" spans="1:32" x14ac:dyDescent="0.25">
      <c r="A1285" s="22"/>
      <c r="B1285" s="34">
        <f t="shared" si="45"/>
        <v>1283</v>
      </c>
      <c r="C1285" s="22"/>
      <c r="D1285" s="37"/>
      <c r="E1285" s="37"/>
      <c r="F1285" s="37"/>
      <c r="G1285" s="39"/>
      <c r="H1285" s="22"/>
      <c r="I1285" s="22"/>
      <c r="J1285" s="22"/>
      <c r="K1285" s="22"/>
      <c r="L1285" s="22"/>
      <c r="M1285" s="22"/>
      <c r="N1285" s="22"/>
      <c r="O1285" s="22"/>
      <c r="P1285" s="22"/>
      <c r="Q1285" s="22"/>
      <c r="R1285" s="22"/>
      <c r="S1285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1285" s="22"/>
      <c r="U1285" s="6" t="str">
        <f>IF(V1285&lt;&gt;"",Tabla2[[#This Row],[VALOR DEL PUNTO (EJEMPLO EN ACCIONES UN PUNTO 1€) ]]/Tabla2[[#This Row],[TAMAÑO DEL TICK (ACCIONES = 0,01)]],"")</f>
        <v/>
      </c>
      <c r="V1285" s="22"/>
      <c r="W1285" s="22"/>
      <c r="X1285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1285" s="13" t="str">
        <f>IF(Tabla2[[#This Row],[RESULTADO TOTAL EN PPRO8]]&lt;&gt;"",Tabla2[[#This Row],[RESULTADO TOTAL EN PPRO8]]-Tabla2[[#This Row],[RESULTADO (TOTAL)]],"")</f>
        <v/>
      </c>
      <c r="AA1285" s="6" t="str">
        <f>IF(Tabla2[[#This Row],[RESULTADO (TOTAL)]]&lt;0,1,"")</f>
        <v/>
      </c>
      <c r="AB1285" s="6" t="str">
        <f>IF(Tabla2[[#This Row],[TARGET REAL (RESULTADO EN TICKS)]]&lt;&gt;"",IF(Tabla2[[#This Row],[OPERACIONES PERDEDORAS]]=1,AB1284+Tabla2[[#This Row],[OPERACIONES PERDEDORAS]],0),"")</f>
        <v/>
      </c>
      <c r="AC1285" s="23"/>
      <c r="AD1285" s="23"/>
      <c r="AE1285" s="6" t="str">
        <f>IF(D1285&lt;&gt;"",COUNTIF($D$3:D1285,D1285),"")</f>
        <v/>
      </c>
      <c r="AF1285" s="6" t="str">
        <f>IF(Tabla2[[#This Row],[RESULTADO TOTAL EN PPRO8]]&lt;0,ABS(Tabla2[[#This Row],[RESULTADO TOTAL EN PPRO8]]),"")</f>
        <v/>
      </c>
    </row>
    <row r="1286" spans="1:32" x14ac:dyDescent="0.25">
      <c r="A1286" s="22"/>
      <c r="B1286" s="34">
        <f t="shared" si="45"/>
        <v>1284</v>
      </c>
      <c r="C1286" s="22"/>
      <c r="D1286" s="37"/>
      <c r="E1286" s="37"/>
      <c r="F1286" s="37"/>
      <c r="G1286" s="39"/>
      <c r="H1286" s="22"/>
      <c r="I1286" s="22"/>
      <c r="J1286" s="22"/>
      <c r="K1286" s="22"/>
      <c r="L1286" s="22"/>
      <c r="M1286" s="22"/>
      <c r="N1286" s="22"/>
      <c r="O1286" s="22"/>
      <c r="P1286" s="22"/>
      <c r="Q1286" s="22"/>
      <c r="R1286" s="22"/>
      <c r="S1286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1286" s="22"/>
      <c r="U1286" s="6" t="str">
        <f>IF(V1286&lt;&gt;"",Tabla2[[#This Row],[VALOR DEL PUNTO (EJEMPLO EN ACCIONES UN PUNTO 1€) ]]/Tabla2[[#This Row],[TAMAÑO DEL TICK (ACCIONES = 0,01)]],"")</f>
        <v/>
      </c>
      <c r="V1286" s="22"/>
      <c r="W1286" s="22"/>
      <c r="X1286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1286" s="13" t="str">
        <f>IF(Tabla2[[#This Row],[RESULTADO TOTAL EN PPRO8]]&lt;&gt;"",Tabla2[[#This Row],[RESULTADO TOTAL EN PPRO8]]-Tabla2[[#This Row],[RESULTADO (TOTAL)]],"")</f>
        <v/>
      </c>
      <c r="AA1286" s="6" t="str">
        <f>IF(Tabla2[[#This Row],[RESULTADO (TOTAL)]]&lt;0,1,"")</f>
        <v/>
      </c>
      <c r="AB1286" s="6" t="str">
        <f>IF(Tabla2[[#This Row],[TARGET REAL (RESULTADO EN TICKS)]]&lt;&gt;"",IF(Tabla2[[#This Row],[OPERACIONES PERDEDORAS]]=1,AB1285+Tabla2[[#This Row],[OPERACIONES PERDEDORAS]],0),"")</f>
        <v/>
      </c>
      <c r="AC1286" s="23"/>
      <c r="AD1286" s="23"/>
      <c r="AE1286" s="6" t="str">
        <f>IF(D1286&lt;&gt;"",COUNTIF($D$3:D1286,D1286),"")</f>
        <v/>
      </c>
      <c r="AF1286" s="6" t="str">
        <f>IF(Tabla2[[#This Row],[RESULTADO TOTAL EN PPRO8]]&lt;0,ABS(Tabla2[[#This Row],[RESULTADO TOTAL EN PPRO8]]),"")</f>
        <v/>
      </c>
    </row>
    <row r="1287" spans="1:32" x14ac:dyDescent="0.25">
      <c r="A1287" s="22"/>
      <c r="B1287" s="34">
        <f t="shared" si="45"/>
        <v>1285</v>
      </c>
      <c r="C1287" s="22"/>
      <c r="D1287" s="37"/>
      <c r="E1287" s="37"/>
      <c r="F1287" s="37"/>
      <c r="G1287" s="39"/>
      <c r="H1287" s="22"/>
      <c r="I1287" s="22"/>
      <c r="J1287" s="22"/>
      <c r="K1287" s="22"/>
      <c r="L1287" s="22"/>
      <c r="M1287" s="22"/>
      <c r="N1287" s="22"/>
      <c r="O1287" s="22"/>
      <c r="P1287" s="22"/>
      <c r="Q1287" s="22"/>
      <c r="R1287" s="22"/>
      <c r="S1287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1287" s="22"/>
      <c r="U1287" s="6" t="str">
        <f>IF(V1287&lt;&gt;"",Tabla2[[#This Row],[VALOR DEL PUNTO (EJEMPLO EN ACCIONES UN PUNTO 1€) ]]/Tabla2[[#This Row],[TAMAÑO DEL TICK (ACCIONES = 0,01)]],"")</f>
        <v/>
      </c>
      <c r="V1287" s="22"/>
      <c r="W1287" s="22"/>
      <c r="X1287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1287" s="13" t="str">
        <f>IF(Tabla2[[#This Row],[RESULTADO TOTAL EN PPRO8]]&lt;&gt;"",Tabla2[[#This Row],[RESULTADO TOTAL EN PPRO8]]-Tabla2[[#This Row],[RESULTADO (TOTAL)]],"")</f>
        <v/>
      </c>
      <c r="AA1287" s="6" t="str">
        <f>IF(Tabla2[[#This Row],[RESULTADO (TOTAL)]]&lt;0,1,"")</f>
        <v/>
      </c>
      <c r="AB1287" s="6" t="str">
        <f>IF(Tabla2[[#This Row],[TARGET REAL (RESULTADO EN TICKS)]]&lt;&gt;"",IF(Tabla2[[#This Row],[OPERACIONES PERDEDORAS]]=1,AB1286+Tabla2[[#This Row],[OPERACIONES PERDEDORAS]],0),"")</f>
        <v/>
      </c>
      <c r="AC1287" s="23"/>
      <c r="AD1287" s="23"/>
      <c r="AE1287" s="6" t="str">
        <f>IF(D1287&lt;&gt;"",COUNTIF($D$3:D1287,D1287),"")</f>
        <v/>
      </c>
      <c r="AF1287" s="6" t="str">
        <f>IF(Tabla2[[#This Row],[RESULTADO TOTAL EN PPRO8]]&lt;0,ABS(Tabla2[[#This Row],[RESULTADO TOTAL EN PPRO8]]),"")</f>
        <v/>
      </c>
    </row>
    <row r="1288" spans="1:32" x14ac:dyDescent="0.25">
      <c r="A1288" s="22"/>
      <c r="B1288" s="34">
        <f t="shared" si="45"/>
        <v>1286</v>
      </c>
      <c r="C1288" s="22"/>
      <c r="D1288" s="37"/>
      <c r="E1288" s="37"/>
      <c r="F1288" s="37"/>
      <c r="G1288" s="39"/>
      <c r="H1288" s="22"/>
      <c r="I1288" s="22"/>
      <c r="J1288" s="22"/>
      <c r="K1288" s="22"/>
      <c r="L1288" s="22"/>
      <c r="M1288" s="22"/>
      <c r="N1288" s="22"/>
      <c r="O1288" s="22"/>
      <c r="P1288" s="22"/>
      <c r="Q1288" s="22"/>
      <c r="R1288" s="22"/>
      <c r="S1288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1288" s="22"/>
      <c r="U1288" s="6" t="str">
        <f>IF(V1288&lt;&gt;"",Tabla2[[#This Row],[VALOR DEL PUNTO (EJEMPLO EN ACCIONES UN PUNTO 1€) ]]/Tabla2[[#This Row],[TAMAÑO DEL TICK (ACCIONES = 0,01)]],"")</f>
        <v/>
      </c>
      <c r="V1288" s="22"/>
      <c r="W1288" s="22"/>
      <c r="X1288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1288" s="13" t="str">
        <f>IF(Tabla2[[#This Row],[RESULTADO TOTAL EN PPRO8]]&lt;&gt;"",Tabla2[[#This Row],[RESULTADO TOTAL EN PPRO8]]-Tabla2[[#This Row],[RESULTADO (TOTAL)]],"")</f>
        <v/>
      </c>
      <c r="AA1288" s="6" t="str">
        <f>IF(Tabla2[[#This Row],[RESULTADO (TOTAL)]]&lt;0,1,"")</f>
        <v/>
      </c>
      <c r="AB1288" s="6" t="str">
        <f>IF(Tabla2[[#This Row],[TARGET REAL (RESULTADO EN TICKS)]]&lt;&gt;"",IF(Tabla2[[#This Row],[OPERACIONES PERDEDORAS]]=1,AB1287+Tabla2[[#This Row],[OPERACIONES PERDEDORAS]],0),"")</f>
        <v/>
      </c>
      <c r="AC1288" s="23"/>
      <c r="AD1288" s="23"/>
      <c r="AE1288" s="6" t="str">
        <f>IF(D1288&lt;&gt;"",COUNTIF($D$3:D1288,D1288),"")</f>
        <v/>
      </c>
      <c r="AF1288" s="6" t="str">
        <f>IF(Tabla2[[#This Row],[RESULTADO TOTAL EN PPRO8]]&lt;0,ABS(Tabla2[[#This Row],[RESULTADO TOTAL EN PPRO8]]),"")</f>
        <v/>
      </c>
    </row>
    <row r="1289" spans="1:32" x14ac:dyDescent="0.25">
      <c r="A1289" s="22"/>
      <c r="B1289" s="34">
        <f t="shared" si="45"/>
        <v>1287</v>
      </c>
      <c r="C1289" s="22"/>
      <c r="D1289" s="37"/>
      <c r="E1289" s="37"/>
      <c r="F1289" s="37"/>
      <c r="G1289" s="39"/>
      <c r="H1289" s="22"/>
      <c r="I1289" s="22"/>
      <c r="J1289" s="22"/>
      <c r="K1289" s="22"/>
      <c r="L1289" s="22"/>
      <c r="M1289" s="22"/>
      <c r="N1289" s="22"/>
      <c r="O1289" s="22"/>
      <c r="P1289" s="22"/>
      <c r="Q1289" s="22"/>
      <c r="R1289" s="22"/>
      <c r="S1289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1289" s="22"/>
      <c r="U1289" s="6" t="str">
        <f>IF(V1289&lt;&gt;"",Tabla2[[#This Row],[VALOR DEL PUNTO (EJEMPLO EN ACCIONES UN PUNTO 1€) ]]/Tabla2[[#This Row],[TAMAÑO DEL TICK (ACCIONES = 0,01)]],"")</f>
        <v/>
      </c>
      <c r="V1289" s="22"/>
      <c r="W1289" s="22"/>
      <c r="X1289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1289" s="13" t="str">
        <f>IF(Tabla2[[#This Row],[RESULTADO TOTAL EN PPRO8]]&lt;&gt;"",Tabla2[[#This Row],[RESULTADO TOTAL EN PPRO8]]-Tabla2[[#This Row],[RESULTADO (TOTAL)]],"")</f>
        <v/>
      </c>
      <c r="AA1289" s="6" t="str">
        <f>IF(Tabla2[[#This Row],[RESULTADO (TOTAL)]]&lt;0,1,"")</f>
        <v/>
      </c>
      <c r="AB1289" s="6" t="str">
        <f>IF(Tabla2[[#This Row],[TARGET REAL (RESULTADO EN TICKS)]]&lt;&gt;"",IF(Tabla2[[#This Row],[OPERACIONES PERDEDORAS]]=1,AB1288+Tabla2[[#This Row],[OPERACIONES PERDEDORAS]],0),"")</f>
        <v/>
      </c>
      <c r="AC1289" s="23"/>
      <c r="AD1289" s="23"/>
      <c r="AE1289" s="6" t="str">
        <f>IF(D1289&lt;&gt;"",COUNTIF($D$3:D1289,D1289),"")</f>
        <v/>
      </c>
      <c r="AF1289" s="6" t="str">
        <f>IF(Tabla2[[#This Row],[RESULTADO TOTAL EN PPRO8]]&lt;0,ABS(Tabla2[[#This Row],[RESULTADO TOTAL EN PPRO8]]),"")</f>
        <v/>
      </c>
    </row>
    <row r="1290" spans="1:32" x14ac:dyDescent="0.25">
      <c r="A1290" s="22"/>
      <c r="B1290" s="34">
        <f t="shared" si="45"/>
        <v>1288</v>
      </c>
      <c r="C1290" s="22"/>
      <c r="D1290" s="37"/>
      <c r="E1290" s="37"/>
      <c r="F1290" s="37"/>
      <c r="G1290" s="39"/>
      <c r="H1290" s="22"/>
      <c r="I1290" s="22"/>
      <c r="J1290" s="22"/>
      <c r="K1290" s="22"/>
      <c r="L1290" s="22"/>
      <c r="M1290" s="22"/>
      <c r="N1290" s="22"/>
      <c r="O1290" s="22"/>
      <c r="P1290" s="22"/>
      <c r="Q1290" s="22"/>
      <c r="R1290" s="22"/>
      <c r="S1290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1290" s="22"/>
      <c r="U1290" s="6" t="str">
        <f>IF(V1290&lt;&gt;"",Tabla2[[#This Row],[VALOR DEL PUNTO (EJEMPLO EN ACCIONES UN PUNTO 1€) ]]/Tabla2[[#This Row],[TAMAÑO DEL TICK (ACCIONES = 0,01)]],"")</f>
        <v/>
      </c>
      <c r="V1290" s="22"/>
      <c r="W1290" s="22"/>
      <c r="X1290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1290" s="13" t="str">
        <f>IF(Tabla2[[#This Row],[RESULTADO TOTAL EN PPRO8]]&lt;&gt;"",Tabla2[[#This Row],[RESULTADO TOTAL EN PPRO8]]-Tabla2[[#This Row],[RESULTADO (TOTAL)]],"")</f>
        <v/>
      </c>
      <c r="AA1290" s="6" t="str">
        <f>IF(Tabla2[[#This Row],[RESULTADO (TOTAL)]]&lt;0,1,"")</f>
        <v/>
      </c>
      <c r="AB1290" s="6" t="str">
        <f>IF(Tabla2[[#This Row],[TARGET REAL (RESULTADO EN TICKS)]]&lt;&gt;"",IF(Tabla2[[#This Row],[OPERACIONES PERDEDORAS]]=1,AB1289+Tabla2[[#This Row],[OPERACIONES PERDEDORAS]],0),"")</f>
        <v/>
      </c>
      <c r="AC1290" s="23"/>
      <c r="AD1290" s="23"/>
      <c r="AE1290" s="6" t="str">
        <f>IF(D1290&lt;&gt;"",COUNTIF($D$3:D1290,D1290),"")</f>
        <v/>
      </c>
      <c r="AF1290" s="6" t="str">
        <f>IF(Tabla2[[#This Row],[RESULTADO TOTAL EN PPRO8]]&lt;0,ABS(Tabla2[[#This Row],[RESULTADO TOTAL EN PPRO8]]),"")</f>
        <v/>
      </c>
    </row>
    <row r="1291" spans="1:32" x14ac:dyDescent="0.25">
      <c r="A1291" s="22"/>
      <c r="B1291" s="34">
        <f t="shared" si="45"/>
        <v>1289</v>
      </c>
      <c r="C1291" s="22"/>
      <c r="D1291" s="37"/>
      <c r="E1291" s="37"/>
      <c r="F1291" s="37"/>
      <c r="G1291" s="39"/>
      <c r="H1291" s="22"/>
      <c r="I1291" s="22"/>
      <c r="J1291" s="22"/>
      <c r="K1291" s="22"/>
      <c r="L1291" s="22"/>
      <c r="M1291" s="22"/>
      <c r="N1291" s="22"/>
      <c r="O1291" s="22"/>
      <c r="P1291" s="22"/>
      <c r="Q1291" s="22"/>
      <c r="R1291" s="22"/>
      <c r="S1291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1291" s="22"/>
      <c r="U1291" s="6" t="str">
        <f>IF(V1291&lt;&gt;"",Tabla2[[#This Row],[VALOR DEL PUNTO (EJEMPLO EN ACCIONES UN PUNTO 1€) ]]/Tabla2[[#This Row],[TAMAÑO DEL TICK (ACCIONES = 0,01)]],"")</f>
        <v/>
      </c>
      <c r="V1291" s="22"/>
      <c r="W1291" s="22"/>
      <c r="X1291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1291" s="13" t="str">
        <f>IF(Tabla2[[#This Row],[RESULTADO TOTAL EN PPRO8]]&lt;&gt;"",Tabla2[[#This Row],[RESULTADO TOTAL EN PPRO8]]-Tabla2[[#This Row],[RESULTADO (TOTAL)]],"")</f>
        <v/>
      </c>
      <c r="AA1291" s="6" t="str">
        <f>IF(Tabla2[[#This Row],[RESULTADO (TOTAL)]]&lt;0,1,"")</f>
        <v/>
      </c>
      <c r="AB1291" s="6" t="str">
        <f>IF(Tabla2[[#This Row],[TARGET REAL (RESULTADO EN TICKS)]]&lt;&gt;"",IF(Tabla2[[#This Row],[OPERACIONES PERDEDORAS]]=1,AB1290+Tabla2[[#This Row],[OPERACIONES PERDEDORAS]],0),"")</f>
        <v/>
      </c>
      <c r="AC1291" s="23"/>
      <c r="AD1291" s="23"/>
      <c r="AE1291" s="6" t="str">
        <f>IF(D1291&lt;&gt;"",COUNTIF($D$3:D1291,D1291),"")</f>
        <v/>
      </c>
      <c r="AF1291" s="6" t="str">
        <f>IF(Tabla2[[#This Row],[RESULTADO TOTAL EN PPRO8]]&lt;0,ABS(Tabla2[[#This Row],[RESULTADO TOTAL EN PPRO8]]),"")</f>
        <v/>
      </c>
    </row>
    <row r="1292" spans="1:32" x14ac:dyDescent="0.25">
      <c r="A1292" s="22"/>
      <c r="B1292" s="34">
        <f t="shared" si="45"/>
        <v>1290</v>
      </c>
      <c r="C1292" s="22"/>
      <c r="D1292" s="37"/>
      <c r="E1292" s="37"/>
      <c r="F1292" s="37"/>
      <c r="G1292" s="39"/>
      <c r="H1292" s="22"/>
      <c r="I1292" s="22"/>
      <c r="J1292" s="22"/>
      <c r="K1292" s="22"/>
      <c r="L1292" s="22"/>
      <c r="M1292" s="22"/>
      <c r="N1292" s="22"/>
      <c r="O1292" s="22"/>
      <c r="P1292" s="22"/>
      <c r="Q1292" s="22"/>
      <c r="R1292" s="22"/>
      <c r="S1292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1292" s="22"/>
      <c r="U1292" s="6" t="str">
        <f>IF(V1292&lt;&gt;"",Tabla2[[#This Row],[VALOR DEL PUNTO (EJEMPLO EN ACCIONES UN PUNTO 1€) ]]/Tabla2[[#This Row],[TAMAÑO DEL TICK (ACCIONES = 0,01)]],"")</f>
        <v/>
      </c>
      <c r="V1292" s="22"/>
      <c r="W1292" s="22"/>
      <c r="X1292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1292" s="13" t="str">
        <f>IF(Tabla2[[#This Row],[RESULTADO TOTAL EN PPRO8]]&lt;&gt;"",Tabla2[[#This Row],[RESULTADO TOTAL EN PPRO8]]-Tabla2[[#This Row],[RESULTADO (TOTAL)]],"")</f>
        <v/>
      </c>
      <c r="AA1292" s="6" t="str">
        <f>IF(Tabla2[[#This Row],[RESULTADO (TOTAL)]]&lt;0,1,"")</f>
        <v/>
      </c>
      <c r="AB1292" s="6" t="str">
        <f>IF(Tabla2[[#This Row],[TARGET REAL (RESULTADO EN TICKS)]]&lt;&gt;"",IF(Tabla2[[#This Row],[OPERACIONES PERDEDORAS]]=1,AB1291+Tabla2[[#This Row],[OPERACIONES PERDEDORAS]],0),"")</f>
        <v/>
      </c>
      <c r="AC1292" s="23"/>
      <c r="AD1292" s="23"/>
      <c r="AE1292" s="6" t="str">
        <f>IF(D1292&lt;&gt;"",COUNTIF($D$3:D1292,D1292),"")</f>
        <v/>
      </c>
      <c r="AF1292" s="6" t="str">
        <f>IF(Tabla2[[#This Row],[RESULTADO TOTAL EN PPRO8]]&lt;0,ABS(Tabla2[[#This Row],[RESULTADO TOTAL EN PPRO8]]),"")</f>
        <v/>
      </c>
    </row>
    <row r="1293" spans="1:32" x14ac:dyDescent="0.25">
      <c r="A1293" s="22"/>
      <c r="B1293" s="34">
        <f t="shared" si="45"/>
        <v>1291</v>
      </c>
      <c r="C1293" s="22"/>
      <c r="D1293" s="37"/>
      <c r="E1293" s="37"/>
      <c r="F1293" s="37"/>
      <c r="G1293" s="39"/>
      <c r="H1293" s="22"/>
      <c r="I1293" s="22"/>
      <c r="J1293" s="22"/>
      <c r="K1293" s="22"/>
      <c r="L1293" s="22"/>
      <c r="M1293" s="22"/>
      <c r="N1293" s="22"/>
      <c r="O1293" s="22"/>
      <c r="P1293" s="22"/>
      <c r="Q1293" s="22"/>
      <c r="R1293" s="22"/>
      <c r="S1293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1293" s="22"/>
      <c r="U1293" s="6" t="str">
        <f>IF(V1293&lt;&gt;"",Tabla2[[#This Row],[VALOR DEL PUNTO (EJEMPLO EN ACCIONES UN PUNTO 1€) ]]/Tabla2[[#This Row],[TAMAÑO DEL TICK (ACCIONES = 0,01)]],"")</f>
        <v/>
      </c>
      <c r="V1293" s="22"/>
      <c r="W1293" s="22"/>
      <c r="X1293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1293" s="13" t="str">
        <f>IF(Tabla2[[#This Row],[RESULTADO TOTAL EN PPRO8]]&lt;&gt;"",Tabla2[[#This Row],[RESULTADO TOTAL EN PPRO8]]-Tabla2[[#This Row],[RESULTADO (TOTAL)]],"")</f>
        <v/>
      </c>
      <c r="AA1293" s="6" t="str">
        <f>IF(Tabla2[[#This Row],[RESULTADO (TOTAL)]]&lt;0,1,"")</f>
        <v/>
      </c>
      <c r="AB1293" s="6" t="str">
        <f>IF(Tabla2[[#This Row],[TARGET REAL (RESULTADO EN TICKS)]]&lt;&gt;"",IF(Tabla2[[#This Row],[OPERACIONES PERDEDORAS]]=1,AB1292+Tabla2[[#This Row],[OPERACIONES PERDEDORAS]],0),"")</f>
        <v/>
      </c>
      <c r="AC1293" s="23"/>
      <c r="AD1293" s="23"/>
      <c r="AE1293" s="6" t="str">
        <f>IF(D1293&lt;&gt;"",COUNTIF($D$3:D1293,D1293),"")</f>
        <v/>
      </c>
      <c r="AF1293" s="6" t="str">
        <f>IF(Tabla2[[#This Row],[RESULTADO TOTAL EN PPRO8]]&lt;0,ABS(Tabla2[[#This Row],[RESULTADO TOTAL EN PPRO8]]),"")</f>
        <v/>
      </c>
    </row>
    <row r="1294" spans="1:32" x14ac:dyDescent="0.25">
      <c r="A1294" s="22"/>
      <c r="B1294" s="34">
        <f t="shared" si="45"/>
        <v>1292</v>
      </c>
      <c r="C1294" s="22"/>
      <c r="D1294" s="37"/>
      <c r="E1294" s="37"/>
      <c r="F1294" s="37"/>
      <c r="G1294" s="39"/>
      <c r="H1294" s="22"/>
      <c r="I1294" s="22"/>
      <c r="J1294" s="22"/>
      <c r="K1294" s="22"/>
      <c r="L1294" s="22"/>
      <c r="M1294" s="22"/>
      <c r="N1294" s="22"/>
      <c r="O1294" s="22"/>
      <c r="P1294" s="22"/>
      <c r="Q1294" s="22"/>
      <c r="R1294" s="22"/>
      <c r="S1294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1294" s="22"/>
      <c r="U1294" s="6" t="str">
        <f>IF(V1294&lt;&gt;"",Tabla2[[#This Row],[VALOR DEL PUNTO (EJEMPLO EN ACCIONES UN PUNTO 1€) ]]/Tabla2[[#This Row],[TAMAÑO DEL TICK (ACCIONES = 0,01)]],"")</f>
        <v/>
      </c>
      <c r="V1294" s="22"/>
      <c r="W1294" s="22"/>
      <c r="X1294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1294" s="13" t="str">
        <f>IF(Tabla2[[#This Row],[RESULTADO TOTAL EN PPRO8]]&lt;&gt;"",Tabla2[[#This Row],[RESULTADO TOTAL EN PPRO8]]-Tabla2[[#This Row],[RESULTADO (TOTAL)]],"")</f>
        <v/>
      </c>
      <c r="AA1294" s="6" t="str">
        <f>IF(Tabla2[[#This Row],[RESULTADO (TOTAL)]]&lt;0,1,"")</f>
        <v/>
      </c>
      <c r="AB1294" s="6" t="str">
        <f>IF(Tabla2[[#This Row],[TARGET REAL (RESULTADO EN TICKS)]]&lt;&gt;"",IF(Tabla2[[#This Row],[OPERACIONES PERDEDORAS]]=1,AB1293+Tabla2[[#This Row],[OPERACIONES PERDEDORAS]],0),"")</f>
        <v/>
      </c>
      <c r="AC1294" s="23"/>
      <c r="AD1294" s="23"/>
      <c r="AE1294" s="6" t="str">
        <f>IF(D1294&lt;&gt;"",COUNTIF($D$3:D1294,D1294),"")</f>
        <v/>
      </c>
      <c r="AF1294" s="6" t="str">
        <f>IF(Tabla2[[#This Row],[RESULTADO TOTAL EN PPRO8]]&lt;0,ABS(Tabla2[[#This Row],[RESULTADO TOTAL EN PPRO8]]),"")</f>
        <v/>
      </c>
    </row>
    <row r="1295" spans="1:32" x14ac:dyDescent="0.25">
      <c r="A1295" s="22"/>
      <c r="B1295" s="34">
        <f t="shared" si="45"/>
        <v>1293</v>
      </c>
      <c r="C1295" s="22"/>
      <c r="D1295" s="37"/>
      <c r="E1295" s="37"/>
      <c r="F1295" s="37"/>
      <c r="G1295" s="39"/>
      <c r="H1295" s="22"/>
      <c r="I1295" s="22"/>
      <c r="J1295" s="22"/>
      <c r="K1295" s="22"/>
      <c r="L1295" s="22"/>
      <c r="M1295" s="22"/>
      <c r="N1295" s="22"/>
      <c r="O1295" s="22"/>
      <c r="P1295" s="22"/>
      <c r="Q1295" s="22"/>
      <c r="R1295" s="22"/>
      <c r="S1295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1295" s="22"/>
      <c r="U1295" s="6" t="str">
        <f>IF(V1295&lt;&gt;"",Tabla2[[#This Row],[VALOR DEL PUNTO (EJEMPLO EN ACCIONES UN PUNTO 1€) ]]/Tabla2[[#This Row],[TAMAÑO DEL TICK (ACCIONES = 0,01)]],"")</f>
        <v/>
      </c>
      <c r="V1295" s="22"/>
      <c r="W1295" s="22"/>
      <c r="X1295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1295" s="13" t="str">
        <f>IF(Tabla2[[#This Row],[RESULTADO TOTAL EN PPRO8]]&lt;&gt;"",Tabla2[[#This Row],[RESULTADO TOTAL EN PPRO8]]-Tabla2[[#This Row],[RESULTADO (TOTAL)]],"")</f>
        <v/>
      </c>
      <c r="AA1295" s="6" t="str">
        <f>IF(Tabla2[[#This Row],[RESULTADO (TOTAL)]]&lt;0,1,"")</f>
        <v/>
      </c>
      <c r="AB1295" s="6" t="str">
        <f>IF(Tabla2[[#This Row],[TARGET REAL (RESULTADO EN TICKS)]]&lt;&gt;"",IF(Tabla2[[#This Row],[OPERACIONES PERDEDORAS]]=1,AB1294+Tabla2[[#This Row],[OPERACIONES PERDEDORAS]],0),"")</f>
        <v/>
      </c>
      <c r="AC1295" s="23"/>
      <c r="AD1295" s="23"/>
      <c r="AE1295" s="6" t="str">
        <f>IF(D1295&lt;&gt;"",COUNTIF($D$3:D1295,D1295),"")</f>
        <v/>
      </c>
      <c r="AF1295" s="6" t="str">
        <f>IF(Tabla2[[#This Row],[RESULTADO TOTAL EN PPRO8]]&lt;0,ABS(Tabla2[[#This Row],[RESULTADO TOTAL EN PPRO8]]),"")</f>
        <v/>
      </c>
    </row>
    <row r="1296" spans="1:32" x14ac:dyDescent="0.25">
      <c r="A1296" s="22"/>
      <c r="B1296" s="34">
        <f t="shared" si="45"/>
        <v>1294</v>
      </c>
      <c r="C1296" s="22"/>
      <c r="D1296" s="37"/>
      <c r="E1296" s="37"/>
      <c r="F1296" s="37"/>
      <c r="G1296" s="39"/>
      <c r="H1296" s="22"/>
      <c r="I1296" s="22"/>
      <c r="J1296" s="22"/>
      <c r="K1296" s="22"/>
      <c r="L1296" s="22"/>
      <c r="M1296" s="22"/>
      <c r="N1296" s="22"/>
      <c r="O1296" s="22"/>
      <c r="P1296" s="22"/>
      <c r="Q1296" s="22"/>
      <c r="R1296" s="22"/>
      <c r="S1296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1296" s="22"/>
      <c r="U1296" s="6" t="str">
        <f>IF(V1296&lt;&gt;"",Tabla2[[#This Row],[VALOR DEL PUNTO (EJEMPLO EN ACCIONES UN PUNTO 1€) ]]/Tabla2[[#This Row],[TAMAÑO DEL TICK (ACCIONES = 0,01)]],"")</f>
        <v/>
      </c>
      <c r="V1296" s="22"/>
      <c r="W1296" s="22"/>
      <c r="X1296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1296" s="13" t="str">
        <f>IF(Tabla2[[#This Row],[RESULTADO TOTAL EN PPRO8]]&lt;&gt;"",Tabla2[[#This Row],[RESULTADO TOTAL EN PPRO8]]-Tabla2[[#This Row],[RESULTADO (TOTAL)]],"")</f>
        <v/>
      </c>
      <c r="AA1296" s="6" t="str">
        <f>IF(Tabla2[[#This Row],[RESULTADO (TOTAL)]]&lt;0,1,"")</f>
        <v/>
      </c>
      <c r="AB1296" s="6" t="str">
        <f>IF(Tabla2[[#This Row],[TARGET REAL (RESULTADO EN TICKS)]]&lt;&gt;"",IF(Tabla2[[#This Row],[OPERACIONES PERDEDORAS]]=1,AB1295+Tabla2[[#This Row],[OPERACIONES PERDEDORAS]],0),"")</f>
        <v/>
      </c>
      <c r="AC1296" s="23"/>
      <c r="AD1296" s="23"/>
      <c r="AE1296" s="6" t="str">
        <f>IF(D1296&lt;&gt;"",COUNTIF($D$3:D1296,D1296),"")</f>
        <v/>
      </c>
      <c r="AF1296" s="6" t="str">
        <f>IF(Tabla2[[#This Row],[RESULTADO TOTAL EN PPRO8]]&lt;0,ABS(Tabla2[[#This Row],[RESULTADO TOTAL EN PPRO8]]),"")</f>
        <v/>
      </c>
    </row>
    <row r="1297" spans="1:32" x14ac:dyDescent="0.25">
      <c r="A1297" s="22"/>
      <c r="B1297" s="34">
        <f t="shared" si="45"/>
        <v>1295</v>
      </c>
      <c r="C1297" s="22"/>
      <c r="D1297" s="37"/>
      <c r="E1297" s="37"/>
      <c r="F1297" s="37"/>
      <c r="G1297" s="39"/>
      <c r="H1297" s="22"/>
      <c r="I1297" s="22"/>
      <c r="J1297" s="22"/>
      <c r="K1297" s="22"/>
      <c r="L1297" s="22"/>
      <c r="M1297" s="22"/>
      <c r="N1297" s="22"/>
      <c r="O1297" s="22"/>
      <c r="P1297" s="22"/>
      <c r="Q1297" s="22"/>
      <c r="R1297" s="22"/>
      <c r="S1297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1297" s="22"/>
      <c r="U1297" s="6" t="str">
        <f>IF(V1297&lt;&gt;"",Tabla2[[#This Row],[VALOR DEL PUNTO (EJEMPLO EN ACCIONES UN PUNTO 1€) ]]/Tabla2[[#This Row],[TAMAÑO DEL TICK (ACCIONES = 0,01)]],"")</f>
        <v/>
      </c>
      <c r="V1297" s="22"/>
      <c r="W1297" s="22"/>
      <c r="X1297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1297" s="13" t="str">
        <f>IF(Tabla2[[#This Row],[RESULTADO TOTAL EN PPRO8]]&lt;&gt;"",Tabla2[[#This Row],[RESULTADO TOTAL EN PPRO8]]-Tabla2[[#This Row],[RESULTADO (TOTAL)]],"")</f>
        <v/>
      </c>
      <c r="AA1297" s="6" t="str">
        <f>IF(Tabla2[[#This Row],[RESULTADO (TOTAL)]]&lt;0,1,"")</f>
        <v/>
      </c>
      <c r="AB1297" s="6" t="str">
        <f>IF(Tabla2[[#This Row],[TARGET REAL (RESULTADO EN TICKS)]]&lt;&gt;"",IF(Tabla2[[#This Row],[OPERACIONES PERDEDORAS]]=1,AB1296+Tabla2[[#This Row],[OPERACIONES PERDEDORAS]],0),"")</f>
        <v/>
      </c>
      <c r="AC1297" s="23"/>
      <c r="AD1297" s="23"/>
      <c r="AE1297" s="6" t="str">
        <f>IF(D1297&lt;&gt;"",COUNTIF($D$3:D1297,D1297),"")</f>
        <v/>
      </c>
      <c r="AF1297" s="6" t="str">
        <f>IF(Tabla2[[#This Row],[RESULTADO TOTAL EN PPRO8]]&lt;0,ABS(Tabla2[[#This Row],[RESULTADO TOTAL EN PPRO8]]),"")</f>
        <v/>
      </c>
    </row>
    <row r="1298" spans="1:32" x14ac:dyDescent="0.25">
      <c r="A1298" s="22"/>
      <c r="B1298" s="34">
        <f t="shared" si="45"/>
        <v>1296</v>
      </c>
      <c r="C1298" s="22"/>
      <c r="D1298" s="37"/>
      <c r="E1298" s="37"/>
      <c r="F1298" s="37"/>
      <c r="G1298" s="39"/>
      <c r="H1298" s="22"/>
      <c r="I1298" s="22"/>
      <c r="J1298" s="22"/>
      <c r="K1298" s="22"/>
      <c r="L1298" s="22"/>
      <c r="M1298" s="22"/>
      <c r="N1298" s="22"/>
      <c r="O1298" s="22"/>
      <c r="P1298" s="22"/>
      <c r="Q1298" s="22"/>
      <c r="R1298" s="22"/>
      <c r="S1298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1298" s="22"/>
      <c r="U1298" s="6" t="str">
        <f>IF(V1298&lt;&gt;"",Tabla2[[#This Row],[VALOR DEL PUNTO (EJEMPLO EN ACCIONES UN PUNTO 1€) ]]/Tabla2[[#This Row],[TAMAÑO DEL TICK (ACCIONES = 0,01)]],"")</f>
        <v/>
      </c>
      <c r="V1298" s="22"/>
      <c r="W1298" s="22"/>
      <c r="X1298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1298" s="13" t="str">
        <f>IF(Tabla2[[#This Row],[RESULTADO TOTAL EN PPRO8]]&lt;&gt;"",Tabla2[[#This Row],[RESULTADO TOTAL EN PPRO8]]-Tabla2[[#This Row],[RESULTADO (TOTAL)]],"")</f>
        <v/>
      </c>
      <c r="AA1298" s="6" t="str">
        <f>IF(Tabla2[[#This Row],[RESULTADO (TOTAL)]]&lt;0,1,"")</f>
        <v/>
      </c>
      <c r="AB1298" s="6" t="str">
        <f>IF(Tabla2[[#This Row],[TARGET REAL (RESULTADO EN TICKS)]]&lt;&gt;"",IF(Tabla2[[#This Row],[OPERACIONES PERDEDORAS]]=1,AB1297+Tabla2[[#This Row],[OPERACIONES PERDEDORAS]],0),"")</f>
        <v/>
      </c>
      <c r="AC1298" s="23"/>
      <c r="AD1298" s="23"/>
      <c r="AE1298" s="6" t="str">
        <f>IF(D1298&lt;&gt;"",COUNTIF($D$3:D1298,D1298),"")</f>
        <v/>
      </c>
      <c r="AF1298" s="6" t="str">
        <f>IF(Tabla2[[#This Row],[RESULTADO TOTAL EN PPRO8]]&lt;0,ABS(Tabla2[[#This Row],[RESULTADO TOTAL EN PPRO8]]),"")</f>
        <v/>
      </c>
    </row>
    <row r="1299" spans="1:32" x14ac:dyDescent="0.25">
      <c r="A1299" s="22"/>
      <c r="B1299" s="34">
        <f t="shared" si="45"/>
        <v>1297</v>
      </c>
      <c r="C1299" s="22"/>
      <c r="D1299" s="37"/>
      <c r="E1299" s="37"/>
      <c r="F1299" s="37"/>
      <c r="G1299" s="39"/>
      <c r="H1299" s="22"/>
      <c r="I1299" s="22"/>
      <c r="J1299" s="22"/>
      <c r="K1299" s="22"/>
      <c r="L1299" s="22"/>
      <c r="M1299" s="22"/>
      <c r="N1299" s="22"/>
      <c r="O1299" s="22"/>
      <c r="P1299" s="22"/>
      <c r="Q1299" s="22"/>
      <c r="R1299" s="22"/>
      <c r="S1299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1299" s="22"/>
      <c r="U1299" s="6" t="str">
        <f>IF(V1299&lt;&gt;"",Tabla2[[#This Row],[VALOR DEL PUNTO (EJEMPLO EN ACCIONES UN PUNTO 1€) ]]/Tabla2[[#This Row],[TAMAÑO DEL TICK (ACCIONES = 0,01)]],"")</f>
        <v/>
      </c>
      <c r="V1299" s="22"/>
      <c r="W1299" s="22"/>
      <c r="X1299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1299" s="13" t="str">
        <f>IF(Tabla2[[#This Row],[RESULTADO TOTAL EN PPRO8]]&lt;&gt;"",Tabla2[[#This Row],[RESULTADO TOTAL EN PPRO8]]-Tabla2[[#This Row],[RESULTADO (TOTAL)]],"")</f>
        <v/>
      </c>
      <c r="AA1299" s="6" t="str">
        <f>IF(Tabla2[[#This Row],[RESULTADO (TOTAL)]]&lt;0,1,"")</f>
        <v/>
      </c>
      <c r="AB1299" s="6" t="str">
        <f>IF(Tabla2[[#This Row],[TARGET REAL (RESULTADO EN TICKS)]]&lt;&gt;"",IF(Tabla2[[#This Row],[OPERACIONES PERDEDORAS]]=1,AB1298+Tabla2[[#This Row],[OPERACIONES PERDEDORAS]],0),"")</f>
        <v/>
      </c>
      <c r="AC1299" s="23"/>
      <c r="AD1299" s="23"/>
      <c r="AE1299" s="6" t="str">
        <f>IF(D1299&lt;&gt;"",COUNTIF($D$3:D1299,D1299),"")</f>
        <v/>
      </c>
      <c r="AF1299" s="6" t="str">
        <f>IF(Tabla2[[#This Row],[RESULTADO TOTAL EN PPRO8]]&lt;0,ABS(Tabla2[[#This Row],[RESULTADO TOTAL EN PPRO8]]),"")</f>
        <v/>
      </c>
    </row>
    <row r="1300" spans="1:32" x14ac:dyDescent="0.25">
      <c r="A1300" s="22"/>
      <c r="B1300" s="34">
        <f t="shared" si="45"/>
        <v>1298</v>
      </c>
      <c r="C1300" s="22"/>
      <c r="D1300" s="37"/>
      <c r="E1300" s="37"/>
      <c r="F1300" s="37"/>
      <c r="G1300" s="39"/>
      <c r="H1300" s="22"/>
      <c r="I1300" s="22"/>
      <c r="J1300" s="22"/>
      <c r="K1300" s="22"/>
      <c r="L1300" s="22"/>
      <c r="M1300" s="22"/>
      <c r="N1300" s="22"/>
      <c r="O1300" s="22"/>
      <c r="P1300" s="22"/>
      <c r="Q1300" s="22"/>
      <c r="R1300" s="22"/>
      <c r="S1300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1300" s="22"/>
      <c r="U1300" s="6" t="str">
        <f>IF(V1300&lt;&gt;"",Tabla2[[#This Row],[VALOR DEL PUNTO (EJEMPLO EN ACCIONES UN PUNTO 1€) ]]/Tabla2[[#This Row],[TAMAÑO DEL TICK (ACCIONES = 0,01)]],"")</f>
        <v/>
      </c>
      <c r="V1300" s="22"/>
      <c r="W1300" s="22"/>
      <c r="X1300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1300" s="13" t="str">
        <f>IF(Tabla2[[#This Row],[RESULTADO TOTAL EN PPRO8]]&lt;&gt;"",Tabla2[[#This Row],[RESULTADO TOTAL EN PPRO8]]-Tabla2[[#This Row],[RESULTADO (TOTAL)]],"")</f>
        <v/>
      </c>
      <c r="AA1300" s="6" t="str">
        <f>IF(Tabla2[[#This Row],[RESULTADO (TOTAL)]]&lt;0,1,"")</f>
        <v/>
      </c>
      <c r="AB1300" s="6" t="str">
        <f>IF(Tabla2[[#This Row],[TARGET REAL (RESULTADO EN TICKS)]]&lt;&gt;"",IF(Tabla2[[#This Row],[OPERACIONES PERDEDORAS]]=1,AB1299+Tabla2[[#This Row],[OPERACIONES PERDEDORAS]],0),"")</f>
        <v/>
      </c>
      <c r="AC1300" s="23"/>
      <c r="AD1300" s="23"/>
      <c r="AE1300" s="6" t="str">
        <f>IF(D1300&lt;&gt;"",COUNTIF($D$3:D1300,D1300),"")</f>
        <v/>
      </c>
      <c r="AF1300" s="6" t="str">
        <f>IF(Tabla2[[#This Row],[RESULTADO TOTAL EN PPRO8]]&lt;0,ABS(Tabla2[[#This Row],[RESULTADO TOTAL EN PPRO8]]),"")</f>
        <v/>
      </c>
    </row>
    <row r="1301" spans="1:32" x14ac:dyDescent="0.25">
      <c r="A1301" s="22"/>
      <c r="B1301" s="34">
        <f t="shared" si="45"/>
        <v>1299</v>
      </c>
      <c r="C1301" s="22"/>
      <c r="D1301" s="37"/>
      <c r="E1301" s="37"/>
      <c r="F1301" s="37"/>
      <c r="G1301" s="39"/>
      <c r="H1301" s="22"/>
      <c r="I1301" s="22"/>
      <c r="J1301" s="22"/>
      <c r="K1301" s="22"/>
      <c r="L1301" s="22"/>
      <c r="M1301" s="22"/>
      <c r="N1301" s="22"/>
      <c r="O1301" s="22"/>
      <c r="P1301" s="22"/>
      <c r="Q1301" s="22"/>
      <c r="R1301" s="22"/>
      <c r="S1301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1301" s="22"/>
      <c r="U1301" s="6" t="str">
        <f>IF(V1301&lt;&gt;"",Tabla2[[#This Row],[VALOR DEL PUNTO (EJEMPLO EN ACCIONES UN PUNTO 1€) ]]/Tabla2[[#This Row],[TAMAÑO DEL TICK (ACCIONES = 0,01)]],"")</f>
        <v/>
      </c>
      <c r="V1301" s="22"/>
      <c r="W1301" s="22"/>
      <c r="X1301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1301" s="13" t="str">
        <f>IF(Tabla2[[#This Row],[RESULTADO TOTAL EN PPRO8]]&lt;&gt;"",Tabla2[[#This Row],[RESULTADO TOTAL EN PPRO8]]-Tabla2[[#This Row],[RESULTADO (TOTAL)]],"")</f>
        <v/>
      </c>
      <c r="AA1301" s="6" t="str">
        <f>IF(Tabla2[[#This Row],[RESULTADO (TOTAL)]]&lt;0,1,"")</f>
        <v/>
      </c>
      <c r="AB1301" s="6" t="str">
        <f>IF(Tabla2[[#This Row],[TARGET REAL (RESULTADO EN TICKS)]]&lt;&gt;"",IF(Tabla2[[#This Row],[OPERACIONES PERDEDORAS]]=1,AB1300+Tabla2[[#This Row],[OPERACIONES PERDEDORAS]],0),"")</f>
        <v/>
      </c>
      <c r="AC1301" s="23"/>
      <c r="AD1301" s="23"/>
      <c r="AE1301" s="6" t="str">
        <f>IF(D1301&lt;&gt;"",COUNTIF($D$3:D1301,D1301),"")</f>
        <v/>
      </c>
      <c r="AF1301" s="6" t="str">
        <f>IF(Tabla2[[#This Row],[RESULTADO TOTAL EN PPRO8]]&lt;0,ABS(Tabla2[[#This Row],[RESULTADO TOTAL EN PPRO8]]),"")</f>
        <v/>
      </c>
    </row>
    <row r="1302" spans="1:32" x14ac:dyDescent="0.25">
      <c r="A1302" s="22"/>
      <c r="B1302" s="34">
        <f t="shared" si="45"/>
        <v>1300</v>
      </c>
      <c r="C1302" s="22"/>
      <c r="D1302" s="37"/>
      <c r="E1302" s="37"/>
      <c r="F1302" s="37"/>
      <c r="G1302" s="39"/>
      <c r="H1302" s="22"/>
      <c r="I1302" s="22"/>
      <c r="J1302" s="22"/>
      <c r="K1302" s="22"/>
      <c r="L1302" s="22"/>
      <c r="M1302" s="22"/>
      <c r="N1302" s="22"/>
      <c r="O1302" s="22"/>
      <c r="P1302" s="22"/>
      <c r="Q1302" s="22"/>
      <c r="R1302" s="22"/>
      <c r="S1302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1302" s="22"/>
      <c r="U1302" s="6" t="str">
        <f>IF(V1302&lt;&gt;"",Tabla2[[#This Row],[VALOR DEL PUNTO (EJEMPLO EN ACCIONES UN PUNTO 1€) ]]/Tabla2[[#This Row],[TAMAÑO DEL TICK (ACCIONES = 0,01)]],"")</f>
        <v/>
      </c>
      <c r="V1302" s="22"/>
      <c r="W1302" s="22"/>
      <c r="X1302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1302" s="13" t="str">
        <f>IF(Tabla2[[#This Row],[RESULTADO TOTAL EN PPRO8]]&lt;&gt;"",Tabla2[[#This Row],[RESULTADO TOTAL EN PPRO8]]-Tabla2[[#This Row],[RESULTADO (TOTAL)]],"")</f>
        <v/>
      </c>
      <c r="AA1302" s="6" t="str">
        <f>IF(Tabla2[[#This Row],[RESULTADO (TOTAL)]]&lt;0,1,"")</f>
        <v/>
      </c>
      <c r="AB1302" s="6" t="str">
        <f>IF(Tabla2[[#This Row],[TARGET REAL (RESULTADO EN TICKS)]]&lt;&gt;"",IF(Tabla2[[#This Row],[OPERACIONES PERDEDORAS]]=1,AB1301+Tabla2[[#This Row],[OPERACIONES PERDEDORAS]],0),"")</f>
        <v/>
      </c>
      <c r="AC1302" s="23"/>
      <c r="AD1302" s="23"/>
      <c r="AE1302" s="6" t="str">
        <f>IF(D1302&lt;&gt;"",COUNTIF($D$3:D1302,D1302),"")</f>
        <v/>
      </c>
      <c r="AF1302" s="6" t="str">
        <f>IF(Tabla2[[#This Row],[RESULTADO TOTAL EN PPRO8]]&lt;0,ABS(Tabla2[[#This Row],[RESULTADO TOTAL EN PPRO8]]),"")</f>
        <v/>
      </c>
    </row>
    <row r="1303" spans="1:32" x14ac:dyDescent="0.25">
      <c r="A1303" s="22"/>
      <c r="B1303" s="34">
        <f t="shared" si="45"/>
        <v>1301</v>
      </c>
      <c r="C1303" s="22"/>
      <c r="D1303" s="37"/>
      <c r="E1303" s="37"/>
      <c r="F1303" s="37"/>
      <c r="G1303" s="39"/>
      <c r="H1303" s="22"/>
      <c r="I1303" s="22"/>
      <c r="J1303" s="22"/>
      <c r="K1303" s="22"/>
      <c r="L1303" s="22"/>
      <c r="M1303" s="22"/>
      <c r="N1303" s="22"/>
      <c r="O1303" s="22"/>
      <c r="P1303" s="22"/>
      <c r="Q1303" s="22"/>
      <c r="R1303" s="22"/>
      <c r="S1303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1303" s="22"/>
      <c r="U1303" s="6" t="str">
        <f>IF(V1303&lt;&gt;"",Tabla2[[#This Row],[VALOR DEL PUNTO (EJEMPLO EN ACCIONES UN PUNTO 1€) ]]/Tabla2[[#This Row],[TAMAÑO DEL TICK (ACCIONES = 0,01)]],"")</f>
        <v/>
      </c>
      <c r="V1303" s="22"/>
      <c r="W1303" s="22"/>
      <c r="X1303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1303" s="13" t="str">
        <f>IF(Tabla2[[#This Row],[RESULTADO TOTAL EN PPRO8]]&lt;&gt;"",Tabla2[[#This Row],[RESULTADO TOTAL EN PPRO8]]-Tabla2[[#This Row],[RESULTADO (TOTAL)]],"")</f>
        <v/>
      </c>
      <c r="AA1303" s="6" t="str">
        <f>IF(Tabla2[[#This Row],[RESULTADO (TOTAL)]]&lt;0,1,"")</f>
        <v/>
      </c>
      <c r="AB1303" s="6" t="str">
        <f>IF(Tabla2[[#This Row],[TARGET REAL (RESULTADO EN TICKS)]]&lt;&gt;"",IF(Tabla2[[#This Row],[OPERACIONES PERDEDORAS]]=1,AB1302+Tabla2[[#This Row],[OPERACIONES PERDEDORAS]],0),"")</f>
        <v/>
      </c>
      <c r="AC1303" s="23"/>
      <c r="AD1303" s="23"/>
      <c r="AE1303" s="6" t="str">
        <f>IF(D1303&lt;&gt;"",COUNTIF($D$3:D1303,D1303),"")</f>
        <v/>
      </c>
      <c r="AF1303" s="6" t="str">
        <f>IF(Tabla2[[#This Row],[RESULTADO TOTAL EN PPRO8]]&lt;0,ABS(Tabla2[[#This Row],[RESULTADO TOTAL EN PPRO8]]),"")</f>
        <v/>
      </c>
    </row>
    <row r="1304" spans="1:32" x14ac:dyDescent="0.25">
      <c r="A1304" s="22"/>
      <c r="B1304" s="34">
        <f t="shared" si="45"/>
        <v>1302</v>
      </c>
      <c r="C1304" s="22"/>
      <c r="D1304" s="37"/>
      <c r="E1304" s="37"/>
      <c r="F1304" s="37"/>
      <c r="G1304" s="39"/>
      <c r="H1304" s="22"/>
      <c r="I1304" s="22"/>
      <c r="J1304" s="22"/>
      <c r="K1304" s="22"/>
      <c r="L1304" s="22"/>
      <c r="M1304" s="22"/>
      <c r="N1304" s="22"/>
      <c r="O1304" s="22"/>
      <c r="P1304" s="22"/>
      <c r="Q1304" s="22"/>
      <c r="R1304" s="22"/>
      <c r="S1304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1304" s="22"/>
      <c r="U1304" s="6" t="str">
        <f>IF(V1304&lt;&gt;"",Tabla2[[#This Row],[VALOR DEL PUNTO (EJEMPLO EN ACCIONES UN PUNTO 1€) ]]/Tabla2[[#This Row],[TAMAÑO DEL TICK (ACCIONES = 0,01)]],"")</f>
        <v/>
      </c>
      <c r="V1304" s="22"/>
      <c r="W1304" s="22"/>
      <c r="X1304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1304" s="13" t="str">
        <f>IF(Tabla2[[#This Row],[RESULTADO TOTAL EN PPRO8]]&lt;&gt;"",Tabla2[[#This Row],[RESULTADO TOTAL EN PPRO8]]-Tabla2[[#This Row],[RESULTADO (TOTAL)]],"")</f>
        <v/>
      </c>
      <c r="AA1304" s="6" t="str">
        <f>IF(Tabla2[[#This Row],[RESULTADO (TOTAL)]]&lt;0,1,"")</f>
        <v/>
      </c>
      <c r="AB1304" s="6" t="str">
        <f>IF(Tabla2[[#This Row],[TARGET REAL (RESULTADO EN TICKS)]]&lt;&gt;"",IF(Tabla2[[#This Row],[OPERACIONES PERDEDORAS]]=1,AB1303+Tabla2[[#This Row],[OPERACIONES PERDEDORAS]],0),"")</f>
        <v/>
      </c>
      <c r="AC1304" s="23"/>
      <c r="AD1304" s="23"/>
      <c r="AE1304" s="6" t="str">
        <f>IF(D1304&lt;&gt;"",COUNTIF($D$3:D1304,D1304),"")</f>
        <v/>
      </c>
      <c r="AF1304" s="6" t="str">
        <f>IF(Tabla2[[#This Row],[RESULTADO TOTAL EN PPRO8]]&lt;0,ABS(Tabla2[[#This Row],[RESULTADO TOTAL EN PPRO8]]),"")</f>
        <v/>
      </c>
    </row>
    <row r="1305" spans="1:32" x14ac:dyDescent="0.25">
      <c r="A1305" s="22"/>
      <c r="B1305" s="34">
        <f t="shared" si="45"/>
        <v>1303</v>
      </c>
      <c r="C1305" s="22"/>
      <c r="D1305" s="37"/>
      <c r="E1305" s="37"/>
      <c r="F1305" s="37"/>
      <c r="G1305" s="39"/>
      <c r="H1305" s="22"/>
      <c r="I1305" s="22"/>
      <c r="J1305" s="22"/>
      <c r="K1305" s="22"/>
      <c r="L1305" s="22"/>
      <c r="M1305" s="22"/>
      <c r="N1305" s="22"/>
      <c r="O1305" s="22"/>
      <c r="P1305" s="22"/>
      <c r="Q1305" s="22"/>
      <c r="R1305" s="22"/>
      <c r="S1305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1305" s="22"/>
      <c r="U1305" s="6" t="str">
        <f>IF(V1305&lt;&gt;"",Tabla2[[#This Row],[VALOR DEL PUNTO (EJEMPLO EN ACCIONES UN PUNTO 1€) ]]/Tabla2[[#This Row],[TAMAÑO DEL TICK (ACCIONES = 0,01)]],"")</f>
        <v/>
      </c>
      <c r="V1305" s="22"/>
      <c r="W1305" s="22"/>
      <c r="X1305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1305" s="13" t="str">
        <f>IF(Tabla2[[#This Row],[RESULTADO TOTAL EN PPRO8]]&lt;&gt;"",Tabla2[[#This Row],[RESULTADO TOTAL EN PPRO8]]-Tabla2[[#This Row],[RESULTADO (TOTAL)]],"")</f>
        <v/>
      </c>
      <c r="AA1305" s="6" t="str">
        <f>IF(Tabla2[[#This Row],[RESULTADO (TOTAL)]]&lt;0,1,"")</f>
        <v/>
      </c>
      <c r="AB1305" s="6" t="str">
        <f>IF(Tabla2[[#This Row],[TARGET REAL (RESULTADO EN TICKS)]]&lt;&gt;"",IF(Tabla2[[#This Row],[OPERACIONES PERDEDORAS]]=1,AB1304+Tabla2[[#This Row],[OPERACIONES PERDEDORAS]],0),"")</f>
        <v/>
      </c>
      <c r="AC1305" s="23"/>
      <c r="AD1305" s="23"/>
      <c r="AE1305" s="6" t="str">
        <f>IF(D1305&lt;&gt;"",COUNTIF($D$3:D1305,D1305),"")</f>
        <v/>
      </c>
      <c r="AF1305" s="6" t="str">
        <f>IF(Tabla2[[#This Row],[RESULTADO TOTAL EN PPRO8]]&lt;0,ABS(Tabla2[[#This Row],[RESULTADO TOTAL EN PPRO8]]),"")</f>
        <v/>
      </c>
    </row>
    <row r="1306" spans="1:32" x14ac:dyDescent="0.25">
      <c r="A1306" s="22"/>
      <c r="B1306" s="34">
        <f t="shared" si="45"/>
        <v>1304</v>
      </c>
      <c r="C1306" s="22"/>
      <c r="D1306" s="37"/>
      <c r="E1306" s="37"/>
      <c r="F1306" s="37"/>
      <c r="G1306" s="39"/>
      <c r="H1306" s="22"/>
      <c r="I1306" s="22"/>
      <c r="J1306" s="22"/>
      <c r="K1306" s="22"/>
      <c r="L1306" s="22"/>
      <c r="M1306" s="22"/>
      <c r="N1306" s="22"/>
      <c r="O1306" s="22"/>
      <c r="P1306" s="22"/>
      <c r="Q1306" s="22"/>
      <c r="R1306" s="22"/>
      <c r="S1306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1306" s="22"/>
      <c r="U1306" s="6" t="str">
        <f>IF(V1306&lt;&gt;"",Tabla2[[#This Row],[VALOR DEL PUNTO (EJEMPLO EN ACCIONES UN PUNTO 1€) ]]/Tabla2[[#This Row],[TAMAÑO DEL TICK (ACCIONES = 0,01)]],"")</f>
        <v/>
      </c>
      <c r="V1306" s="22"/>
      <c r="W1306" s="22"/>
      <c r="X1306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1306" s="13" t="str">
        <f>IF(Tabla2[[#This Row],[RESULTADO TOTAL EN PPRO8]]&lt;&gt;"",Tabla2[[#This Row],[RESULTADO TOTAL EN PPRO8]]-Tabla2[[#This Row],[RESULTADO (TOTAL)]],"")</f>
        <v/>
      </c>
      <c r="AA1306" s="6" t="str">
        <f>IF(Tabla2[[#This Row],[RESULTADO (TOTAL)]]&lt;0,1,"")</f>
        <v/>
      </c>
      <c r="AB1306" s="6" t="str">
        <f>IF(Tabla2[[#This Row],[TARGET REAL (RESULTADO EN TICKS)]]&lt;&gt;"",IF(Tabla2[[#This Row],[OPERACIONES PERDEDORAS]]=1,AB1305+Tabla2[[#This Row],[OPERACIONES PERDEDORAS]],0),"")</f>
        <v/>
      </c>
      <c r="AC1306" s="23"/>
      <c r="AD1306" s="23"/>
      <c r="AE1306" s="6" t="str">
        <f>IF(D1306&lt;&gt;"",COUNTIF($D$3:D1306,D1306),"")</f>
        <v/>
      </c>
      <c r="AF1306" s="6" t="str">
        <f>IF(Tabla2[[#This Row],[RESULTADO TOTAL EN PPRO8]]&lt;0,ABS(Tabla2[[#This Row],[RESULTADO TOTAL EN PPRO8]]),"")</f>
        <v/>
      </c>
    </row>
    <row r="1307" spans="1:32" x14ac:dyDescent="0.25">
      <c r="A1307" s="22"/>
      <c r="B1307" s="34">
        <f t="shared" si="45"/>
        <v>1305</v>
      </c>
      <c r="C1307" s="22"/>
      <c r="D1307" s="37"/>
      <c r="E1307" s="37"/>
      <c r="F1307" s="37"/>
      <c r="G1307" s="39"/>
      <c r="H1307" s="22"/>
      <c r="I1307" s="22"/>
      <c r="J1307" s="22"/>
      <c r="K1307" s="22"/>
      <c r="L1307" s="22"/>
      <c r="M1307" s="22"/>
      <c r="N1307" s="22"/>
      <c r="O1307" s="22"/>
      <c r="P1307" s="22"/>
      <c r="Q1307" s="22"/>
      <c r="R1307" s="22"/>
      <c r="S1307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1307" s="22"/>
      <c r="U1307" s="6" t="str">
        <f>IF(V1307&lt;&gt;"",Tabla2[[#This Row],[VALOR DEL PUNTO (EJEMPLO EN ACCIONES UN PUNTO 1€) ]]/Tabla2[[#This Row],[TAMAÑO DEL TICK (ACCIONES = 0,01)]],"")</f>
        <v/>
      </c>
      <c r="V1307" s="22"/>
      <c r="W1307" s="22"/>
      <c r="X1307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1307" s="13" t="str">
        <f>IF(Tabla2[[#This Row],[RESULTADO TOTAL EN PPRO8]]&lt;&gt;"",Tabla2[[#This Row],[RESULTADO TOTAL EN PPRO8]]-Tabla2[[#This Row],[RESULTADO (TOTAL)]],"")</f>
        <v/>
      </c>
      <c r="AA1307" s="6" t="str">
        <f>IF(Tabla2[[#This Row],[RESULTADO (TOTAL)]]&lt;0,1,"")</f>
        <v/>
      </c>
      <c r="AB1307" s="6" t="str">
        <f>IF(Tabla2[[#This Row],[TARGET REAL (RESULTADO EN TICKS)]]&lt;&gt;"",IF(Tabla2[[#This Row],[OPERACIONES PERDEDORAS]]=1,AB1306+Tabla2[[#This Row],[OPERACIONES PERDEDORAS]],0),"")</f>
        <v/>
      </c>
      <c r="AC1307" s="23"/>
      <c r="AD1307" s="23"/>
      <c r="AE1307" s="6" t="str">
        <f>IF(D1307&lt;&gt;"",COUNTIF($D$3:D1307,D1307),"")</f>
        <v/>
      </c>
      <c r="AF1307" s="6" t="str">
        <f>IF(Tabla2[[#This Row],[RESULTADO TOTAL EN PPRO8]]&lt;0,ABS(Tabla2[[#This Row],[RESULTADO TOTAL EN PPRO8]]),"")</f>
        <v/>
      </c>
    </row>
    <row r="1308" spans="1:32" x14ac:dyDescent="0.25">
      <c r="A1308" s="22"/>
      <c r="B1308" s="34">
        <f t="shared" si="45"/>
        <v>1306</v>
      </c>
      <c r="C1308" s="22"/>
      <c r="D1308" s="37"/>
      <c r="E1308" s="37"/>
      <c r="F1308" s="37"/>
      <c r="G1308" s="39"/>
      <c r="H1308" s="22"/>
      <c r="I1308" s="22"/>
      <c r="J1308" s="22"/>
      <c r="K1308" s="22"/>
      <c r="L1308" s="22"/>
      <c r="M1308" s="22"/>
      <c r="N1308" s="22"/>
      <c r="O1308" s="22"/>
      <c r="P1308" s="22"/>
      <c r="Q1308" s="22"/>
      <c r="R1308" s="22"/>
      <c r="S1308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1308" s="22"/>
      <c r="U1308" s="6" t="str">
        <f>IF(V1308&lt;&gt;"",Tabla2[[#This Row],[VALOR DEL PUNTO (EJEMPLO EN ACCIONES UN PUNTO 1€) ]]/Tabla2[[#This Row],[TAMAÑO DEL TICK (ACCIONES = 0,01)]],"")</f>
        <v/>
      </c>
      <c r="V1308" s="22"/>
      <c r="W1308" s="22"/>
      <c r="X1308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1308" s="13" t="str">
        <f>IF(Tabla2[[#This Row],[RESULTADO TOTAL EN PPRO8]]&lt;&gt;"",Tabla2[[#This Row],[RESULTADO TOTAL EN PPRO8]]-Tabla2[[#This Row],[RESULTADO (TOTAL)]],"")</f>
        <v/>
      </c>
      <c r="AA1308" s="6" t="str">
        <f>IF(Tabla2[[#This Row],[RESULTADO (TOTAL)]]&lt;0,1,"")</f>
        <v/>
      </c>
      <c r="AB1308" s="6" t="str">
        <f>IF(Tabla2[[#This Row],[TARGET REAL (RESULTADO EN TICKS)]]&lt;&gt;"",IF(Tabla2[[#This Row],[OPERACIONES PERDEDORAS]]=1,AB1307+Tabla2[[#This Row],[OPERACIONES PERDEDORAS]],0),"")</f>
        <v/>
      </c>
      <c r="AC1308" s="23"/>
      <c r="AD1308" s="23"/>
      <c r="AE1308" s="6" t="str">
        <f>IF(D1308&lt;&gt;"",COUNTIF($D$3:D1308,D1308),"")</f>
        <v/>
      </c>
      <c r="AF1308" s="6" t="str">
        <f>IF(Tabla2[[#This Row],[RESULTADO TOTAL EN PPRO8]]&lt;0,ABS(Tabla2[[#This Row],[RESULTADO TOTAL EN PPRO8]]),"")</f>
        <v/>
      </c>
    </row>
    <row r="1309" spans="1:32" x14ac:dyDescent="0.25">
      <c r="A1309" s="22"/>
      <c r="B1309" s="34">
        <f t="shared" si="45"/>
        <v>1307</v>
      </c>
      <c r="C1309" s="22"/>
      <c r="D1309" s="37"/>
      <c r="E1309" s="37"/>
      <c r="F1309" s="37"/>
      <c r="G1309" s="39"/>
      <c r="H1309" s="22"/>
      <c r="I1309" s="22"/>
      <c r="J1309" s="22"/>
      <c r="K1309" s="22"/>
      <c r="L1309" s="22"/>
      <c r="M1309" s="22"/>
      <c r="N1309" s="22"/>
      <c r="O1309" s="22"/>
      <c r="P1309" s="22"/>
      <c r="Q1309" s="22"/>
      <c r="R1309" s="22"/>
      <c r="S1309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1309" s="22"/>
      <c r="U1309" s="6" t="str">
        <f>IF(V1309&lt;&gt;"",Tabla2[[#This Row],[VALOR DEL PUNTO (EJEMPLO EN ACCIONES UN PUNTO 1€) ]]/Tabla2[[#This Row],[TAMAÑO DEL TICK (ACCIONES = 0,01)]],"")</f>
        <v/>
      </c>
      <c r="V1309" s="22"/>
      <c r="W1309" s="22"/>
      <c r="X1309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1309" s="13" t="str">
        <f>IF(Tabla2[[#This Row],[RESULTADO TOTAL EN PPRO8]]&lt;&gt;"",Tabla2[[#This Row],[RESULTADO TOTAL EN PPRO8]]-Tabla2[[#This Row],[RESULTADO (TOTAL)]],"")</f>
        <v/>
      </c>
      <c r="AA1309" s="6" t="str">
        <f>IF(Tabla2[[#This Row],[RESULTADO (TOTAL)]]&lt;0,1,"")</f>
        <v/>
      </c>
      <c r="AB1309" s="6" t="str">
        <f>IF(Tabla2[[#This Row],[TARGET REAL (RESULTADO EN TICKS)]]&lt;&gt;"",IF(Tabla2[[#This Row],[OPERACIONES PERDEDORAS]]=1,AB1308+Tabla2[[#This Row],[OPERACIONES PERDEDORAS]],0),"")</f>
        <v/>
      </c>
      <c r="AC1309" s="23"/>
      <c r="AD1309" s="23"/>
      <c r="AE1309" s="6" t="str">
        <f>IF(D1309&lt;&gt;"",COUNTIF($D$3:D1309,D1309),"")</f>
        <v/>
      </c>
      <c r="AF1309" s="6" t="str">
        <f>IF(Tabla2[[#This Row],[RESULTADO TOTAL EN PPRO8]]&lt;0,ABS(Tabla2[[#This Row],[RESULTADO TOTAL EN PPRO8]]),"")</f>
        <v/>
      </c>
    </row>
    <row r="1310" spans="1:32" x14ac:dyDescent="0.25">
      <c r="A1310" s="22"/>
      <c r="B1310" s="34">
        <f t="shared" si="45"/>
        <v>1308</v>
      </c>
      <c r="C1310" s="22"/>
      <c r="D1310" s="37"/>
      <c r="E1310" s="37"/>
      <c r="F1310" s="37"/>
      <c r="G1310" s="39"/>
      <c r="H1310" s="22"/>
      <c r="I1310" s="22"/>
      <c r="J1310" s="22"/>
      <c r="K1310" s="22"/>
      <c r="L1310" s="22"/>
      <c r="M1310" s="22"/>
      <c r="N1310" s="22"/>
      <c r="O1310" s="22"/>
      <c r="P1310" s="22"/>
      <c r="Q1310" s="22"/>
      <c r="R1310" s="22"/>
      <c r="S1310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1310" s="22"/>
      <c r="U1310" s="6" t="str">
        <f>IF(V1310&lt;&gt;"",Tabla2[[#This Row],[VALOR DEL PUNTO (EJEMPLO EN ACCIONES UN PUNTO 1€) ]]/Tabla2[[#This Row],[TAMAÑO DEL TICK (ACCIONES = 0,01)]],"")</f>
        <v/>
      </c>
      <c r="V1310" s="22"/>
      <c r="W1310" s="22"/>
      <c r="X1310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1310" s="13" t="str">
        <f>IF(Tabla2[[#This Row],[RESULTADO TOTAL EN PPRO8]]&lt;&gt;"",Tabla2[[#This Row],[RESULTADO TOTAL EN PPRO8]]-Tabla2[[#This Row],[RESULTADO (TOTAL)]],"")</f>
        <v/>
      </c>
      <c r="AA1310" s="6" t="str">
        <f>IF(Tabla2[[#This Row],[RESULTADO (TOTAL)]]&lt;0,1,"")</f>
        <v/>
      </c>
      <c r="AB1310" s="6" t="str">
        <f>IF(Tabla2[[#This Row],[TARGET REAL (RESULTADO EN TICKS)]]&lt;&gt;"",IF(Tabla2[[#This Row],[OPERACIONES PERDEDORAS]]=1,AB1309+Tabla2[[#This Row],[OPERACIONES PERDEDORAS]],0),"")</f>
        <v/>
      </c>
      <c r="AC1310" s="23"/>
      <c r="AD1310" s="23"/>
      <c r="AE1310" s="6" t="str">
        <f>IF(D1310&lt;&gt;"",COUNTIF($D$3:D1310,D1310),"")</f>
        <v/>
      </c>
      <c r="AF1310" s="6" t="str">
        <f>IF(Tabla2[[#This Row],[RESULTADO TOTAL EN PPRO8]]&lt;0,ABS(Tabla2[[#This Row],[RESULTADO TOTAL EN PPRO8]]),"")</f>
        <v/>
      </c>
    </row>
    <row r="1311" spans="1:32" x14ac:dyDescent="0.25">
      <c r="A1311" s="22"/>
      <c r="B1311" s="34">
        <f t="shared" si="45"/>
        <v>1309</v>
      </c>
      <c r="C1311" s="22"/>
      <c r="D1311" s="37"/>
      <c r="E1311" s="37"/>
      <c r="F1311" s="37"/>
      <c r="G1311" s="39"/>
      <c r="H1311" s="22"/>
      <c r="I1311" s="22"/>
      <c r="J1311" s="22"/>
      <c r="K1311" s="22"/>
      <c r="L1311" s="22"/>
      <c r="M1311" s="22"/>
      <c r="N1311" s="22"/>
      <c r="O1311" s="22"/>
      <c r="P1311" s="22"/>
      <c r="Q1311" s="22"/>
      <c r="R1311" s="22"/>
      <c r="S1311" s="7" t="str">
        <f>IF(Tabla2[[#This Row],[DIRECCIÓN DE COMPRA O VENTA (C ó V)]]&lt;&gt;"",IF(Tabla2[[#This Row],[DIRECCIÓN DE COMPRA O VENTA (C ó V)]]="C",Tabla2[[#This Row],[PRECIO SALIDA]]-Tabla2[[#This Row],[PRECIO DE ENTRADA]],Tabla2[[#This Row],[PRECIO DE ENTRADA]]-Tabla2[[#This Row],[PRECIO SALIDA]]),"")</f>
        <v/>
      </c>
      <c r="T1311" s="22"/>
      <c r="U1311" s="6" t="str">
        <f>IF(V1311&lt;&gt;"",Tabla2[[#This Row],[VALOR DEL PUNTO (EJEMPLO EN ACCIONES UN PUNTO 1€) ]]/Tabla2[[#This Row],[TAMAÑO DEL TICK (ACCIONES = 0,01)]],"")</f>
        <v/>
      </c>
      <c r="V1311" s="22"/>
      <c r="W1311" s="22"/>
      <c r="X1311" s="7" t="str">
        <f>IF(Tabla2[[#This Row],[TARGET REAL (RESULTADO EN TICKS)]]&lt;&gt;"",IF(ABS(Tabla2[[#This Row],[TARGET REAL (RESULTADO EN TICKS)]])&gt;0.03,Tabla2[[#This Row],[VALOR DEL PUNTO O POINT VALUE (EN UNIDADES MONETARIAS) EN ACCIONES 1 PUNTO = 1 €]]*Tabla2[[#This Row],[TARGET REAL (RESULTADO EN TICKS)]]/Tabla2[[#This Row],[VALOR DEL PUNTO (EJEMPLO EN ACCIONES UN PUNTO 1€) ]]*Tabla2[[#This Row],[VOLUMEN]],0),"")</f>
        <v/>
      </c>
      <c r="Z1311" s="13" t="str">
        <f>IF(Tabla2[[#This Row],[RESULTADO TOTAL EN PPRO8]]&lt;&gt;"",Tabla2[[#This Row],[RESULTADO TOTAL EN PPRO8]]-Tabla2[[#This Row],[RESULTADO (TOTAL)]],"")</f>
        <v/>
      </c>
      <c r="AA1311" s="6" t="str">
        <f>IF(Tabla2[[#This Row],[RESULTADO (TOTAL)]]&lt;0,1,"")</f>
        <v/>
      </c>
      <c r="AB1311" s="6" t="str">
        <f>IF(Tabla2[[#This Row],[TARGET REAL (RESULTADO EN TICKS)]]&lt;&gt;"",IF(Tabla2[[#This Row],[OPERACIONES PERDEDORAS]]=1,AB1310+Tabla2[[#This Row],[OPERACIONES PERDEDORAS]],0),"")</f>
        <v/>
      </c>
      <c r="AC1311" s="23"/>
      <c r="AD1311" s="23"/>
      <c r="AE1311" s="6" t="str">
        <f>IF(D1311&lt;&gt;"",COUNTIF($D$3:D1311,D1311),"")</f>
        <v/>
      </c>
      <c r="AF1311" s="6" t="str">
        <f>IF(Tabla2[[#This Row],[RESULTADO TOTAL EN PPRO8]]&lt;0,ABS(Tabla2[[#This Row],[RESULTADO TOTAL EN PPRO8]]),"")</f>
        <v/>
      </c>
    </row>
  </sheetData>
  <sheetProtection password="CF7A" sheet="1" objects="1" scenarios="1"/>
  <conditionalFormatting sqref="S2">
    <cfRule type="cellIs" dxfId="139" priority="25" stopIfTrue="1" operator="greaterThan">
      <formula>0</formula>
    </cfRule>
  </conditionalFormatting>
  <conditionalFormatting sqref="Y2:Z1048576 S2:S1048576">
    <cfRule type="cellIs" dxfId="138" priority="23" stopIfTrue="1" operator="greaterThan">
      <formula>0</formula>
    </cfRule>
    <cfRule type="cellIs" dxfId="137" priority="24" stopIfTrue="1" operator="lessThan">
      <formula>0</formula>
    </cfRule>
  </conditionalFormatting>
  <conditionalFormatting sqref="X2:Z2 X3:Y30">
    <cfRule type="cellIs" dxfId="136" priority="21" stopIfTrue="1" operator="greaterThan">
      <formula>0</formula>
    </cfRule>
    <cfRule type="cellIs" dxfId="135" priority="22" stopIfTrue="1" operator="lessThan">
      <formula>0</formula>
    </cfRule>
  </conditionalFormatting>
  <conditionalFormatting sqref="Z3:Z30">
    <cfRule type="cellIs" dxfId="134" priority="15" stopIfTrue="1" operator="greaterThan">
      <formula>0</formula>
    </cfRule>
    <cfRule type="cellIs" dxfId="133" priority="16" stopIfTrue="1" operator="lessThan">
      <formula>0</formula>
    </cfRule>
  </conditionalFormatting>
  <conditionalFormatting sqref="X31:X36">
    <cfRule type="cellIs" dxfId="132" priority="13" stopIfTrue="1" operator="greaterThan">
      <formula>0</formula>
    </cfRule>
    <cfRule type="cellIs" dxfId="131" priority="14" stopIfTrue="1" operator="lessThan">
      <formula>0</formula>
    </cfRule>
  </conditionalFormatting>
  <conditionalFormatting sqref="Y31:Y36">
    <cfRule type="cellIs" dxfId="130" priority="11" stopIfTrue="1" operator="greaterThan">
      <formula>0</formula>
    </cfRule>
    <cfRule type="cellIs" dxfId="129" priority="12" stopIfTrue="1" operator="lessThan">
      <formula>0</formula>
    </cfRule>
  </conditionalFormatting>
  <conditionalFormatting sqref="S31:S36">
    <cfRule type="cellIs" dxfId="128" priority="7" stopIfTrue="1" operator="greaterThan">
      <formula>0</formula>
    </cfRule>
    <cfRule type="cellIs" dxfId="127" priority="8" stopIfTrue="1" operator="lessThan">
      <formula>0</formula>
    </cfRule>
  </conditionalFormatting>
  <conditionalFormatting sqref="X37:X1311">
    <cfRule type="cellIs" dxfId="126" priority="5" stopIfTrue="1" operator="greaterThan">
      <formula>0</formula>
    </cfRule>
    <cfRule type="cellIs" dxfId="125" priority="6" stopIfTrue="1" operator="lessThan">
      <formula>0</formula>
    </cfRule>
  </conditionalFormatting>
  <conditionalFormatting sqref="S37:S1311">
    <cfRule type="cellIs" dxfId="124" priority="3" stopIfTrue="1" operator="greaterThan">
      <formula>0</formula>
    </cfRule>
    <cfRule type="cellIs" dxfId="123" priority="4" stopIfTrue="1" operator="lessThan">
      <formula>0</formula>
    </cfRule>
  </conditionalFormatting>
  <pageMargins left="0.7" right="0.7" top="0.75" bottom="0.75" header="0.3" footer="0.3"/>
  <pageSetup paperSize="9" orientation="portrait" r:id="rId1"/>
  <legacy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7"/>
  <sheetViews>
    <sheetView workbookViewId="0">
      <selection activeCell="B16" sqref="B16"/>
    </sheetView>
  </sheetViews>
  <sheetFormatPr baseColWidth="10" defaultRowHeight="15" x14ac:dyDescent="0.25"/>
  <cols>
    <col min="1" max="1" width="16.42578125" style="32" customWidth="1"/>
    <col min="2" max="2" width="18.5703125" style="10" customWidth="1"/>
    <col min="3" max="3" width="30.5703125" style="10" customWidth="1"/>
    <col min="4" max="4" width="30.7109375" style="10" customWidth="1"/>
    <col min="5" max="5" width="22.7109375" style="10" customWidth="1"/>
    <col min="6" max="6" width="22.85546875" style="10" customWidth="1"/>
    <col min="7" max="7" width="16.85546875" style="10" customWidth="1"/>
    <col min="8" max="8" width="13" style="10" customWidth="1"/>
    <col min="9" max="9" width="20.28515625" style="10" customWidth="1"/>
    <col min="10" max="10" width="24.85546875" style="10" customWidth="1"/>
    <col min="11" max="11" width="15.42578125" style="10" customWidth="1"/>
    <col min="12" max="12" width="14.42578125" style="10" customWidth="1"/>
    <col min="13" max="13" width="13.140625" style="10" customWidth="1"/>
    <col min="14" max="16384" width="11.42578125" style="10"/>
  </cols>
  <sheetData>
    <row r="1" spans="1:10" ht="36.75" customHeight="1" thickBot="1" x14ac:dyDescent="0.3">
      <c r="A1" s="24" t="s">
        <v>5</v>
      </c>
      <c r="B1" s="18" t="s">
        <v>6</v>
      </c>
      <c r="C1" s="18" t="s">
        <v>8</v>
      </c>
      <c r="D1" s="18" t="s">
        <v>7</v>
      </c>
      <c r="E1" s="18" t="s">
        <v>9</v>
      </c>
      <c r="F1" s="18" t="s">
        <v>10</v>
      </c>
      <c r="G1" s="18" t="s">
        <v>11</v>
      </c>
      <c r="H1" s="18" t="s">
        <v>12</v>
      </c>
      <c r="I1" s="18" t="s">
        <v>13</v>
      </c>
      <c r="J1" s="18" t="s">
        <v>14</v>
      </c>
    </row>
    <row r="2" spans="1:10" ht="16.5" thickTop="1" thickBot="1" x14ac:dyDescent="0.3">
      <c r="A2" s="24" t="s">
        <v>15</v>
      </c>
      <c r="B2" s="6">
        <f t="shared" ref="B2:B7" si="0">C2+D2</f>
        <v>0</v>
      </c>
      <c r="C2" s="6">
        <f>IF($B$16=0,COUNTIFS('registro operativa'!$L$2:$L$11268,'RATIOS SEMANAS'!A2,'registro operativa'!$Y$2:$Y$11268,"&gt;0"),COUNTIFS('registro operativa'!$L$2:$L$11268,'RATIOS SEMANAS'!A2,'registro operativa'!$Y$2:$Y$11268,"&gt;0",'registro operativa'!$G$2:$G$11268,'RATIOS SEMANAS'!$B$16))</f>
        <v>0</v>
      </c>
      <c r="D2" s="6">
        <f>IF($B$16=0,COUNTIFS('registro operativa'!$L$2:$L$11268,'RATIOS SEMANAS'!A2,'registro operativa'!$Y$2:$Y$11268,"&lt;0"),COUNTIFS('registro operativa'!$L$2:$L$11268,'RATIOS SEMANAS'!A2,'registro operativa'!$Y$2:$Y$11268,"&lt;0",'registro operativa'!$G$2:$G$11268,'RATIOS SEMANAS'!$B$16))</f>
        <v>0</v>
      </c>
      <c r="E2" s="6" t="str">
        <f>IFERROR(IF($B$16=0,AVERAGEIFS('registro operativa'!$Y$2:$Y$11268,'registro operativa'!$L$2:$L$11268,A2,'registro operativa'!$S$2:$S$11268,"&gt;0"),AVERAGEIFS('registro operativa'!$Y$2:$Y$11268,'registro operativa'!$L$2:$L$11268,A2,'registro operativa'!$S$2:$S$11268,"&gt;0",'registro operativa'!$G$2:$G$11268,$B$16)),"")</f>
        <v/>
      </c>
      <c r="F2" s="6" t="str">
        <f>IFERROR(IF($B$16=0,AVERAGEIFS('registro operativa'!$Y$2:$Y$11268,'registro operativa'!$L$2:$L$11268,A2,'registro operativa'!$S$2:$S$11268,"&lt;0"),AVERAGEIFS('registro operativa'!$Y$2:$Y$11268,'registro operativa'!$L$2:$L$11268,A2,'registro operativa'!$S$2:$S$11268,"&lt;0",'registro operativa'!$G$2:$G$11268,$B$16)),"")</f>
        <v/>
      </c>
      <c r="G2" s="6" t="str">
        <f>IFERROR(IF(B2&lt;&gt;0,ABS(E2/F2),""),"")</f>
        <v/>
      </c>
      <c r="H2" s="6" t="str">
        <f>IF(B2&lt;&gt;0,C2/B2,"")</f>
        <v/>
      </c>
      <c r="I2" s="6" t="str">
        <f>IF(B2&lt;&gt;0,COUNTIF('registro operativa'!$AE$3:$AE$11268,1),"")</f>
        <v/>
      </c>
      <c r="J2" s="6" t="str">
        <f>IF(AND(B2&lt;&gt;0,I2&lt;&gt;""),B2/I2,"")</f>
        <v/>
      </c>
    </row>
    <row r="3" spans="1:10" ht="16.5" thickTop="1" thickBot="1" x14ac:dyDescent="0.3">
      <c r="A3" s="24" t="s">
        <v>16</v>
      </c>
      <c r="B3" s="6">
        <f t="shared" si="0"/>
        <v>0</v>
      </c>
      <c r="C3" s="6">
        <f>IF($B$16=0,COUNTIFS('registro operativa'!$L$2:$L$11268,'RATIOS SEMANAS'!A3,'registro operativa'!$Y$2:$Y$11268,"&gt;0"),COUNTIFS('registro operativa'!$L$2:$L$11268,'RATIOS SEMANAS'!A3,'registro operativa'!$Y$2:$Y$11268,"&gt;0",'registro operativa'!$G$2:$G$11268,'RATIOS SEMANAS'!$B$16))</f>
        <v>0</v>
      </c>
      <c r="D3" s="6">
        <f>IF($B$16=0,COUNTIFS('registro operativa'!$L$2:$L$11268,'RATIOS SEMANAS'!A3,'registro operativa'!$Y$2:$Y$11268,"&lt;0"),COUNTIFS('registro operativa'!$L$2:$L$11268,'RATIOS SEMANAS'!A3,'registro operativa'!$Y$2:$Y$11268,"&lt;0",'registro operativa'!$G$2:$G$11268,'RATIOS SEMANAS'!$B$16))</f>
        <v>0</v>
      </c>
      <c r="E3" s="6" t="str">
        <f>IFERROR(IF($B$16=0,AVERAGEIFS('registro operativa'!$Y$2:$Y$11268,'registro operativa'!$L$2:$L$11268,A3,'registro operativa'!$S$2:$S$11268,"&gt;0"),AVERAGEIFS('registro operativa'!$Y$2:$Y$11268,'registro operativa'!$L$2:$L$11268,A3,'registro operativa'!$S$2:$S$11268,"&gt;0",'registro operativa'!$G$2:$G$11268,$B$16)),"")</f>
        <v/>
      </c>
      <c r="F3" s="6" t="str">
        <f>IFERROR(IF($B$16=0,AVERAGEIFS('registro operativa'!$Y$2:$Y$11268,'registro operativa'!$L$2:$L$11268,A3,'registro operativa'!$S$2:$S$11268,"&lt;0"),AVERAGEIFS('registro operativa'!$Y$2:$Y$11268,'registro operativa'!$L$2:$L$11268,A3,'registro operativa'!$S$2:$S$11268,"&lt;0",'registro operativa'!$G$2:$G$11268,$B$16)),"")</f>
        <v/>
      </c>
      <c r="G3" s="6" t="str">
        <f t="shared" ref="G3:G12" si="1">IF(B3&lt;&gt;0,ABS(E3/F3),"")</f>
        <v/>
      </c>
      <c r="H3" s="6" t="str">
        <f t="shared" ref="H3:H12" si="2">IF(B3&lt;&gt;0,C3/B3,"")</f>
        <v/>
      </c>
      <c r="I3" s="6" t="str">
        <f>IF(B3&lt;&gt;0,COUNTIF('registro operativa'!$AE$3:$AE$11268,1),"")</f>
        <v/>
      </c>
      <c r="J3" s="6" t="str">
        <f t="shared" ref="J3:J12" si="3">IF(AND(B3&lt;&gt;0,I3&lt;&gt;""),B3/I3,"")</f>
        <v/>
      </c>
    </row>
    <row r="4" spans="1:10" ht="16.5" thickTop="1" thickBot="1" x14ac:dyDescent="0.3">
      <c r="A4" s="24" t="s">
        <v>17</v>
      </c>
      <c r="B4" s="6">
        <f t="shared" si="0"/>
        <v>0</v>
      </c>
      <c r="C4" s="6">
        <f>IF($B$16=0,COUNTIFS('registro operativa'!$L$2:$L$11268,'RATIOS SEMANAS'!A4,'registro operativa'!$Y$2:$Y$11268,"&gt;0"),COUNTIFS('registro operativa'!$L$2:$L$11268,'RATIOS SEMANAS'!A4,'registro operativa'!$Y$2:$Y$11268,"&gt;0",'registro operativa'!$G$2:$G$11268,'RATIOS SEMANAS'!$B$16))</f>
        <v>0</v>
      </c>
      <c r="D4" s="6">
        <f>IF($B$16=0,COUNTIFS('registro operativa'!$L$2:$L$11268,'RATIOS SEMANAS'!A4,'registro operativa'!$Y$2:$Y$11268,"&lt;0"),COUNTIFS('registro operativa'!$L$2:$L$11268,'RATIOS SEMANAS'!A4,'registro operativa'!$Y$2:$Y$11268,"&lt;0",'registro operativa'!$G$2:$G$11268,'RATIOS SEMANAS'!$B$16))</f>
        <v>0</v>
      </c>
      <c r="E4" s="6" t="str">
        <f>IFERROR(IF($B$16=0,AVERAGEIFS('registro operativa'!$Y$2:$Y$11268,'registro operativa'!$L$2:$L$11268,A4,'registro operativa'!$S$2:$S$11268,"&gt;0"),AVERAGEIFS('registro operativa'!$Y$2:$Y$11268,'registro operativa'!$L$2:$L$11268,A4,'registro operativa'!$S$2:$S$11268,"&gt;0",'registro operativa'!$G$2:$G$11268,$B$16)),"")</f>
        <v/>
      </c>
      <c r="F4" s="6" t="str">
        <f>IFERROR(IF($B$16=0,AVERAGEIFS('registro operativa'!$Y$2:$Y$11268,'registro operativa'!$L$2:$L$11268,A4,'registro operativa'!$S$2:$S$11268,"&lt;0"),AVERAGEIFS('registro operativa'!$Y$2:$Y$11268,'registro operativa'!$L$2:$L$11268,A4,'registro operativa'!$S$2:$S$11268,"&lt;0",'registro operativa'!$G$2:$G$11268,$B$16)),"")</f>
        <v/>
      </c>
      <c r="G4" s="6" t="str">
        <f>IF(B4&lt;&gt;0,ABS(E4/F4),"")</f>
        <v/>
      </c>
      <c r="H4" s="6" t="str">
        <f t="shared" si="2"/>
        <v/>
      </c>
      <c r="I4" s="6" t="str">
        <f>IF(B4&lt;&gt;0,COUNTIF('registro operativa'!$AE$3:$AE$11268,1),"")</f>
        <v/>
      </c>
      <c r="J4" s="6" t="str">
        <f t="shared" si="3"/>
        <v/>
      </c>
    </row>
    <row r="5" spans="1:10" ht="16.5" thickTop="1" thickBot="1" x14ac:dyDescent="0.3">
      <c r="A5" s="24" t="s">
        <v>18</v>
      </c>
      <c r="B5" s="6">
        <f t="shared" si="0"/>
        <v>0</v>
      </c>
      <c r="C5" s="6">
        <f>IF($B$16=0,COUNTIFS('registro operativa'!$L$2:$L$11268,'RATIOS SEMANAS'!A5,'registro operativa'!$Y$2:$Y$11268,"&gt;0"),COUNTIFS('registro operativa'!$L$2:$L$11268,'RATIOS SEMANAS'!A5,'registro operativa'!$Y$2:$Y$11268,"&gt;0",'registro operativa'!$G$2:$G$11268,'RATIOS SEMANAS'!$B$16))</f>
        <v>0</v>
      </c>
      <c r="D5" s="6">
        <f>IF($B$16=0,COUNTIFS('registro operativa'!$L$2:$L$11268,'RATIOS SEMANAS'!A5,'registro operativa'!$Y$2:$Y$11268,"&lt;0"),COUNTIFS('registro operativa'!$L$2:$L$11268,'RATIOS SEMANAS'!A5,'registro operativa'!$Y$2:$Y$11268,"&lt;0",'registro operativa'!$G$2:$G$11268,'RATIOS SEMANAS'!$B$16))</f>
        <v>0</v>
      </c>
      <c r="E5" s="6" t="str">
        <f>IFERROR(IF($B$16=0,AVERAGEIFS('registro operativa'!$Y$2:$Y$11268,'registro operativa'!$L$2:$L$11268,A5,'registro operativa'!$S$2:$S$11268,"&gt;0"),AVERAGEIFS('registro operativa'!$Y$2:$Y$11268,'registro operativa'!$L$2:$L$11268,A5,'registro operativa'!$S$2:$S$11268,"&gt;0",'registro operativa'!$G$2:$G$11268,$B$16)),"")</f>
        <v/>
      </c>
      <c r="F5" s="6" t="str">
        <f>IFERROR(IF($B$16=0,AVERAGEIFS('registro operativa'!$Y$2:$Y$11268,'registro operativa'!$L$2:$L$11268,A5,'registro operativa'!$S$2:$S$11268,"&lt;0"),AVERAGEIFS('registro operativa'!$Y$2:$Y$11268,'registro operativa'!$L$2:$L$11268,A5,'registro operativa'!$S$2:$S$11268,"&lt;0",'registro operativa'!$G$2:$G$11268,$B$16)),"")</f>
        <v/>
      </c>
      <c r="G5" s="6" t="str">
        <f t="shared" si="1"/>
        <v/>
      </c>
      <c r="H5" s="6" t="str">
        <f t="shared" si="2"/>
        <v/>
      </c>
      <c r="I5" s="6" t="str">
        <f>IF(B5&lt;&gt;0,COUNTIF('registro operativa'!$AE$3:$AE$11268,1),"")</f>
        <v/>
      </c>
      <c r="J5" s="6" t="str">
        <f t="shared" si="3"/>
        <v/>
      </c>
    </row>
    <row r="6" spans="1:10" ht="16.5" thickTop="1" thickBot="1" x14ac:dyDescent="0.3">
      <c r="A6" s="24" t="s">
        <v>19</v>
      </c>
      <c r="B6" s="6">
        <f t="shared" si="0"/>
        <v>0</v>
      </c>
      <c r="C6" s="6">
        <f>IF($B$16=0,COUNTIFS('registro operativa'!$L$2:$L$11268,'RATIOS SEMANAS'!A6,'registro operativa'!$Y$2:$Y$11268,"&gt;0"),COUNTIFS('registro operativa'!$L$2:$L$11268,'RATIOS SEMANAS'!A6,'registro operativa'!$Y$2:$Y$11268,"&gt;0",'registro operativa'!$G$2:$G$11268,'RATIOS SEMANAS'!$B$16))</f>
        <v>0</v>
      </c>
      <c r="D6" s="6">
        <f>IF($B$16=0,COUNTIFS('registro operativa'!$L$2:$L$11268,'RATIOS SEMANAS'!A6,'registro operativa'!$Y$2:$Y$11268,"&lt;0"),COUNTIFS('registro operativa'!$L$2:$L$11268,'RATIOS SEMANAS'!A6,'registro operativa'!$Y$2:$Y$11268,"&lt;0",'registro operativa'!$G$2:$G$11268,'RATIOS SEMANAS'!$B$16))</f>
        <v>0</v>
      </c>
      <c r="E6" s="6" t="str">
        <f>IFERROR(IF($B$16=0,AVERAGEIFS('registro operativa'!$Y$2:$Y$11268,'registro operativa'!$L$2:$L$11268,A6,'registro operativa'!$S$2:$S$11268,"&gt;0"),AVERAGEIFS('registro operativa'!$Y$2:$Y$11268,'registro operativa'!$L$2:$L$11268,A6,'registro operativa'!$S$2:$S$11268,"&gt;0",'registro operativa'!$G$2:$G$11268,$B$16)),"")</f>
        <v/>
      </c>
      <c r="F6" s="6" t="str">
        <f>IFERROR(IF($B$16=0,AVERAGEIFS('registro operativa'!$Y$2:$Y$11268,'registro operativa'!$L$2:$L$11268,A6,'registro operativa'!$S$2:$S$11268,"&lt;0"),AVERAGEIFS('registro operativa'!$Y$2:$Y$11268,'registro operativa'!$L$2:$L$11268,A6,'registro operativa'!$S$2:$S$11268,"&lt;0",'registro operativa'!$G$2:$G$11268,$B$16)),"")</f>
        <v/>
      </c>
      <c r="G6" s="6" t="str">
        <f t="shared" si="1"/>
        <v/>
      </c>
      <c r="H6" s="6" t="str">
        <f t="shared" si="2"/>
        <v/>
      </c>
      <c r="I6" s="6" t="str">
        <f>IF(B6&lt;&gt;0,COUNTIF('registro operativa'!$AE$3:$AE$11268,1),"")</f>
        <v/>
      </c>
      <c r="J6" s="6" t="str">
        <f t="shared" si="3"/>
        <v/>
      </c>
    </row>
    <row r="7" spans="1:10" ht="16.5" thickTop="1" thickBot="1" x14ac:dyDescent="0.3">
      <c r="A7" s="24" t="s">
        <v>71</v>
      </c>
      <c r="B7" s="6">
        <f t="shared" si="0"/>
        <v>0</v>
      </c>
      <c r="C7" s="6">
        <f>IF($B$16=0,COUNTIFS('registro operativa'!$L$2:$L$11268,'RATIOS SEMANAS'!A7,'registro operativa'!$Y$2:$Y$11268,"&gt;0"),COUNTIFS('registro operativa'!$L$2:$L$11268,'RATIOS SEMANAS'!A7,'registro operativa'!$Y$2:$Y$11268,"&gt;0",'registro operativa'!$G$2:$G$11268,'RATIOS SEMANAS'!$B$16))</f>
        <v>0</v>
      </c>
      <c r="D7" s="6">
        <f>IF($B$16=0,COUNTIFS('registro operativa'!$L$2:$L$11268,'RATIOS SEMANAS'!A7,'registro operativa'!$Y$2:$Y$11268,"&lt;0"),COUNTIFS('registro operativa'!$L$2:$L$11268,'RATIOS SEMANAS'!A7,'registro operativa'!$Y$2:$Y$11268,"&lt;0",'registro operativa'!$G$2:$G$11268,'RATIOS SEMANAS'!$B$16))</f>
        <v>0</v>
      </c>
      <c r="E7" s="6" t="str">
        <f>IFERROR(IF($B$16=0,AVERAGEIFS('registro operativa'!$Y$2:$Y$11268,'registro operativa'!$L$2:$L$11268,A7,'registro operativa'!$S$2:$S$11268,"&gt;0"),AVERAGEIFS('registro operativa'!$Y$2:$Y$11268,'registro operativa'!$L$2:$L$11268,A7,'registro operativa'!$S$2:$S$11268,"&gt;0",'registro operativa'!$G$2:$G$11268,$B$16)),"")</f>
        <v/>
      </c>
      <c r="F7" s="6" t="str">
        <f>IFERROR(IF($B$16=0,AVERAGEIFS('registro operativa'!$Y$2:$Y$11268,'registro operativa'!$L$2:$L$11268,A7,'registro operativa'!$S$2:$S$11268,"&lt;0"),AVERAGEIFS('registro operativa'!$Y$2:$Y$11268,'registro operativa'!$L$2:$L$11268,A7,'registro operativa'!$S$2:$S$11268,"&lt;0",'registro operativa'!$G$2:$G$11268,$B$16)),"")</f>
        <v/>
      </c>
      <c r="G7" s="6" t="str">
        <f>IFERROR(IF(B7&lt;&gt;0,ABS(E7/F7),""),"")</f>
        <v/>
      </c>
      <c r="H7" s="6" t="str">
        <f t="shared" si="2"/>
        <v/>
      </c>
      <c r="I7" s="6" t="str">
        <f>IF(B7&lt;&gt;0,COUNTIF('registro operativa'!$AE$3:$AE$11268,1),"")</f>
        <v/>
      </c>
      <c r="J7" s="6" t="str">
        <f t="shared" si="3"/>
        <v/>
      </c>
    </row>
    <row r="8" spans="1:10" ht="16.5" thickTop="1" thickBot="1" x14ac:dyDescent="0.3">
      <c r="A8" s="41" t="s">
        <v>76</v>
      </c>
      <c r="B8" s="6">
        <f t="shared" ref="B8:B11" si="4">C8+D8</f>
        <v>0</v>
      </c>
      <c r="C8" s="6">
        <f>IF($B$16=0,COUNTIFS('registro operativa'!$L$2:$L$11268,'RATIOS SEMANAS'!A8,'registro operativa'!$Y$2:$Y$11268,"&gt;0"),COUNTIFS('registro operativa'!$L$2:$L$11268,'RATIOS SEMANAS'!A8,'registro operativa'!$Y$2:$Y$11268,"&gt;0",'registro operativa'!$G$2:$G$11268,'RATIOS SEMANAS'!$B$16))</f>
        <v>0</v>
      </c>
      <c r="D8" s="6">
        <f>IF($B$16=0,COUNTIFS('registro operativa'!$L$2:$L$11268,'RATIOS SEMANAS'!A8,'registro operativa'!$Y$2:$Y$11268,"&lt;0"),COUNTIFS('registro operativa'!$L$2:$L$11268,'RATIOS SEMANAS'!A8,'registro operativa'!$Y$2:$Y$11268,"&lt;0",'registro operativa'!$G$2:$G$11268,'RATIOS SEMANAS'!$B$16))</f>
        <v>0</v>
      </c>
      <c r="E8" s="6" t="str">
        <f>IFERROR(IF($B$16=0,AVERAGEIFS('registro operativa'!$Y$2:$Y$11268,'registro operativa'!$L$2:$L$11268,A8,'registro operativa'!$S$2:$S$11268,"&gt;0"),AVERAGEIFS('registro operativa'!$Y$2:$Y$11268,'registro operativa'!$L$2:$L$11268,A8,'registro operativa'!$S$2:$S$11268,"&gt;0",'registro operativa'!$G$2:$G$11268,$B$16)),"")</f>
        <v/>
      </c>
      <c r="F8" s="6" t="str">
        <f>IFERROR(IF($B$16=0,AVERAGEIFS('registro operativa'!$Y$2:$Y$11268,'registro operativa'!$L$2:$L$11268,A8,'registro operativa'!$S$2:$S$11268,"&lt;0"),AVERAGEIFS('registro operativa'!$Y$2:$Y$11268,'registro operativa'!$L$2:$L$11268,A8,'registro operativa'!$S$2:$S$11268,"&lt;0",'registro operativa'!$G$2:$G$11268,$B$16)),"")</f>
        <v/>
      </c>
      <c r="G8" s="6" t="str">
        <f t="shared" ref="G8:G11" si="5">IFERROR(IF(B8&lt;&gt;0,ABS(E8/F8),""),"")</f>
        <v/>
      </c>
      <c r="H8" s="6" t="str">
        <f t="shared" ref="H8:H11" si="6">IF(B8&lt;&gt;0,C8/B8,"")</f>
        <v/>
      </c>
      <c r="I8" s="6" t="str">
        <f>IF(B8&lt;&gt;0,COUNTIF('registro operativa'!$AE$3:$AE$11268,1),"")</f>
        <v/>
      </c>
      <c r="J8" s="6" t="str">
        <f t="shared" ref="J8:J11" si="7">IF(AND(B8&lt;&gt;0,I8&lt;&gt;""),B8/I8,"")</f>
        <v/>
      </c>
    </row>
    <row r="9" spans="1:10" ht="16.5" thickTop="1" thickBot="1" x14ac:dyDescent="0.3">
      <c r="A9" s="41" t="s">
        <v>76</v>
      </c>
      <c r="B9" s="6">
        <f t="shared" si="4"/>
        <v>0</v>
      </c>
      <c r="C9" s="6">
        <f>IF($B$16=0,COUNTIFS('registro operativa'!$L$2:$L$11268,'RATIOS SEMANAS'!A9,'registro operativa'!$Y$2:$Y$11268,"&gt;0"),COUNTIFS('registro operativa'!$L$2:$L$11268,'RATIOS SEMANAS'!A9,'registro operativa'!$Y$2:$Y$11268,"&gt;0",'registro operativa'!$G$2:$G$11268,'RATIOS SEMANAS'!$B$16))</f>
        <v>0</v>
      </c>
      <c r="D9" s="6">
        <f>IF($B$16=0,COUNTIFS('registro operativa'!$L$2:$L$11268,'RATIOS SEMANAS'!A9,'registro operativa'!$Y$2:$Y$11268,"&lt;0"),COUNTIFS('registro operativa'!$L$2:$L$11268,'RATIOS SEMANAS'!A9,'registro operativa'!$Y$2:$Y$11268,"&lt;0",'registro operativa'!$G$2:$G$11268,'RATIOS SEMANAS'!$B$16))</f>
        <v>0</v>
      </c>
      <c r="E9" s="6" t="str">
        <f>IFERROR(IF($B$16=0,AVERAGEIFS('registro operativa'!$Y$2:$Y$11268,'registro operativa'!$L$2:$L$11268,A9,'registro operativa'!$S$2:$S$11268,"&gt;0"),AVERAGEIFS('registro operativa'!$Y$2:$Y$11268,'registro operativa'!$L$2:$L$11268,A9,'registro operativa'!$S$2:$S$11268,"&gt;0",'registro operativa'!$G$2:$G$11268,$B$16)),"")</f>
        <v/>
      </c>
      <c r="F9" s="6" t="str">
        <f>IFERROR(IF($B$16=0,AVERAGEIFS('registro operativa'!$Y$2:$Y$11268,'registro operativa'!$L$2:$L$11268,A9,'registro operativa'!$S$2:$S$11268,"&lt;0"),AVERAGEIFS('registro operativa'!$Y$2:$Y$11268,'registro operativa'!$L$2:$L$11268,A9,'registro operativa'!$S$2:$S$11268,"&lt;0",'registro operativa'!$G$2:$G$11268,$B$16)),"")</f>
        <v/>
      </c>
      <c r="G9" s="6" t="str">
        <f t="shared" si="5"/>
        <v/>
      </c>
      <c r="H9" s="6" t="str">
        <f t="shared" si="6"/>
        <v/>
      </c>
      <c r="I9" s="6" t="str">
        <f>IF(B9&lt;&gt;0,COUNTIF('registro operativa'!$AE$3:$AE$11268,1),"")</f>
        <v/>
      </c>
      <c r="J9" s="6" t="str">
        <f t="shared" si="7"/>
        <v/>
      </c>
    </row>
    <row r="10" spans="1:10" ht="16.5" thickTop="1" thickBot="1" x14ac:dyDescent="0.3">
      <c r="A10" s="41" t="s">
        <v>76</v>
      </c>
      <c r="B10" s="6">
        <f t="shared" si="4"/>
        <v>0</v>
      </c>
      <c r="C10" s="6">
        <f>IF($B$16=0,COUNTIFS('registro operativa'!$L$2:$L$11268,'RATIOS SEMANAS'!A10,'registro operativa'!$Y$2:$Y$11268,"&gt;0"),COUNTIFS('registro operativa'!$L$2:$L$11268,'RATIOS SEMANAS'!A10,'registro operativa'!$Y$2:$Y$11268,"&gt;0",'registro operativa'!$G$2:$G$11268,'RATIOS SEMANAS'!$B$16))</f>
        <v>0</v>
      </c>
      <c r="D10" s="6">
        <f>IF($B$16=0,COUNTIFS('registro operativa'!$L$2:$L$11268,'RATIOS SEMANAS'!A10,'registro operativa'!$Y$2:$Y$11268,"&lt;0"),COUNTIFS('registro operativa'!$L$2:$L$11268,'RATIOS SEMANAS'!A10,'registro operativa'!$Y$2:$Y$11268,"&lt;0",'registro operativa'!$G$2:$G$11268,'RATIOS SEMANAS'!$B$16))</f>
        <v>0</v>
      </c>
      <c r="E10" s="6" t="str">
        <f>IFERROR(IF($B$16=0,AVERAGEIFS('registro operativa'!$Y$2:$Y$11268,'registro operativa'!$L$2:$L$11268,A10,'registro operativa'!$S$2:$S$11268,"&gt;0"),AVERAGEIFS('registro operativa'!$Y$2:$Y$11268,'registro operativa'!$L$2:$L$11268,A10,'registro operativa'!$S$2:$S$11268,"&gt;0",'registro operativa'!$G$2:$G$11268,$B$16)),"")</f>
        <v/>
      </c>
      <c r="F10" s="6" t="str">
        <f>IFERROR(IF($B$16=0,AVERAGEIFS('registro operativa'!$Y$2:$Y$11268,'registro operativa'!$L$2:$L$11268,A10,'registro operativa'!$S$2:$S$11268,"&lt;0"),AVERAGEIFS('registro operativa'!$Y$2:$Y$11268,'registro operativa'!$L$2:$L$11268,A10,'registro operativa'!$S$2:$S$11268,"&lt;0",'registro operativa'!$G$2:$G$11268,$B$16)),"")</f>
        <v/>
      </c>
      <c r="G10" s="6" t="str">
        <f t="shared" si="5"/>
        <v/>
      </c>
      <c r="H10" s="6" t="str">
        <f t="shared" si="6"/>
        <v/>
      </c>
      <c r="I10" s="6" t="str">
        <f>IF(B10&lt;&gt;0,COUNTIF('registro operativa'!$AE$3:$AE$11268,1),"")</f>
        <v/>
      </c>
      <c r="J10" s="6" t="str">
        <f t="shared" si="7"/>
        <v/>
      </c>
    </row>
    <row r="11" spans="1:10" ht="16.5" thickTop="1" thickBot="1" x14ac:dyDescent="0.3">
      <c r="A11" s="41" t="s">
        <v>76</v>
      </c>
      <c r="B11" s="6">
        <f t="shared" si="4"/>
        <v>0</v>
      </c>
      <c r="C11" s="6">
        <f>IF($B$16=0,COUNTIFS('registro operativa'!$L$2:$L$11268,'RATIOS SEMANAS'!A11,'registro operativa'!$Y$2:$Y$11268,"&gt;0"),COUNTIFS('registro operativa'!$L$2:$L$11268,'RATIOS SEMANAS'!A11,'registro operativa'!$Y$2:$Y$11268,"&gt;0",'registro operativa'!$G$2:$G$11268,'RATIOS SEMANAS'!$B$16))</f>
        <v>0</v>
      </c>
      <c r="D11" s="6">
        <f>IF($B$16=0,COUNTIFS('registro operativa'!$L$2:$L$11268,'RATIOS SEMANAS'!A11,'registro operativa'!$Y$2:$Y$11268,"&lt;0"),COUNTIFS('registro operativa'!$L$2:$L$11268,'RATIOS SEMANAS'!A11,'registro operativa'!$Y$2:$Y$11268,"&lt;0",'registro operativa'!$G$2:$G$11268,'RATIOS SEMANAS'!$B$16))</f>
        <v>0</v>
      </c>
      <c r="E11" s="6" t="str">
        <f>IFERROR(IF($B$16=0,AVERAGEIFS('registro operativa'!$Y$2:$Y$11268,'registro operativa'!$L$2:$L$11268,A11,'registro operativa'!$S$2:$S$11268,"&gt;0"),AVERAGEIFS('registro operativa'!$Y$2:$Y$11268,'registro operativa'!$L$2:$L$11268,A11,'registro operativa'!$S$2:$S$11268,"&gt;0",'registro operativa'!$G$2:$G$11268,$B$16)),"")</f>
        <v/>
      </c>
      <c r="F11" s="6" t="str">
        <f>IFERROR(IF($B$16=0,AVERAGEIFS('registro operativa'!$Y$2:$Y$11268,'registro operativa'!$L$2:$L$11268,A11,'registro operativa'!$S$2:$S$11268,"&lt;0"),AVERAGEIFS('registro operativa'!$Y$2:$Y$11268,'registro operativa'!$L$2:$L$11268,A11,'registro operativa'!$S$2:$S$11268,"&lt;0",'registro operativa'!$G$2:$G$11268,$B$16)),"")</f>
        <v/>
      </c>
      <c r="G11" s="6" t="str">
        <f t="shared" si="5"/>
        <v/>
      </c>
      <c r="H11" s="6" t="str">
        <f t="shared" si="6"/>
        <v/>
      </c>
      <c r="I11" s="6" t="str">
        <f>IF(B11&lt;&gt;0,COUNTIF('registro operativa'!$AE$3:$AE$11268,1),"")</f>
        <v/>
      </c>
      <c r="J11" s="6" t="str">
        <f t="shared" si="7"/>
        <v/>
      </c>
    </row>
    <row r="12" spans="1:10" ht="16.5" thickTop="1" thickBot="1" x14ac:dyDescent="0.3">
      <c r="A12" s="24" t="s">
        <v>27</v>
      </c>
      <c r="B12" s="6">
        <f>C12+D12</f>
        <v>0</v>
      </c>
      <c r="C12" s="6">
        <f>IF($B$16=0,COUNTIFS('registro operativa'!$Y$2:$Y$11268,"&gt;0"),COUNTIFS('registro operativa'!$X$2:$X$11268,"&gt;0",'registro operativa'!$G$2:$G$11268,'RATIOS SEMANAS'!$B$16))</f>
        <v>0</v>
      </c>
      <c r="D12" s="6">
        <f>IF($B$16=0,COUNTIFS('registro operativa'!$X$2:$X$11268,"&lt;0"),COUNTIFS('registro operativa'!$X$2:$X$11268,"&lt;0",'registro operativa'!$L$2:$L$11268,'RATIOS SEMANAS'!$B$16))</f>
        <v>0</v>
      </c>
      <c r="E12" s="6" t="str">
        <f>IFERROR(IF($B$16=0,AVERAGEIFS('registro operativa'!$Y$2:$Y$11268,'registro operativa'!$S$2:$S$11268,"&gt;0"),AVERAGEIFS('registro operativa'!$Y$2:$Y$11268,'registro operativa'!$S$2:$S$11268,"&gt;0",'registro operativa'!$G$2:$G$11268,$B$16)),"")</f>
        <v/>
      </c>
      <c r="F12" s="6" t="str">
        <f>IFERROR(IF($B$16=0,AVERAGEIFS('registro operativa'!$Y$2:$Y$11268,'registro operativa'!$S$2:$S$11268,"&lt;0"),AVERAGEIFS('registro operativa'!$Y$2:$Y$11268,'registro operativa'!$S$2:$S$11268,"&lt;0",'registro operativa'!$G$2:$G$11268,$B$16)),"")</f>
        <v/>
      </c>
      <c r="G12" s="6" t="str">
        <f t="shared" si="1"/>
        <v/>
      </c>
      <c r="H12" s="6" t="str">
        <f t="shared" si="2"/>
        <v/>
      </c>
      <c r="I12" s="6" t="str">
        <f>IF(B12&lt;&gt;0,COUNTIF('registro operativa'!$AE$3:$AE$11268,1),"")</f>
        <v/>
      </c>
      <c r="J12" s="6" t="str">
        <f t="shared" si="3"/>
        <v/>
      </c>
    </row>
    <row r="13" spans="1:10" ht="15.75" thickTop="1" x14ac:dyDescent="0.25"/>
    <row r="16" spans="1:10" ht="15.75" thickBot="1" x14ac:dyDescent="0.3">
      <c r="A16" s="26" t="s">
        <v>58</v>
      </c>
      <c r="B16" s="25">
        <v>0</v>
      </c>
    </row>
    <row r="17" ht="15.75" thickTop="1" x14ac:dyDescent="0.25"/>
  </sheetData>
  <sheetProtection password="CF7A" sheet="1" objects="1" scenarios="1"/>
  <pageMargins left="0.7" right="0.7" top="0.75" bottom="0.75" header="0.3" footer="0.3"/>
  <pageSetup paperSize="9" orientation="portrait" r:id="rId1"/>
  <legacy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7"/>
  <sheetViews>
    <sheetView workbookViewId="0">
      <selection activeCell="G2" sqref="G2"/>
    </sheetView>
  </sheetViews>
  <sheetFormatPr baseColWidth="10" defaultRowHeight="15" x14ac:dyDescent="0.25"/>
  <cols>
    <col min="1" max="1" width="16.42578125" style="32" customWidth="1"/>
    <col min="2" max="2" width="18.5703125" style="10" customWidth="1"/>
    <col min="3" max="3" width="30.5703125" style="10" customWidth="1"/>
    <col min="4" max="4" width="30.7109375" style="10" customWidth="1"/>
    <col min="5" max="5" width="22.7109375" style="10" customWidth="1"/>
    <col min="6" max="6" width="22.85546875" style="10" customWidth="1"/>
    <col min="7" max="7" width="16.85546875" style="10" customWidth="1"/>
    <col min="8" max="8" width="13" style="10" customWidth="1"/>
    <col min="9" max="9" width="20.28515625" style="10" customWidth="1"/>
    <col min="10" max="10" width="24.85546875" style="10" customWidth="1"/>
    <col min="11" max="11" width="15.42578125" style="10" customWidth="1"/>
    <col min="12" max="12" width="14.42578125" style="10" customWidth="1"/>
    <col min="13" max="13" width="13.140625" style="10" customWidth="1"/>
    <col min="14" max="16384" width="11.42578125" style="10"/>
  </cols>
  <sheetData>
    <row r="1" spans="1:10" ht="36.75" customHeight="1" thickBot="1" x14ac:dyDescent="0.3">
      <c r="A1" s="26" t="s">
        <v>5</v>
      </c>
      <c r="B1" s="19" t="s">
        <v>6</v>
      </c>
      <c r="C1" s="19" t="s">
        <v>8</v>
      </c>
      <c r="D1" s="19" t="s">
        <v>7</v>
      </c>
      <c r="E1" s="19" t="s">
        <v>9</v>
      </c>
      <c r="F1" s="19" t="s">
        <v>10</v>
      </c>
      <c r="G1" s="19" t="s">
        <v>11</v>
      </c>
      <c r="H1" s="19" t="s">
        <v>12</v>
      </c>
      <c r="I1" s="19" t="s">
        <v>13</v>
      </c>
      <c r="J1" s="19" t="s">
        <v>14</v>
      </c>
    </row>
    <row r="2" spans="1:10" ht="16.5" thickTop="1" thickBot="1" x14ac:dyDescent="0.3">
      <c r="A2" s="26" t="s">
        <v>15</v>
      </c>
      <c r="B2" s="6">
        <f t="shared" ref="B2:B7" si="0">C2+D2</f>
        <v>0</v>
      </c>
      <c r="C2" s="6">
        <f>IF($B$16=0,COUNTIFS('registro operativa'!$L$2:$L$11268,'RATIOS MESES'!A2,'registro operativa'!$Y$2:$Y$11268,"&gt;0"),COUNTIFS('registro operativa'!$L$2:$L$11268,'RATIOS MESES'!A2,'registro operativa'!$Y$2:$Y$11268,"&gt;0",'registro operativa'!$C$2:$C$11268,'RATIOS MESES'!$B$16))</f>
        <v>0</v>
      </c>
      <c r="D2" s="6">
        <f>IF($B$16=0,COUNTIFS('registro operativa'!$L$2:$L$11268,'RATIOS MESES'!A2,'registro operativa'!$Y$2:$Y$11268,"&lt;0"),COUNTIFS('registro operativa'!$L$2:$L$11268,'RATIOS MESES'!A2,'registro operativa'!$Y$2:$Y$11268,"&lt;0",'registro operativa'!$C$2:$C$11268,'RATIOS MESES'!$B$16))</f>
        <v>0</v>
      </c>
      <c r="E2" s="6" t="str">
        <f>IFERROR(IF($B$16=0,AVERAGEIFS('registro operativa'!$Y$2:$Y$11268,'registro operativa'!$L$2:$L$11268,A2,'registro operativa'!$S$2:$S$11268,"&gt;0"),AVERAGEIFS('registro operativa'!$Y$2:$Y$11268,'registro operativa'!$L$2:$L$11268,A2,'registro operativa'!$S$2:$S$11268,"&gt;0",'registro operativa'!$C$2:$C$11268,$B$16)),"")</f>
        <v/>
      </c>
      <c r="F2" s="6" t="str">
        <f>IFERROR(IF($B$16=0,AVERAGEIFS('registro operativa'!$Y$2:$Y$11268,'registro operativa'!$L$2:$L$11268,A2,'registro operativa'!$S$2:$S$11268,"&lt;0"),AVERAGEIFS('registro operativa'!$Y$2:$Y$11268,'registro operativa'!$L$2:$L$11268,A2,'registro operativa'!$S$2:$S$11268,"&lt;0",'registro operativa'!$C$2:$C$11268,$B$16)),"")</f>
        <v/>
      </c>
      <c r="G2" s="6" t="str">
        <f>IFERROR(IF(B2&lt;&gt;0,ABS(E2/F2),""),"")</f>
        <v/>
      </c>
      <c r="H2" s="6" t="str">
        <f>IF(B2&lt;&gt;0,C2/B2,"")</f>
        <v/>
      </c>
      <c r="I2" s="6" t="str">
        <f>IF(B2&lt;&gt;0,COUNTIF('registro operativa'!$AE$3:$AE$11268,1),"")</f>
        <v/>
      </c>
      <c r="J2" s="6" t="str">
        <f>IF(AND(B2&lt;&gt;0,I2&lt;&gt;""),B2/I2,"")</f>
        <v/>
      </c>
    </row>
    <row r="3" spans="1:10" ht="16.5" thickTop="1" thickBot="1" x14ac:dyDescent="0.3">
      <c r="A3" s="26" t="s">
        <v>16</v>
      </c>
      <c r="B3" s="6">
        <f t="shared" si="0"/>
        <v>0</v>
      </c>
      <c r="C3" s="6">
        <f>IF($B$16=0,COUNTIFS('registro operativa'!$L$2:$L$11268,'RATIOS MESES'!A3,'registro operativa'!$Y$2:$Y$11268,"&gt;0"),COUNTIFS('registro operativa'!$L$2:$L$11268,'RATIOS MESES'!A3,'registro operativa'!$Y$2:$Y$11268,"&gt;0",'registro operativa'!$C$2:$C$11268,'RATIOS MESES'!$B$16))</f>
        <v>0</v>
      </c>
      <c r="D3" s="6">
        <f>IF($B$16=0,COUNTIFS('registro operativa'!$L$2:$L$11268,'RATIOS MESES'!A3,'registro operativa'!$Y$2:$Y$11268,"&lt;0"),COUNTIFS('registro operativa'!$L$2:$L$11268,'RATIOS MESES'!A3,'registro operativa'!$Y$2:$Y$11268,"&lt;0",'registro operativa'!$C$2:$C$11268,'RATIOS MESES'!$B$16))</f>
        <v>0</v>
      </c>
      <c r="E3" s="6" t="str">
        <f>IFERROR(IF($B$16=0,AVERAGEIFS('registro operativa'!$Y$2:$Y$11268,'registro operativa'!$L$2:$L$11268,A3,'registro operativa'!$S$2:$S$11268,"&gt;0"),AVERAGEIFS('registro operativa'!$Y$2:$Y$11268,'registro operativa'!$L$2:$L$11268,A3,'registro operativa'!$S$2:$S$11268,"&gt;0",'registro operativa'!$C$2:$C$11268,$B$16)),"")</f>
        <v/>
      </c>
      <c r="F3" s="6" t="str">
        <f>IFERROR(IF($B$16=0,AVERAGEIFS('registro operativa'!$Y$2:$Y$11268,'registro operativa'!$L$2:$L$11268,A3,'registro operativa'!$S$2:$S$11268,"&lt;0"),AVERAGEIFS('registro operativa'!$Y$2:$Y$11268,'registro operativa'!$L$2:$L$11268,A3,'registro operativa'!$S$2:$S$11268,"&lt;0",'registro operativa'!$C$2:$C$11268,$B$16)),"")</f>
        <v/>
      </c>
      <c r="G3" s="6" t="str">
        <f t="shared" ref="G3:G12" si="1">IFERROR(IF(B3&lt;&gt;0,ABS(E3/F3),""),"")</f>
        <v/>
      </c>
      <c r="H3" s="6" t="str">
        <f t="shared" ref="H3:H12" si="2">IF(B3&lt;&gt;0,C3/B3,"")</f>
        <v/>
      </c>
      <c r="I3" s="6" t="str">
        <f>IF(B3&lt;&gt;0,COUNTIF('registro operativa'!$AE$3:$AE$11268,1),"")</f>
        <v/>
      </c>
      <c r="J3" s="6" t="str">
        <f t="shared" ref="J3:J12" si="3">IF(AND(B3&lt;&gt;0,I3&lt;&gt;""),B3/I3,"")</f>
        <v/>
      </c>
    </row>
    <row r="4" spans="1:10" ht="16.5" thickTop="1" thickBot="1" x14ac:dyDescent="0.3">
      <c r="A4" s="26" t="s">
        <v>17</v>
      </c>
      <c r="B4" s="6">
        <f t="shared" si="0"/>
        <v>0</v>
      </c>
      <c r="C4" s="6">
        <f>IF($B$16=0,COUNTIFS('registro operativa'!$L$2:$L$11268,'RATIOS MESES'!A4,'registro operativa'!$Y$2:$Y$11268,"&gt;0"),COUNTIFS('registro operativa'!$L$2:$L$11268,'RATIOS MESES'!A4,'registro operativa'!$Y$2:$Y$11268,"&gt;0",'registro operativa'!$C$2:$C$11268,'RATIOS MESES'!$B$16))</f>
        <v>0</v>
      </c>
      <c r="D4" s="6">
        <f>IF($B$16=0,COUNTIFS('registro operativa'!$L$2:$L$11268,'RATIOS MESES'!A4,'registro operativa'!$Y$2:$Y$11268,"&lt;0"),COUNTIFS('registro operativa'!$L$2:$L$11268,'RATIOS MESES'!A4,'registro operativa'!$Y$2:$Y$11268,"&lt;0",'registro operativa'!$C$2:$C$11268,'RATIOS MESES'!$B$16))</f>
        <v>0</v>
      </c>
      <c r="E4" s="6" t="str">
        <f>IFERROR(IF($B$16=0,AVERAGEIFS('registro operativa'!$Y$2:$Y$11268,'registro operativa'!$L$2:$L$11268,A4,'registro operativa'!$S$2:$S$11268,"&gt;0"),AVERAGEIFS('registro operativa'!$Y$2:$Y$11268,'registro operativa'!$L$2:$L$11268,A4,'registro operativa'!$S$2:$S$11268,"&gt;0",'registro operativa'!$C$2:$C$11268,$B$16)),"")</f>
        <v/>
      </c>
      <c r="F4" s="6" t="str">
        <f>IFERROR(IF($B$16=0,AVERAGEIFS('registro operativa'!$Y$2:$Y$11268,'registro operativa'!$L$2:$L$11268,A4,'registro operativa'!$S$2:$S$11268,"&lt;0"),AVERAGEIFS('registro operativa'!$Y$2:$Y$11268,'registro operativa'!$L$2:$L$11268,A4,'registro operativa'!$S$2:$S$11268,"&lt;0",'registro operativa'!$C$2:$C$11268,$B$16)),"")</f>
        <v/>
      </c>
      <c r="G4" s="6" t="str">
        <f t="shared" si="1"/>
        <v/>
      </c>
      <c r="H4" s="6" t="str">
        <f t="shared" si="2"/>
        <v/>
      </c>
      <c r="I4" s="6" t="str">
        <f>IF(B4&lt;&gt;0,COUNTIF('registro operativa'!$AE$3:$AE$11268,1),"")</f>
        <v/>
      </c>
      <c r="J4" s="6" t="str">
        <f t="shared" si="3"/>
        <v/>
      </c>
    </row>
    <row r="5" spans="1:10" ht="16.5" thickTop="1" thickBot="1" x14ac:dyDescent="0.3">
      <c r="A5" s="26" t="s">
        <v>18</v>
      </c>
      <c r="B5" s="6">
        <f t="shared" si="0"/>
        <v>0</v>
      </c>
      <c r="C5" s="6">
        <f>IF($B$16=0,COUNTIFS('registro operativa'!$L$2:$L$11268,'RATIOS MESES'!A5,'registro operativa'!$Y$2:$Y$11268,"&gt;0"),COUNTIFS('registro operativa'!$L$2:$L$11268,'RATIOS MESES'!A5,'registro operativa'!$Y$2:$Y$11268,"&gt;0",'registro operativa'!$C$2:$C$11268,'RATIOS MESES'!$B$16))</f>
        <v>0</v>
      </c>
      <c r="D5" s="6">
        <f>IF($B$16=0,COUNTIFS('registro operativa'!$L$2:$L$11268,'RATIOS MESES'!A5,'registro operativa'!$Y$2:$Y$11268,"&lt;0"),COUNTIFS('registro operativa'!$L$2:$L$11268,'RATIOS MESES'!A5,'registro operativa'!$Y$2:$Y$11268,"&lt;0",'registro operativa'!$C$2:$C$11268,'RATIOS MESES'!$B$16))</f>
        <v>0</v>
      </c>
      <c r="E5" s="6" t="str">
        <f>IFERROR(IF($B$16=0,AVERAGEIFS('registro operativa'!$Y$2:$Y$11268,'registro operativa'!$L$2:$L$11268,A5,'registro operativa'!$S$2:$S$11268,"&gt;0"),AVERAGEIFS('registro operativa'!$Y$2:$Y$11268,'registro operativa'!$L$2:$L$11268,A5,'registro operativa'!$S$2:$S$11268,"&gt;0",'registro operativa'!$C$2:$C$11268,$B$16)),"")</f>
        <v/>
      </c>
      <c r="F5" s="6" t="str">
        <f>IFERROR(IF($B$16=0,AVERAGEIFS('registro operativa'!$Y$2:$Y$11268,'registro operativa'!$L$2:$L$11268,A5,'registro operativa'!$S$2:$S$11268,"&lt;0"),AVERAGEIFS('registro operativa'!$Y$2:$Y$11268,'registro operativa'!$L$2:$L$11268,A5,'registro operativa'!$S$2:$S$11268,"&lt;0",'registro operativa'!$C$2:$C$11268,$B$16)),"")</f>
        <v/>
      </c>
      <c r="G5" s="6" t="str">
        <f t="shared" si="1"/>
        <v/>
      </c>
      <c r="H5" s="6" t="str">
        <f t="shared" si="2"/>
        <v/>
      </c>
      <c r="I5" s="6" t="str">
        <f>IF(B5&lt;&gt;0,COUNTIF('registro operativa'!$AE$3:$AE$11268,1),"")</f>
        <v/>
      </c>
      <c r="J5" s="6" t="str">
        <f t="shared" si="3"/>
        <v/>
      </c>
    </row>
    <row r="6" spans="1:10" ht="16.5" thickTop="1" thickBot="1" x14ac:dyDescent="0.3">
      <c r="A6" s="26" t="s">
        <v>19</v>
      </c>
      <c r="B6" s="6">
        <f t="shared" si="0"/>
        <v>0</v>
      </c>
      <c r="C6" s="6">
        <f>IF($B$16=0,COUNTIFS('registro operativa'!$L$2:$L$11268,'RATIOS MESES'!A6,'registro operativa'!$Y$2:$Y$11268,"&gt;0"),COUNTIFS('registro operativa'!$L$2:$L$11268,'RATIOS MESES'!A6,'registro operativa'!$Y$2:$Y$11268,"&gt;0",'registro operativa'!$C$2:$C$11268,'RATIOS MESES'!$B$16))</f>
        <v>0</v>
      </c>
      <c r="D6" s="6">
        <f>IF($B$16=0,COUNTIFS('registro operativa'!$L$2:$L$11268,'RATIOS MESES'!A6,'registro operativa'!$Y$2:$Y$11268,"&lt;0"),COUNTIFS('registro operativa'!$L$2:$L$11268,'RATIOS MESES'!A6,'registro operativa'!$Y$2:$Y$11268,"&lt;0",'registro operativa'!$C$2:$C$11268,'RATIOS MESES'!$B$16))</f>
        <v>0</v>
      </c>
      <c r="E6" s="6" t="str">
        <f>IFERROR(IF($B$16=0,AVERAGEIFS('registro operativa'!$Y$2:$Y$11268,'registro operativa'!$L$2:$L$11268,A6,'registro operativa'!$S$2:$S$11268,"&gt;0"),AVERAGEIFS('registro operativa'!$Y$2:$Y$11268,'registro operativa'!$L$2:$L$11268,A6,'registro operativa'!$S$2:$S$11268,"&gt;0",'registro operativa'!$C$2:$C$11268,$B$16)),"")</f>
        <v/>
      </c>
      <c r="F6" s="6" t="str">
        <f>IFERROR(IF($B$16=0,AVERAGEIFS('registro operativa'!$Y$2:$Y$11268,'registro operativa'!$L$2:$L$11268,A6,'registro operativa'!$S$2:$S$11268,"&lt;0"),AVERAGEIFS('registro operativa'!$Y$2:$Y$11268,'registro operativa'!$L$2:$L$11268,A6,'registro operativa'!$S$2:$S$11268,"&lt;0",'registro operativa'!$C$2:$C$11268,$B$16)),"")</f>
        <v/>
      </c>
      <c r="G6" s="6" t="str">
        <f t="shared" si="1"/>
        <v/>
      </c>
      <c r="H6" s="6" t="str">
        <f t="shared" si="2"/>
        <v/>
      </c>
      <c r="I6" s="6" t="str">
        <f>IF(B6&lt;&gt;0,COUNTIF('registro operativa'!$AE$3:$AE$11268,1),"")</f>
        <v/>
      </c>
      <c r="J6" s="6" t="str">
        <f t="shared" si="3"/>
        <v/>
      </c>
    </row>
    <row r="7" spans="1:10" ht="16.5" thickTop="1" thickBot="1" x14ac:dyDescent="0.3">
      <c r="A7" s="26" t="s">
        <v>71</v>
      </c>
      <c r="B7" s="6">
        <f t="shared" si="0"/>
        <v>0</v>
      </c>
      <c r="C7" s="6">
        <f>IF($B$16=0,COUNTIFS('registro operativa'!$L$2:$L$11268,'RATIOS MESES'!A7,'registro operativa'!$Y$2:$Y$11268,"&gt;0"),COUNTIFS('registro operativa'!$L$2:$L$11268,'RATIOS MESES'!A7,'registro operativa'!$Y$2:$Y$11268,"&gt;0",'registro operativa'!$C$2:$C$11268,'RATIOS MESES'!$B$16))</f>
        <v>0</v>
      </c>
      <c r="D7" s="6">
        <f>IF($B$16=0,COUNTIFS('registro operativa'!$L$2:$L$11268,'RATIOS MESES'!A7,'registro operativa'!$Y$2:$Y$11268,"&lt;0"),COUNTIFS('registro operativa'!$L$2:$L$11268,'RATIOS MESES'!A7,'registro operativa'!$Y$2:$Y$11268,"&lt;0",'registro operativa'!$C$2:$C$11268,'RATIOS MESES'!$B$16))</f>
        <v>0</v>
      </c>
      <c r="E7" s="6" t="str">
        <f>IFERROR(IF($B$16=0,AVERAGEIFS('registro operativa'!$Y$2:$Y$11268,'registro operativa'!$L$2:$L$11268,A7,'registro operativa'!$S$2:$S$11268,"&gt;0"),AVERAGEIFS('registro operativa'!$Y$2:$Y$11268,'registro operativa'!$L$2:$L$11268,A7,'registro operativa'!$S$2:$S$11268,"&gt;0",'registro operativa'!$C$2:$C$11268,$B$16)),"")</f>
        <v/>
      </c>
      <c r="F7" s="6" t="str">
        <f>IFERROR(IF($B$16=0,AVERAGEIFS('registro operativa'!$Y$2:$Y$11268,'registro operativa'!$L$2:$L$11268,A7,'registro operativa'!$S$2:$S$11268,"&lt;0"),AVERAGEIFS('registro operativa'!$Y$2:$Y$11268,'registro operativa'!$L$2:$L$11268,A7,'registro operativa'!$S$2:$S$11268,"&lt;0",'registro operativa'!$C$2:$C$11268,$B$16)),"")</f>
        <v/>
      </c>
      <c r="G7" s="6" t="str">
        <f>IFERROR(IF(B7&lt;&gt;0,ABS(E7/F7),""),"")</f>
        <v/>
      </c>
      <c r="H7" s="6" t="str">
        <f t="shared" si="2"/>
        <v/>
      </c>
      <c r="I7" s="6" t="str">
        <f>IF(B7&lt;&gt;0,COUNTIF('registro operativa'!$AE$3:$AE$11268,1),"")</f>
        <v/>
      </c>
      <c r="J7" s="6" t="str">
        <f t="shared" si="3"/>
        <v/>
      </c>
    </row>
    <row r="8" spans="1:10" ht="16.5" thickTop="1" thickBot="1" x14ac:dyDescent="0.3">
      <c r="A8" s="42" t="s">
        <v>76</v>
      </c>
      <c r="B8" s="6">
        <f t="shared" ref="B8:B11" si="4">C8+D8</f>
        <v>0</v>
      </c>
      <c r="C8" s="6">
        <f>IF($B$16=0,COUNTIFS('registro operativa'!$L$2:$L$11268,'RATIOS MESES'!A8,'registro operativa'!$Y$2:$Y$11268,"&gt;0"),COUNTIFS('registro operativa'!$L$2:$L$11268,'RATIOS MESES'!A8,'registro operativa'!$Y$2:$Y$11268,"&gt;0",'registro operativa'!$C$2:$C$11268,'RATIOS MESES'!$B$16))</f>
        <v>0</v>
      </c>
      <c r="D8" s="6">
        <f>IF($B$16=0,COUNTIFS('registro operativa'!$L$2:$L$11268,'RATIOS MESES'!A8,'registro operativa'!$Y$2:$Y$11268,"&lt;0"),COUNTIFS('registro operativa'!$L$2:$L$11268,'RATIOS MESES'!A8,'registro operativa'!$Y$2:$Y$11268,"&lt;0",'registro operativa'!$C$2:$C$11268,'RATIOS MESES'!$B$16))</f>
        <v>0</v>
      </c>
      <c r="E8" s="6" t="str">
        <f>IFERROR(IF($B$16=0,AVERAGEIFS('registro operativa'!$Y$2:$Y$11268,'registro operativa'!$L$2:$L$11268,A8,'registro operativa'!$S$2:$S$11268,"&gt;0"),AVERAGEIFS('registro operativa'!$Y$2:$Y$11268,'registro operativa'!$L$2:$L$11268,A8,'registro operativa'!$S$2:$S$11268,"&gt;0",'registro operativa'!$C$2:$C$11268,$B$16)),"")</f>
        <v/>
      </c>
      <c r="F8" s="6" t="str">
        <f>IFERROR(IF($B$16=0,AVERAGEIFS('registro operativa'!$Y$2:$Y$11268,'registro operativa'!$L$2:$L$11268,A8,'registro operativa'!$S$2:$S$11268,"&lt;0"),AVERAGEIFS('registro operativa'!$Y$2:$Y$11268,'registro operativa'!$L$2:$L$11268,A8,'registro operativa'!$S$2:$S$11268,"&lt;0",'registro operativa'!$C$2:$C$11268,$B$16)),"")</f>
        <v/>
      </c>
      <c r="G8" s="6" t="str">
        <f t="shared" ref="G8:G11" si="5">IFERROR(IF(B8&lt;&gt;0,ABS(E8/F8),""),"")</f>
        <v/>
      </c>
      <c r="H8" s="6" t="str">
        <f t="shared" ref="H8:H11" si="6">IF(B8&lt;&gt;0,C8/B8,"")</f>
        <v/>
      </c>
      <c r="I8" s="6" t="str">
        <f>IF(B8&lt;&gt;0,COUNTIF('registro operativa'!$AE$3:$AE$11268,1),"")</f>
        <v/>
      </c>
      <c r="J8" s="6" t="str">
        <f t="shared" ref="J8:J11" si="7">IF(AND(B8&lt;&gt;0,I8&lt;&gt;""),B8/I8,"")</f>
        <v/>
      </c>
    </row>
    <row r="9" spans="1:10" ht="16.5" thickTop="1" thickBot="1" x14ac:dyDescent="0.3">
      <c r="A9" s="42" t="s">
        <v>76</v>
      </c>
      <c r="B9" s="6">
        <f t="shared" si="4"/>
        <v>0</v>
      </c>
      <c r="C9" s="6">
        <f>IF($B$16=0,COUNTIFS('registro operativa'!$L$2:$L$11268,'RATIOS MESES'!A9,'registro operativa'!$Y$2:$Y$11268,"&gt;0"),COUNTIFS('registro operativa'!$L$2:$L$11268,'RATIOS MESES'!A9,'registro operativa'!$Y$2:$Y$11268,"&gt;0",'registro operativa'!$C$2:$C$11268,'RATIOS MESES'!$B$16))</f>
        <v>0</v>
      </c>
      <c r="D9" s="6">
        <f>IF($B$16=0,COUNTIFS('registro operativa'!$L$2:$L$11268,'RATIOS MESES'!A9,'registro operativa'!$Y$2:$Y$11268,"&lt;0"),COUNTIFS('registro operativa'!$L$2:$L$11268,'RATIOS MESES'!A9,'registro operativa'!$Y$2:$Y$11268,"&lt;0",'registro operativa'!$C$2:$C$11268,'RATIOS MESES'!$B$16))</f>
        <v>0</v>
      </c>
      <c r="E9" s="6" t="str">
        <f>IFERROR(IF($B$16=0,AVERAGEIFS('registro operativa'!$Y$2:$Y$11268,'registro operativa'!$L$2:$L$11268,A9,'registro operativa'!$S$2:$S$11268,"&gt;0"),AVERAGEIFS('registro operativa'!$Y$2:$Y$11268,'registro operativa'!$L$2:$L$11268,A9,'registro operativa'!$S$2:$S$11268,"&gt;0",'registro operativa'!$C$2:$C$11268,$B$16)),"")</f>
        <v/>
      </c>
      <c r="F9" s="6" t="str">
        <f>IFERROR(IF($B$16=0,AVERAGEIFS('registro operativa'!$Y$2:$Y$11268,'registro operativa'!$L$2:$L$11268,A9,'registro operativa'!$S$2:$S$11268,"&lt;0"),AVERAGEIFS('registro operativa'!$Y$2:$Y$11268,'registro operativa'!$L$2:$L$11268,A9,'registro operativa'!$S$2:$S$11268,"&lt;0",'registro operativa'!$C$2:$C$11268,$B$16)),"")</f>
        <v/>
      </c>
      <c r="G9" s="6" t="str">
        <f t="shared" si="5"/>
        <v/>
      </c>
      <c r="H9" s="6" t="str">
        <f t="shared" si="6"/>
        <v/>
      </c>
      <c r="I9" s="6" t="str">
        <f>IF(B9&lt;&gt;0,COUNTIF('registro operativa'!$AE$3:$AE$11268,1),"")</f>
        <v/>
      </c>
      <c r="J9" s="6" t="str">
        <f t="shared" si="7"/>
        <v/>
      </c>
    </row>
    <row r="10" spans="1:10" ht="16.5" thickTop="1" thickBot="1" x14ac:dyDescent="0.3">
      <c r="A10" s="42" t="s">
        <v>76</v>
      </c>
      <c r="B10" s="6">
        <f t="shared" si="4"/>
        <v>0</v>
      </c>
      <c r="C10" s="6">
        <f>IF($B$16=0,COUNTIFS('registro operativa'!$L$2:$L$11268,'RATIOS MESES'!A10,'registro operativa'!$Y$2:$Y$11268,"&gt;0"),COUNTIFS('registro operativa'!$L$2:$L$11268,'RATIOS MESES'!A10,'registro operativa'!$Y$2:$Y$11268,"&gt;0",'registro operativa'!$C$2:$C$11268,'RATIOS MESES'!$B$16))</f>
        <v>0</v>
      </c>
      <c r="D10" s="6">
        <f>IF($B$16=0,COUNTIFS('registro operativa'!$L$2:$L$11268,'RATIOS MESES'!A10,'registro operativa'!$Y$2:$Y$11268,"&lt;0"),COUNTIFS('registro operativa'!$L$2:$L$11268,'RATIOS MESES'!A10,'registro operativa'!$Y$2:$Y$11268,"&lt;0",'registro operativa'!$C$2:$C$11268,'RATIOS MESES'!$B$16))</f>
        <v>0</v>
      </c>
      <c r="E10" s="6" t="str">
        <f>IFERROR(IF($B$16=0,AVERAGEIFS('registro operativa'!$Y$2:$Y$11268,'registro operativa'!$L$2:$L$11268,A10,'registro operativa'!$S$2:$S$11268,"&gt;0"),AVERAGEIFS('registro operativa'!$Y$2:$Y$11268,'registro operativa'!$L$2:$L$11268,A10,'registro operativa'!$S$2:$S$11268,"&gt;0",'registro operativa'!$C$2:$C$11268,$B$16)),"")</f>
        <v/>
      </c>
      <c r="F10" s="6" t="str">
        <f>IFERROR(IF($B$16=0,AVERAGEIFS('registro operativa'!$Y$2:$Y$11268,'registro operativa'!$L$2:$L$11268,A10,'registro operativa'!$S$2:$S$11268,"&lt;0"),AVERAGEIFS('registro operativa'!$Y$2:$Y$11268,'registro operativa'!$L$2:$L$11268,A10,'registro operativa'!$S$2:$S$11268,"&lt;0",'registro operativa'!$C$2:$C$11268,$B$16)),"")</f>
        <v/>
      </c>
      <c r="G10" s="6" t="str">
        <f t="shared" si="5"/>
        <v/>
      </c>
      <c r="H10" s="6" t="str">
        <f t="shared" si="6"/>
        <v/>
      </c>
      <c r="I10" s="6" t="str">
        <f>IF(B10&lt;&gt;0,COUNTIF('registro operativa'!$AE$3:$AE$11268,1),"")</f>
        <v/>
      </c>
      <c r="J10" s="6" t="str">
        <f t="shared" si="7"/>
        <v/>
      </c>
    </row>
    <row r="11" spans="1:10" ht="16.5" thickTop="1" thickBot="1" x14ac:dyDescent="0.3">
      <c r="A11" s="42" t="s">
        <v>76</v>
      </c>
      <c r="B11" s="6">
        <f t="shared" si="4"/>
        <v>0</v>
      </c>
      <c r="C11" s="6">
        <f>IF($B$16=0,COUNTIFS('registro operativa'!$L$2:$L$11268,'RATIOS MESES'!A11,'registro operativa'!$Y$2:$Y$11268,"&gt;0"),COUNTIFS('registro operativa'!$L$2:$L$11268,'RATIOS MESES'!A11,'registro operativa'!$Y$2:$Y$11268,"&gt;0",'registro operativa'!$C$2:$C$11268,'RATIOS MESES'!$B$16))</f>
        <v>0</v>
      </c>
      <c r="D11" s="6">
        <f>IF($B$16=0,COUNTIFS('registro operativa'!$L$2:$L$11268,'RATIOS MESES'!A11,'registro operativa'!$Y$2:$Y$11268,"&lt;0"),COUNTIFS('registro operativa'!$L$2:$L$11268,'RATIOS MESES'!A11,'registro operativa'!$Y$2:$Y$11268,"&lt;0",'registro operativa'!$C$2:$C$11268,'RATIOS MESES'!$B$16))</f>
        <v>0</v>
      </c>
      <c r="E11" s="6" t="str">
        <f>IFERROR(IF($B$16=0,AVERAGEIFS('registro operativa'!$Y$2:$Y$11268,'registro operativa'!$L$2:$L$11268,A11,'registro operativa'!$S$2:$S$11268,"&gt;0"),AVERAGEIFS('registro operativa'!$Y$2:$Y$11268,'registro operativa'!$L$2:$L$11268,A11,'registro operativa'!$S$2:$S$11268,"&gt;0",'registro operativa'!$C$2:$C$11268,$B$16)),"")</f>
        <v/>
      </c>
      <c r="F11" s="6" t="str">
        <f>IFERROR(IF($B$16=0,AVERAGEIFS('registro operativa'!$Y$2:$Y$11268,'registro operativa'!$L$2:$L$11268,A11,'registro operativa'!$S$2:$S$11268,"&lt;0"),AVERAGEIFS('registro operativa'!$Y$2:$Y$11268,'registro operativa'!$L$2:$L$11268,A11,'registro operativa'!$S$2:$S$11268,"&lt;0",'registro operativa'!$C$2:$C$11268,$B$16)),"")</f>
        <v/>
      </c>
      <c r="G11" s="6" t="str">
        <f t="shared" si="5"/>
        <v/>
      </c>
      <c r="H11" s="6" t="str">
        <f t="shared" si="6"/>
        <v/>
      </c>
      <c r="I11" s="6" t="str">
        <f>IF(B11&lt;&gt;0,COUNTIF('registro operativa'!$AE$3:$AE$11268,1),"")</f>
        <v/>
      </c>
      <c r="J11" s="6" t="str">
        <f t="shared" si="7"/>
        <v/>
      </c>
    </row>
    <row r="12" spans="1:10" ht="16.5" thickTop="1" thickBot="1" x14ac:dyDescent="0.3">
      <c r="A12" s="26" t="s">
        <v>27</v>
      </c>
      <c r="B12" s="6">
        <f>C12+D12</f>
        <v>0</v>
      </c>
      <c r="C12" s="6">
        <f>IF($B$16=0,COUNTIFS('registro operativa'!$Y$2:$Y$11268,"&gt;0"),COUNTIFS('registro operativa'!$Y$2:$Y$11268,"&gt;0",'registro operativa'!$C$2:$C$11268,'RATIOS MESES'!$B$16))</f>
        <v>0</v>
      </c>
      <c r="D12" s="6">
        <f>IF($B$16=0,COUNTIFS('registro operativa'!$Y$2:$Y$11268,"&lt;0"),COUNTIFS('registro operativa'!$Y$2:$Y$11268,"&lt;0",'registro operativa'!$C$2:$C$11268,'RATIOS MESES'!$B$16))</f>
        <v>0</v>
      </c>
      <c r="E12" s="6" t="str">
        <f>IFERROR(IF($B$16=0,AVERAGEIFS('registro operativa'!$Y$2:$Y$11268,'registro operativa'!$S$2:$S$11268,"&gt;0"),AVERAGEIFS('registro operativa'!$Y$2:$Y$11268,'registro operativa'!$S$2:$S$11268,"&gt;0",'registro operativa'!$C$2:$C$11268,$B$16)),"")</f>
        <v/>
      </c>
      <c r="F12" s="6" t="str">
        <f>IFERROR(IF($B$16=0,AVERAGEIFS('registro operativa'!$Y$2:$Y$11268,'registro operativa'!$S$2:$S$11268,"&lt;0"),AVERAGEIFS('registro operativa'!$Y$2:$Y$11268,'registro operativa'!$S$2:$S$11268,"&lt;0",'registro operativa'!$C$2:$C$11268,$B$16)),"")</f>
        <v/>
      </c>
      <c r="G12" s="6" t="str">
        <f t="shared" si="1"/>
        <v/>
      </c>
      <c r="H12" s="6" t="str">
        <f t="shared" si="2"/>
        <v/>
      </c>
      <c r="I12" s="6" t="str">
        <f>IF(B12&lt;&gt;0,COUNTIF('registro operativa'!$AE$3:$AE$11268,1),"")</f>
        <v/>
      </c>
      <c r="J12" s="6" t="str">
        <f t="shared" si="3"/>
        <v/>
      </c>
    </row>
    <row r="13" spans="1:10" ht="15.75" thickTop="1" x14ac:dyDescent="0.25"/>
    <row r="16" spans="1:10" ht="15.75" thickBot="1" x14ac:dyDescent="0.3">
      <c r="A16" s="26" t="s">
        <v>73</v>
      </c>
      <c r="B16" s="25">
        <v>0</v>
      </c>
    </row>
    <row r="17" ht="15.75" thickTop="1" x14ac:dyDescent="0.25"/>
  </sheetData>
  <sheetProtection password="CF7A" sheet="1" objects="1" scenarios="1"/>
  <pageMargins left="0.7" right="0.7" top="0.75" bottom="0.75" header="0.3" footer="0.3"/>
  <pageSetup paperSize="9" orientation="portrait" r:id="rId1"/>
  <legacy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7"/>
  <sheetViews>
    <sheetView workbookViewId="0">
      <selection activeCell="C18" sqref="C18"/>
    </sheetView>
  </sheetViews>
  <sheetFormatPr baseColWidth="10" defaultRowHeight="15" x14ac:dyDescent="0.25"/>
  <cols>
    <col min="1" max="1" width="16.42578125" style="32" customWidth="1"/>
    <col min="2" max="2" width="18.5703125" style="10" customWidth="1"/>
    <col min="3" max="3" width="30.5703125" style="10" customWidth="1"/>
    <col min="4" max="4" width="30.7109375" style="10" customWidth="1"/>
    <col min="5" max="5" width="22.7109375" style="10" customWidth="1"/>
    <col min="6" max="6" width="22.85546875" style="10" customWidth="1"/>
    <col min="7" max="7" width="16.85546875" style="10" customWidth="1"/>
    <col min="8" max="8" width="13" style="10" customWidth="1"/>
    <col min="9" max="9" width="20.28515625" style="10" customWidth="1"/>
    <col min="10" max="10" width="24.85546875" style="10" customWidth="1"/>
    <col min="11" max="11" width="15.42578125" style="10" customWidth="1"/>
    <col min="12" max="12" width="14.42578125" style="10" customWidth="1"/>
    <col min="13" max="13" width="13.140625" style="10" customWidth="1"/>
    <col min="14" max="16384" width="11.42578125" style="10"/>
  </cols>
  <sheetData>
    <row r="1" spans="1:10" ht="36.75" customHeight="1" thickBot="1" x14ac:dyDescent="0.3">
      <c r="A1" s="26" t="s">
        <v>5</v>
      </c>
      <c r="B1" s="19" t="s">
        <v>6</v>
      </c>
      <c r="C1" s="19" t="s">
        <v>8</v>
      </c>
      <c r="D1" s="19" t="s">
        <v>7</v>
      </c>
      <c r="E1" s="19" t="s">
        <v>9</v>
      </c>
      <c r="F1" s="19" t="s">
        <v>10</v>
      </c>
      <c r="G1" s="19" t="s">
        <v>11</v>
      </c>
      <c r="H1" s="19" t="s">
        <v>12</v>
      </c>
      <c r="I1" s="19" t="s">
        <v>13</v>
      </c>
      <c r="J1" s="19" t="s">
        <v>14</v>
      </c>
    </row>
    <row r="2" spans="1:10" ht="16.5" thickTop="1" thickBot="1" x14ac:dyDescent="0.3">
      <c r="A2" s="26" t="s">
        <v>15</v>
      </c>
      <c r="B2" s="6">
        <f t="shared" ref="B2:B7" si="0">C2+D2</f>
        <v>0</v>
      </c>
      <c r="C2" s="6">
        <f>IF($B$16=0,COUNTIFS('registro operativa'!$L$2:$L$11268,'RATIOS POR DIVISAS'!A2,'registro operativa'!$Y$2:$Y$11268,"&gt;0"),COUNTIFS('registro operativa'!$L$2:$L$11268,'RATIOS POR DIVISAS'!A2,'registro operativa'!$Y$2:$Y$11268,"&gt;0",'registro operativa'!$H$2:$H$11268,'RATIOS POR DIVISAS'!$B$16))</f>
        <v>0</v>
      </c>
      <c r="D2" s="6">
        <f>IF($B$16=0,COUNTIFS('registro operativa'!$L$2:$L$11268,'RATIOS POR DIVISAS'!A2,'registro operativa'!$Y$2:$Y$11268,"&lt;0"),COUNTIFS('registro operativa'!$L$2:$L$11268,'RATIOS POR DIVISAS'!A2,'registro operativa'!$Y$2:$Y$11268,"&lt;0",'registro operativa'!$H$2:$H$11268,'RATIOS POR DIVISAS'!$B$16))</f>
        <v>0</v>
      </c>
      <c r="E2" s="6" t="str">
        <f>IFERROR(IF($B$16=0,AVERAGEIFS('registro operativa'!$Y$2:$Y$11268,'registro operativa'!$L$2:$L$11268,A2,'registro operativa'!$S$2:$S$11268,"&gt;0"),AVERAGEIFS('registro operativa'!$Y$2:$Y$11268,'registro operativa'!$L$2:$L$11268,A2,'registro operativa'!$S$2:$S$11268,"&gt;0",'registro operativa'!$H$2:$H$11268,$B$16)),"")</f>
        <v/>
      </c>
      <c r="F2" s="6" t="str">
        <f>IFERROR(IF($B$16=0,AVERAGEIFS('registro operativa'!$Y$2:$Y$11268,'registro operativa'!$L$2:$L$11268,A2,'registro operativa'!$S$2:$S$11268,"&lt;0"),AVERAGEIFS('registro operativa'!$Y$2:$Y$11268,'registro operativa'!$L$2:$L$11268,A2,'registro operativa'!$S$2:$S$11268,"&lt;0",'registro operativa'!$H$2:$H$11268,$B$16)),"")</f>
        <v/>
      </c>
      <c r="G2" s="6" t="str">
        <f>IFERROR(IF(B2&lt;&gt;0,ABS(E2/F2),""),"")</f>
        <v/>
      </c>
      <c r="H2" s="6" t="str">
        <f>IF(B2&lt;&gt;0,C2/B2,"")</f>
        <v/>
      </c>
      <c r="I2" s="6" t="str">
        <f>IF(B2&lt;&gt;0,COUNTIF('registro operativa'!$AE$3:$AE$11268,1),"")</f>
        <v/>
      </c>
      <c r="J2" s="6" t="str">
        <f>IF(AND(B2&lt;&gt;0,I2&lt;&gt;""),B2/I2,"")</f>
        <v/>
      </c>
    </row>
    <row r="3" spans="1:10" ht="16.5" thickTop="1" thickBot="1" x14ac:dyDescent="0.3">
      <c r="A3" s="26" t="s">
        <v>16</v>
      </c>
      <c r="B3" s="6">
        <f t="shared" si="0"/>
        <v>0</v>
      </c>
      <c r="C3" s="6">
        <f>IF($B$16=0,COUNTIFS('registro operativa'!$L$2:$L$11268,'RATIOS POR DIVISAS'!A3,'registro operativa'!$Y$2:$Y$11268,"&gt;0"),COUNTIFS('registro operativa'!$L$2:$L$11268,'RATIOS POR DIVISAS'!A3,'registro operativa'!$Y$2:$Y$11268,"&gt;0",'registro operativa'!$H$2:$H$11268,'RATIOS POR DIVISAS'!$B$16))</f>
        <v>0</v>
      </c>
      <c r="D3" s="6">
        <f>IF($B$16=0,COUNTIFS('registro operativa'!$L$2:$L$11268,'RATIOS POR DIVISAS'!A3,'registro operativa'!$Y$2:$Y$11268,"&lt;0"),COUNTIFS('registro operativa'!$L$2:$L$11268,'RATIOS POR DIVISAS'!A3,'registro operativa'!$Y$2:$Y$11268,"&lt;0",'registro operativa'!$H$2:$H$11268,'RATIOS POR DIVISAS'!$B$16))</f>
        <v>0</v>
      </c>
      <c r="E3" s="6" t="str">
        <f>IFERROR(IF($B$16=0,AVERAGEIFS('registro operativa'!$Y$2:$Y$11268,'registro operativa'!$L$2:$L$11268,A3,'registro operativa'!$S$2:$S$11268,"&gt;0"),AVERAGEIFS('registro operativa'!$Y$2:$Y$11268,'registro operativa'!$L$2:$L$11268,A3,'registro operativa'!$S$2:$S$11268,"&gt;0",'registro operativa'!$H$2:$H$11268,$B$16)),"")</f>
        <v/>
      </c>
      <c r="F3" s="6" t="str">
        <f>IFERROR(IF($B$16=0,AVERAGEIFS('registro operativa'!$Y$2:$Y$11268,'registro operativa'!$L$2:$L$11268,A3,'registro operativa'!$S$2:$S$11268,"&lt;0"),AVERAGEIFS('registro operativa'!$Y$2:$Y$11268,'registro operativa'!$L$2:$L$11268,A3,'registro operativa'!$S$2:$S$11268,"&lt;0",'registro operativa'!$H$2:$H$11268,$B$16)),"")</f>
        <v/>
      </c>
      <c r="G3" s="6" t="str">
        <f t="shared" ref="G3:G12" si="1">IFERROR(IF(B3&lt;&gt;0,ABS(E3/F3),""),"")</f>
        <v/>
      </c>
      <c r="H3" s="6" t="str">
        <f t="shared" ref="H3:H12" si="2">IF(B3&lt;&gt;0,C3/B3,"")</f>
        <v/>
      </c>
      <c r="I3" s="6" t="str">
        <f>IF(B3&lt;&gt;0,COUNTIF('registro operativa'!$AE$3:$AE$11268,1),"")</f>
        <v/>
      </c>
      <c r="J3" s="6" t="str">
        <f t="shared" ref="J3:J12" si="3">IF(AND(B3&lt;&gt;0,I3&lt;&gt;""),B3/I3,"")</f>
        <v/>
      </c>
    </row>
    <row r="4" spans="1:10" ht="16.5" thickTop="1" thickBot="1" x14ac:dyDescent="0.3">
      <c r="A4" s="26" t="s">
        <v>17</v>
      </c>
      <c r="B4" s="6">
        <f t="shared" si="0"/>
        <v>0</v>
      </c>
      <c r="C4" s="6">
        <f>IF($B$16=0,COUNTIFS('registro operativa'!$L$2:$L$11268,'RATIOS POR DIVISAS'!A4,'registro operativa'!$Y$2:$Y$11268,"&gt;0"),COUNTIFS('registro operativa'!$L$2:$L$11268,'RATIOS POR DIVISAS'!A4,'registro operativa'!$Y$2:$Y$11268,"&gt;0",'registro operativa'!$H$2:$H$11268,'RATIOS POR DIVISAS'!$B$16))</f>
        <v>0</v>
      </c>
      <c r="D4" s="6">
        <f>IF($B$16=0,COUNTIFS('registro operativa'!$L$2:$L$11268,'RATIOS POR DIVISAS'!A4,'registro operativa'!$Y$2:$Y$11268,"&lt;0"),COUNTIFS('registro operativa'!$L$2:$L$11268,'RATIOS POR DIVISAS'!A4,'registro operativa'!$Y$2:$Y$11268,"&lt;0",'registro operativa'!$H$2:$H$11268,'RATIOS POR DIVISAS'!$B$16))</f>
        <v>0</v>
      </c>
      <c r="E4" s="6" t="str">
        <f>IFERROR(IF($B$16=0,AVERAGEIFS('registro operativa'!$Y$2:$Y$11268,'registro operativa'!$L$2:$L$11268,A4,'registro operativa'!$S$2:$S$11268,"&gt;0"),AVERAGEIFS('registro operativa'!$Y$2:$Y$11268,'registro operativa'!$L$2:$L$11268,A4,'registro operativa'!$S$2:$S$11268,"&gt;0",'registro operativa'!$H$2:$H$11268,$B$16)),"")</f>
        <v/>
      </c>
      <c r="F4" s="6" t="str">
        <f>IFERROR(IF($B$16=0,AVERAGEIFS('registro operativa'!$Y$2:$Y$11268,'registro operativa'!$L$2:$L$11268,A4,'registro operativa'!$S$2:$S$11268,"&lt;0"),AVERAGEIFS('registro operativa'!$Y$2:$Y$11268,'registro operativa'!$L$2:$L$11268,A4,'registro operativa'!$S$2:$S$11268,"&lt;0",'registro operativa'!$H$2:$H$11268,$B$16)),"")</f>
        <v/>
      </c>
      <c r="G4" s="6" t="str">
        <f t="shared" si="1"/>
        <v/>
      </c>
      <c r="H4" s="6" t="str">
        <f t="shared" si="2"/>
        <v/>
      </c>
      <c r="I4" s="6" t="str">
        <f>IF(B4&lt;&gt;0,COUNTIF('registro operativa'!$AE$3:$AE$11268,1),"")</f>
        <v/>
      </c>
      <c r="J4" s="6" t="str">
        <f t="shared" si="3"/>
        <v/>
      </c>
    </row>
    <row r="5" spans="1:10" ht="16.5" thickTop="1" thickBot="1" x14ac:dyDescent="0.3">
      <c r="A5" s="26" t="s">
        <v>18</v>
      </c>
      <c r="B5" s="6">
        <f t="shared" si="0"/>
        <v>0</v>
      </c>
      <c r="C5" s="6">
        <f>IF($B$16=0,COUNTIFS('registro operativa'!$L$2:$L$11268,'RATIOS POR DIVISAS'!A5,'registro operativa'!$Y$2:$Y$11268,"&gt;0"),COUNTIFS('registro operativa'!$L$2:$L$11268,'RATIOS POR DIVISAS'!A5,'registro operativa'!$Y$2:$Y$11268,"&gt;0",'registro operativa'!$H$2:$H$11268,'RATIOS POR DIVISAS'!$B$16))</f>
        <v>0</v>
      </c>
      <c r="D5" s="6">
        <f>IF($B$16=0,COUNTIFS('registro operativa'!$L$2:$L$11268,'RATIOS POR DIVISAS'!A5,'registro operativa'!$Y$2:$Y$11268,"&lt;0"),COUNTIFS('registro operativa'!$L$2:$L$11268,'RATIOS POR DIVISAS'!A5,'registro operativa'!$Y$2:$Y$11268,"&lt;0",'registro operativa'!$H$2:$H$11268,'RATIOS POR DIVISAS'!$B$16))</f>
        <v>0</v>
      </c>
      <c r="E5" s="6" t="str">
        <f>IFERROR(IF($B$16=0,AVERAGEIFS('registro operativa'!$Y$2:$Y$11268,'registro operativa'!$L$2:$L$11268,A5,'registro operativa'!$S$2:$S$11268,"&gt;0"),AVERAGEIFS('registro operativa'!$Y$2:$Y$11268,'registro operativa'!$L$2:$L$11268,A5,'registro operativa'!$S$2:$S$11268,"&gt;0",'registro operativa'!$H$2:$H$11268,$B$16)),"")</f>
        <v/>
      </c>
      <c r="F5" s="6" t="str">
        <f>IFERROR(IF($B$16=0,AVERAGEIFS('registro operativa'!$Y$2:$Y$11268,'registro operativa'!$L$2:$L$11268,A5,'registro operativa'!$S$2:$S$11268,"&lt;0"),AVERAGEIFS('registro operativa'!$Y$2:$Y$11268,'registro operativa'!$L$2:$L$11268,A5,'registro operativa'!$S$2:$S$11268,"&lt;0",'registro operativa'!$H$2:$H$11268,$B$16)),"")</f>
        <v/>
      </c>
      <c r="G5" s="6" t="str">
        <f t="shared" si="1"/>
        <v/>
      </c>
      <c r="H5" s="6" t="str">
        <f t="shared" si="2"/>
        <v/>
      </c>
      <c r="I5" s="6" t="str">
        <f>IF(B5&lt;&gt;0,COUNTIF('registro operativa'!$AE$3:$AE$11268,1),"")</f>
        <v/>
      </c>
      <c r="J5" s="6" t="str">
        <f t="shared" si="3"/>
        <v/>
      </c>
    </row>
    <row r="6" spans="1:10" ht="16.5" thickTop="1" thickBot="1" x14ac:dyDescent="0.3">
      <c r="A6" s="26" t="s">
        <v>19</v>
      </c>
      <c r="B6" s="6">
        <f t="shared" si="0"/>
        <v>0</v>
      </c>
      <c r="C6" s="6">
        <f>IF($B$16=0,COUNTIFS('registro operativa'!$L$2:$L$11268,'RATIOS POR DIVISAS'!A6,'registro operativa'!$Y$2:$Y$11268,"&gt;0"),COUNTIFS('registro operativa'!$L$2:$L$11268,'RATIOS POR DIVISAS'!A6,'registro operativa'!$Y$2:$Y$11268,"&gt;0",'registro operativa'!$H$2:$H$11268,'RATIOS POR DIVISAS'!$B$16))</f>
        <v>0</v>
      </c>
      <c r="D6" s="6">
        <f>IF($B$16=0,COUNTIFS('registro operativa'!$L$2:$L$11268,'RATIOS POR DIVISAS'!A6,'registro operativa'!$Y$2:$Y$11268,"&lt;0"),COUNTIFS('registro operativa'!$L$2:$L$11268,'RATIOS POR DIVISAS'!A6,'registro operativa'!$Y$2:$Y$11268,"&lt;0",'registro operativa'!$H$2:$H$11268,'RATIOS POR DIVISAS'!$B$16))</f>
        <v>0</v>
      </c>
      <c r="E6" s="6" t="str">
        <f>IFERROR(IF($B$16=0,AVERAGEIFS('registro operativa'!$Y$2:$Y$11268,'registro operativa'!$L$2:$L$11268,A6,'registro operativa'!$S$2:$S$11268,"&gt;0"),AVERAGEIFS('registro operativa'!$Y$2:$Y$11268,'registro operativa'!$L$2:$L$11268,A6,'registro operativa'!$S$2:$S$11268,"&gt;0",'registro operativa'!$H$2:$H$11268,$B$16)),"")</f>
        <v/>
      </c>
      <c r="F6" s="6" t="str">
        <f>IFERROR(IF($B$16=0,AVERAGEIFS('registro operativa'!$Y$2:$Y$11268,'registro operativa'!$L$2:$L$11268,A6,'registro operativa'!$S$2:$S$11268,"&lt;0"),AVERAGEIFS('registro operativa'!$Y$2:$Y$11268,'registro operativa'!$L$2:$L$11268,A6,'registro operativa'!$S$2:$S$11268,"&lt;0",'registro operativa'!$H$2:$H$11268,$B$16)),"")</f>
        <v/>
      </c>
      <c r="G6" s="6" t="str">
        <f t="shared" si="1"/>
        <v/>
      </c>
      <c r="H6" s="6" t="str">
        <f t="shared" si="2"/>
        <v/>
      </c>
      <c r="I6" s="6" t="str">
        <f>IF(B6&lt;&gt;0,COUNTIF('registro operativa'!$AE$3:$AE$11268,1),"")</f>
        <v/>
      </c>
      <c r="J6" s="6" t="str">
        <f t="shared" si="3"/>
        <v/>
      </c>
    </row>
    <row r="7" spans="1:10" ht="16.5" thickTop="1" thickBot="1" x14ac:dyDescent="0.3">
      <c r="A7" s="26" t="s">
        <v>71</v>
      </c>
      <c r="B7" s="6">
        <f t="shared" si="0"/>
        <v>0</v>
      </c>
      <c r="C7" s="6">
        <f>IF($B$16=0,COUNTIFS('registro operativa'!$L$2:$L$11268,'RATIOS POR DIVISAS'!A7,'registro operativa'!$Y$2:$Y$11268,"&gt;0"),COUNTIFS('registro operativa'!$L$2:$L$11268,'RATIOS POR DIVISAS'!A7,'registro operativa'!$Y$2:$Y$11268,"&gt;0",'registro operativa'!$H$2:$H$11268,'RATIOS POR DIVISAS'!$B$16))</f>
        <v>0</v>
      </c>
      <c r="D7" s="6">
        <f>IF($B$16=0,COUNTIFS('registro operativa'!$L$2:$L$11268,'RATIOS POR DIVISAS'!A7,'registro operativa'!$Y$2:$Y$11268,"&lt;0"),COUNTIFS('registro operativa'!$L$2:$L$11268,'RATIOS POR DIVISAS'!A7,'registro operativa'!$Y$2:$Y$11268,"&lt;0",'registro operativa'!$H$2:$H$11268,'RATIOS POR DIVISAS'!$B$16))</f>
        <v>0</v>
      </c>
      <c r="E7" s="6" t="str">
        <f>IFERROR(IF($B$16=0,AVERAGEIFS('registro operativa'!$Y$2:$Y$11268,'registro operativa'!$L$2:$L$11268,A7,'registro operativa'!$S$2:$S$11268,"&gt;0"),AVERAGEIFS('registro operativa'!$Y$2:$Y$11268,'registro operativa'!$L$2:$L$11268,A7,'registro operativa'!$S$2:$S$11268,"&gt;0",'registro operativa'!$H$2:$H$11268,$B$16)),"")</f>
        <v/>
      </c>
      <c r="F7" s="6" t="str">
        <f>IFERROR(IF($B$16=0,AVERAGEIFS('registro operativa'!$Y$2:$Y$11268,'registro operativa'!$L$2:$L$11268,A7,'registro operativa'!$S$2:$S$11268,"&lt;0"),AVERAGEIFS('registro operativa'!$Y$2:$Y$11268,'registro operativa'!$L$2:$L$11268,A7,'registro operativa'!$S$2:$S$11268,"&lt;0",'registro operativa'!$H$2:$H$11268,$B$16)),"")</f>
        <v/>
      </c>
      <c r="G7" s="6" t="str">
        <f>IFERROR(IF(B7&lt;&gt;0,ABS(E7/F7),""),"")</f>
        <v/>
      </c>
      <c r="H7" s="6" t="str">
        <f t="shared" si="2"/>
        <v/>
      </c>
      <c r="I7" s="6" t="str">
        <f>IF(B7&lt;&gt;0,COUNTIF('registro operativa'!$AE$3:$AE$11268,1),"")</f>
        <v/>
      </c>
      <c r="J7" s="6" t="str">
        <f t="shared" si="3"/>
        <v/>
      </c>
    </row>
    <row r="8" spans="1:10" ht="16.5" thickTop="1" thickBot="1" x14ac:dyDescent="0.3">
      <c r="A8" s="42" t="s">
        <v>76</v>
      </c>
      <c r="B8" s="6">
        <f t="shared" ref="B8:B11" si="4">C8+D8</f>
        <v>0</v>
      </c>
      <c r="C8" s="6">
        <f>IF($B$16=0,COUNTIFS('registro operativa'!$L$2:$L$11268,'RATIOS POR DIVISAS'!A8,'registro operativa'!$Y$2:$Y$11268,"&gt;0"),COUNTIFS('registro operativa'!$L$2:$L$11268,'RATIOS POR DIVISAS'!A8,'registro operativa'!$Y$2:$Y$11268,"&gt;0",'registro operativa'!$H$2:$H$11268,'RATIOS POR DIVISAS'!$B$16))</f>
        <v>0</v>
      </c>
      <c r="D8" s="6">
        <f>IF($B$16=0,COUNTIFS('registro operativa'!$L$2:$L$11268,'RATIOS POR DIVISAS'!A8,'registro operativa'!$Y$2:$Y$11268,"&lt;0"),COUNTIFS('registro operativa'!$L$2:$L$11268,'RATIOS POR DIVISAS'!A8,'registro operativa'!$Y$2:$Y$11268,"&lt;0",'registro operativa'!$H$2:$H$11268,'RATIOS POR DIVISAS'!$B$16))</f>
        <v>0</v>
      </c>
      <c r="E8" s="6" t="str">
        <f>IFERROR(IF($B$16=0,AVERAGEIFS('registro operativa'!$Y$2:$Y$11268,'registro operativa'!$L$2:$L$11268,A8,'registro operativa'!$S$2:$S$11268,"&gt;0"),AVERAGEIFS('registro operativa'!$Y$2:$Y$11268,'registro operativa'!$L$2:$L$11268,A8,'registro operativa'!$S$2:$S$11268,"&gt;0",'registro operativa'!$H$2:$H$11268,$B$16)),"")</f>
        <v/>
      </c>
      <c r="F8" s="6" t="str">
        <f>IFERROR(IF($B$16=0,AVERAGEIFS('registro operativa'!$Y$2:$Y$11268,'registro operativa'!$L$2:$L$11268,A8,'registro operativa'!$S$2:$S$11268,"&lt;0"),AVERAGEIFS('registro operativa'!$Y$2:$Y$11268,'registro operativa'!$L$2:$L$11268,A8,'registro operativa'!$S$2:$S$11268,"&lt;0",'registro operativa'!$H$2:$H$11268,$B$16)),"")</f>
        <v/>
      </c>
      <c r="G8" s="6" t="str">
        <f t="shared" ref="G8:G11" si="5">IFERROR(IF(B8&lt;&gt;0,ABS(E8/F8),""),"")</f>
        <v/>
      </c>
      <c r="H8" s="6" t="str">
        <f t="shared" ref="H8:H11" si="6">IF(B8&lt;&gt;0,C8/B8,"")</f>
        <v/>
      </c>
      <c r="I8" s="6" t="str">
        <f>IF(B8&lt;&gt;0,COUNTIF('registro operativa'!$AE$3:$AE$11268,1),"")</f>
        <v/>
      </c>
      <c r="J8" s="6" t="str">
        <f t="shared" ref="J8:J11" si="7">IF(AND(B8&lt;&gt;0,I8&lt;&gt;""),B8/I8,"")</f>
        <v/>
      </c>
    </row>
    <row r="9" spans="1:10" ht="16.5" thickTop="1" thickBot="1" x14ac:dyDescent="0.3">
      <c r="A9" s="42" t="s">
        <v>76</v>
      </c>
      <c r="B9" s="6">
        <f t="shared" si="4"/>
        <v>0</v>
      </c>
      <c r="C9" s="6">
        <f>IF($B$16=0,COUNTIFS('registro operativa'!$L$2:$L$11268,'RATIOS POR DIVISAS'!A9,'registro operativa'!$Y$2:$Y$11268,"&gt;0"),COUNTIFS('registro operativa'!$L$2:$L$11268,'RATIOS POR DIVISAS'!A9,'registro operativa'!$Y$2:$Y$11268,"&gt;0",'registro operativa'!$H$2:$H$11268,'RATIOS POR DIVISAS'!$B$16))</f>
        <v>0</v>
      </c>
      <c r="D9" s="6">
        <f>IF($B$16=0,COUNTIFS('registro operativa'!$L$2:$L$11268,'RATIOS POR DIVISAS'!A9,'registro operativa'!$Y$2:$Y$11268,"&lt;0"),COUNTIFS('registro operativa'!$L$2:$L$11268,'RATIOS POR DIVISAS'!A9,'registro operativa'!$Y$2:$Y$11268,"&lt;0",'registro operativa'!$H$2:$H$11268,'RATIOS POR DIVISAS'!$B$16))</f>
        <v>0</v>
      </c>
      <c r="E9" s="6" t="str">
        <f>IFERROR(IF($B$16=0,AVERAGEIFS('registro operativa'!$Y$2:$Y$11268,'registro operativa'!$L$2:$L$11268,A9,'registro operativa'!$S$2:$S$11268,"&gt;0"),AVERAGEIFS('registro operativa'!$Y$2:$Y$11268,'registro operativa'!$L$2:$L$11268,A9,'registro operativa'!$S$2:$S$11268,"&gt;0",'registro operativa'!$H$2:$H$11268,$B$16)),"")</f>
        <v/>
      </c>
      <c r="F9" s="6" t="str">
        <f>IFERROR(IF($B$16=0,AVERAGEIFS('registro operativa'!$Y$2:$Y$11268,'registro operativa'!$L$2:$L$11268,A9,'registro operativa'!$S$2:$S$11268,"&lt;0"),AVERAGEIFS('registro operativa'!$Y$2:$Y$11268,'registro operativa'!$L$2:$L$11268,A9,'registro operativa'!$S$2:$S$11268,"&lt;0",'registro operativa'!$H$2:$H$11268,$B$16)),"")</f>
        <v/>
      </c>
      <c r="G9" s="6" t="str">
        <f t="shared" si="5"/>
        <v/>
      </c>
      <c r="H9" s="6" t="str">
        <f t="shared" si="6"/>
        <v/>
      </c>
      <c r="I9" s="6" t="str">
        <f>IF(B9&lt;&gt;0,COUNTIF('registro operativa'!$AE$3:$AE$11268,1),"")</f>
        <v/>
      </c>
      <c r="J9" s="6" t="str">
        <f t="shared" si="7"/>
        <v/>
      </c>
    </row>
    <row r="10" spans="1:10" ht="16.5" thickTop="1" thickBot="1" x14ac:dyDescent="0.3">
      <c r="A10" s="42" t="s">
        <v>76</v>
      </c>
      <c r="B10" s="6">
        <f t="shared" si="4"/>
        <v>0</v>
      </c>
      <c r="C10" s="6">
        <f>IF($B$16=0,COUNTIFS('registro operativa'!$L$2:$L$11268,'RATIOS POR DIVISAS'!A10,'registro operativa'!$Y$2:$Y$11268,"&gt;0"),COUNTIFS('registro operativa'!$L$2:$L$11268,'RATIOS POR DIVISAS'!A10,'registro operativa'!$Y$2:$Y$11268,"&gt;0",'registro operativa'!$H$2:$H$11268,'RATIOS POR DIVISAS'!$B$16))</f>
        <v>0</v>
      </c>
      <c r="D10" s="6">
        <f>IF($B$16=0,COUNTIFS('registro operativa'!$L$2:$L$11268,'RATIOS POR DIVISAS'!A10,'registro operativa'!$Y$2:$Y$11268,"&lt;0"),COUNTIFS('registro operativa'!$L$2:$L$11268,'RATIOS POR DIVISAS'!A10,'registro operativa'!$Y$2:$Y$11268,"&lt;0",'registro operativa'!$H$2:$H$11268,'RATIOS POR DIVISAS'!$B$16))</f>
        <v>0</v>
      </c>
      <c r="E10" s="6" t="str">
        <f>IFERROR(IF($B$16=0,AVERAGEIFS('registro operativa'!$Y$2:$Y$11268,'registro operativa'!$L$2:$L$11268,A10,'registro operativa'!$S$2:$S$11268,"&gt;0"),AVERAGEIFS('registro operativa'!$Y$2:$Y$11268,'registro operativa'!$L$2:$L$11268,A10,'registro operativa'!$S$2:$S$11268,"&gt;0",'registro operativa'!$H$2:$H$11268,$B$16)),"")</f>
        <v/>
      </c>
      <c r="F10" s="6" t="str">
        <f>IFERROR(IF($B$16=0,AVERAGEIFS('registro operativa'!$Y$2:$Y$11268,'registro operativa'!$L$2:$L$11268,A10,'registro operativa'!$S$2:$S$11268,"&lt;0"),AVERAGEIFS('registro operativa'!$Y$2:$Y$11268,'registro operativa'!$L$2:$L$11268,A10,'registro operativa'!$S$2:$S$11268,"&lt;0",'registro operativa'!$H$2:$H$11268,$B$16)),"")</f>
        <v/>
      </c>
      <c r="G10" s="6" t="str">
        <f t="shared" si="5"/>
        <v/>
      </c>
      <c r="H10" s="6" t="str">
        <f t="shared" si="6"/>
        <v/>
      </c>
      <c r="I10" s="6" t="str">
        <f>IF(B10&lt;&gt;0,COUNTIF('registro operativa'!$AE$3:$AE$11268,1),"")</f>
        <v/>
      </c>
      <c r="J10" s="6" t="str">
        <f t="shared" si="7"/>
        <v/>
      </c>
    </row>
    <row r="11" spans="1:10" ht="16.5" thickTop="1" thickBot="1" x14ac:dyDescent="0.3">
      <c r="A11" s="42" t="s">
        <v>76</v>
      </c>
      <c r="B11" s="6">
        <f t="shared" si="4"/>
        <v>0</v>
      </c>
      <c r="C11" s="6">
        <f>IF($B$16=0,COUNTIFS('registro operativa'!$L$2:$L$11268,'RATIOS POR DIVISAS'!A11,'registro operativa'!$Y$2:$Y$11268,"&gt;0"),COUNTIFS('registro operativa'!$L$2:$L$11268,'RATIOS POR DIVISAS'!A11,'registro operativa'!$Y$2:$Y$11268,"&gt;0",'registro operativa'!$H$2:$H$11268,'RATIOS POR DIVISAS'!$B$16))</f>
        <v>0</v>
      </c>
      <c r="D11" s="6">
        <f>IF($B$16=0,COUNTIFS('registro operativa'!$L$2:$L$11268,'RATIOS POR DIVISAS'!A11,'registro operativa'!$Y$2:$Y$11268,"&lt;0"),COUNTIFS('registro operativa'!$L$2:$L$11268,'RATIOS POR DIVISAS'!A11,'registro operativa'!$Y$2:$Y$11268,"&lt;0",'registro operativa'!$H$2:$H$11268,'RATIOS POR DIVISAS'!$B$16))</f>
        <v>0</v>
      </c>
      <c r="E11" s="6" t="str">
        <f>IFERROR(IF($B$16=0,AVERAGEIFS('registro operativa'!$Y$2:$Y$11268,'registro operativa'!$L$2:$L$11268,A11,'registro operativa'!$S$2:$S$11268,"&gt;0"),AVERAGEIFS('registro operativa'!$Y$2:$Y$11268,'registro operativa'!$L$2:$L$11268,A11,'registro operativa'!$S$2:$S$11268,"&gt;0",'registro operativa'!$H$2:$H$11268,$B$16)),"")</f>
        <v/>
      </c>
      <c r="F11" s="6" t="str">
        <f>IFERROR(IF($B$16=0,AVERAGEIFS('registro operativa'!$Y$2:$Y$11268,'registro operativa'!$L$2:$L$11268,A11,'registro operativa'!$S$2:$S$11268,"&lt;0"),AVERAGEIFS('registro operativa'!$Y$2:$Y$11268,'registro operativa'!$L$2:$L$11268,A11,'registro operativa'!$S$2:$S$11268,"&lt;0",'registro operativa'!$H$2:$H$11268,$B$16)),"")</f>
        <v/>
      </c>
      <c r="G11" s="6" t="str">
        <f t="shared" si="5"/>
        <v/>
      </c>
      <c r="H11" s="6" t="str">
        <f t="shared" si="6"/>
        <v/>
      </c>
      <c r="I11" s="6" t="str">
        <f>IF(B11&lt;&gt;0,COUNTIF('registro operativa'!$AE$3:$AE$11268,1),"")</f>
        <v/>
      </c>
      <c r="J11" s="6" t="str">
        <f t="shared" si="7"/>
        <v/>
      </c>
    </row>
    <row r="12" spans="1:10" ht="16.5" thickTop="1" thickBot="1" x14ac:dyDescent="0.3">
      <c r="A12" s="26" t="s">
        <v>27</v>
      </c>
      <c r="B12" s="6">
        <f>C12+D12</f>
        <v>0</v>
      </c>
      <c r="C12" s="6">
        <f>IF($B$16=0,COUNTIFS('registro operativa'!$Y$2:$Y$11268,"&gt;0"),COUNTIFS('registro operativa'!$Y$2:$Y$11268,"&gt;0",'registro operativa'!$H$2:$H$11268,'RATIOS POR DIVISAS'!$B$16))</f>
        <v>0</v>
      </c>
      <c r="D12" s="6">
        <f>IF($B$16=0,COUNTIFS('registro operativa'!$Y$2:$Y$11268,"&lt;0"),COUNTIFS('registro operativa'!$Y$2:$Y$11268,"&lt;0",'registro operativa'!$H$2:$H$11268,'RATIOS POR DIVISAS'!$B$16))</f>
        <v>0</v>
      </c>
      <c r="E12" s="6" t="str">
        <f>IFERROR(IF($B$16=0,AVERAGEIFS('registro operativa'!$Y$2:$Y$11268,'registro operativa'!$S$2:$S$11268,"&gt;0"),AVERAGEIFS('registro operativa'!$Y$2:$Y$11268,'registro operativa'!$S$2:$S$11268,"&gt;0",'registro operativa'!$H$2:$H$11268,$B$16)),"")</f>
        <v/>
      </c>
      <c r="F12" s="6" t="str">
        <f>IFERROR(IF($B$16=0,AVERAGEIFS('registro operativa'!$Y$2:$Y$11268,'registro operativa'!$S$2:$S$11268,"&lt;0"),AVERAGEIFS('registro operativa'!$Y$2:$Y$11268,'registro operativa'!$S$2:$S$11268,"&lt;0",'registro operativa'!$H$2:$H$11268,$B$16)),"")</f>
        <v/>
      </c>
      <c r="G12" s="6" t="str">
        <f t="shared" si="1"/>
        <v/>
      </c>
      <c r="H12" s="6" t="str">
        <f t="shared" si="2"/>
        <v/>
      </c>
      <c r="I12" s="6" t="str">
        <f>IF(B12&lt;&gt;0,COUNTIF('registro operativa'!$AE$3:$AE$11268,1),"")</f>
        <v/>
      </c>
      <c r="J12" s="6" t="str">
        <f t="shared" si="3"/>
        <v/>
      </c>
    </row>
    <row r="13" spans="1:10" ht="15.75" thickTop="1" x14ac:dyDescent="0.25"/>
    <row r="16" spans="1:10" ht="15.75" thickBot="1" x14ac:dyDescent="0.3">
      <c r="A16" s="26" t="s">
        <v>55</v>
      </c>
      <c r="B16" s="25">
        <v>0</v>
      </c>
    </row>
    <row r="17" ht="15.75" thickTop="1" x14ac:dyDescent="0.25"/>
  </sheetData>
  <sheetProtection password="CF7A" sheet="1" objects="1" scenarios="1"/>
  <pageMargins left="0.7" right="0.7" top="0.75" bottom="0.75" header="0.3" footer="0.3"/>
  <pageSetup paperSize="9" orientation="portrait" r:id="rId1"/>
  <legacyDrawing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7"/>
  <sheetViews>
    <sheetView workbookViewId="0">
      <selection activeCell="B26" sqref="B26"/>
    </sheetView>
  </sheetViews>
  <sheetFormatPr baseColWidth="10" defaultRowHeight="15" x14ac:dyDescent="0.25"/>
  <cols>
    <col min="1" max="1" width="16.42578125" style="32" customWidth="1"/>
    <col min="2" max="2" width="18.5703125" style="10" customWidth="1"/>
    <col min="3" max="3" width="30.5703125" style="10" customWidth="1"/>
    <col min="4" max="4" width="30.7109375" style="10" customWidth="1"/>
    <col min="5" max="5" width="22.7109375" style="10" customWidth="1"/>
    <col min="6" max="6" width="22.85546875" style="10" customWidth="1"/>
    <col min="7" max="7" width="16.85546875" style="10" customWidth="1"/>
    <col min="8" max="8" width="13" style="10" customWidth="1"/>
    <col min="9" max="9" width="20.28515625" style="10" customWidth="1"/>
    <col min="10" max="10" width="24.85546875" style="10" customWidth="1"/>
    <col min="11" max="11" width="15.42578125" style="10" customWidth="1"/>
    <col min="12" max="12" width="14.42578125" style="10" customWidth="1"/>
    <col min="13" max="13" width="13.140625" style="10" customWidth="1"/>
    <col min="14" max="16384" width="11.42578125" style="10"/>
  </cols>
  <sheetData>
    <row r="1" spans="1:10" ht="36.75" customHeight="1" thickBot="1" x14ac:dyDescent="0.3">
      <c r="A1" s="26" t="s">
        <v>5</v>
      </c>
      <c r="B1" s="19" t="s">
        <v>6</v>
      </c>
      <c r="C1" s="19" t="s">
        <v>8</v>
      </c>
      <c r="D1" s="19" t="s">
        <v>7</v>
      </c>
      <c r="E1" s="19" t="s">
        <v>9</v>
      </c>
      <c r="F1" s="19" t="s">
        <v>10</v>
      </c>
      <c r="G1" s="19" t="s">
        <v>11</v>
      </c>
      <c r="H1" s="19" t="s">
        <v>12</v>
      </c>
      <c r="I1" s="19" t="s">
        <v>13</v>
      </c>
      <c r="J1" s="19" t="s">
        <v>14</v>
      </c>
    </row>
    <row r="2" spans="1:10" ht="16.5" thickTop="1" thickBot="1" x14ac:dyDescent="0.3">
      <c r="A2" s="26" t="s">
        <v>15</v>
      </c>
      <c r="B2" s="6">
        <f t="shared" ref="B2:B7" si="0">C2+D2</f>
        <v>0</v>
      </c>
      <c r="C2" s="6">
        <f>IF($B$16=0,COUNTIFS('registro operativa'!$L$2:$L$11268,'RATIOS MERCADOS'!A2,'registro operativa'!$Y$2:$Y$11268,"&gt;0"),COUNTIFS('registro operativa'!$L$2:$L$11268,'RATIOS MERCADOS'!A2,'registro operativa'!$Y$2:$Y$11268,"&gt;0",'registro operativa'!$J$2:$J$11268,'RATIOS MERCADOS'!$B$16))</f>
        <v>0</v>
      </c>
      <c r="D2" s="6">
        <f>IF($B$16=0,COUNTIFS('registro operativa'!$L$2:$L$11268,'RATIOS MERCADOS'!A2,'registro operativa'!$Y$2:$Y$11268,"&lt;0"),COUNTIFS('registro operativa'!$L$2:$L$11268,'RATIOS MERCADOS'!A2,'registro operativa'!$Y$2:$Y$11268,"&lt;0",'registro operativa'!$J$2:$J$11268,'RATIOS MERCADOS'!$B$16))</f>
        <v>0</v>
      </c>
      <c r="E2" s="6" t="str">
        <f>IFERROR(IF($B$16=0,AVERAGEIFS('registro operativa'!$Y$2:$Y$11268,'registro operativa'!$L$2:$L$11268,A2,'registro operativa'!$S$2:$S$11268,"&gt;0"),AVERAGEIFS('registro operativa'!$Y$2:$Y$11268,'registro operativa'!$L$2:$L$11268,A2,'registro operativa'!$S$2:$S$11268,"&gt;0",'registro operativa'!$J$2:$J$11268,$B$16)),"")</f>
        <v/>
      </c>
      <c r="F2" s="6" t="str">
        <f>IFERROR(IF($B$16=0,AVERAGEIFS('registro operativa'!$Y$2:$Y$11268,'registro operativa'!$L$2:$L$11268,A2,'registro operativa'!$S$2:$S$11268,"&lt;0"),AVERAGEIFS('registro operativa'!$Y$2:$Y$11268,'registro operativa'!$L$2:$L$11268,A2,'registro operativa'!$S$2:$S$11268,"&lt;0",'registro operativa'!$J$2:$J$11268,$B$16)),"")</f>
        <v/>
      </c>
      <c r="G2" s="6" t="str">
        <f>IFERROR(IF(B2&lt;&gt;0,ABS(E2/F2),""),"")</f>
        <v/>
      </c>
      <c r="H2" s="6" t="str">
        <f>IF(B2&lt;&gt;0,C2/B2,"")</f>
        <v/>
      </c>
      <c r="I2" s="6" t="str">
        <f>IF(B2&lt;&gt;0,COUNTIF('registro operativa'!$AE$3:$AE$11268,1),"")</f>
        <v/>
      </c>
      <c r="J2" s="6" t="str">
        <f>IF(AND(B2&lt;&gt;0,I2&lt;&gt;""),B2/I2,"")</f>
        <v/>
      </c>
    </row>
    <row r="3" spans="1:10" ht="16.5" thickTop="1" thickBot="1" x14ac:dyDescent="0.3">
      <c r="A3" s="26" t="s">
        <v>16</v>
      </c>
      <c r="B3" s="6">
        <f t="shared" si="0"/>
        <v>0</v>
      </c>
      <c r="C3" s="6">
        <f>IF($B$16=0,COUNTIFS('registro operativa'!$L$2:$L$11268,'RATIOS MERCADOS'!A3,'registro operativa'!$Y$2:$Y$11268,"&gt;0"),COUNTIFS('registro operativa'!$L$2:$L$11268,'RATIOS MERCADOS'!A3,'registro operativa'!$Y$2:$Y$11268,"&gt;0",'registro operativa'!$J$2:$J$11268,'RATIOS MERCADOS'!$B$16))</f>
        <v>0</v>
      </c>
      <c r="D3" s="6">
        <f>IF($B$16=0,COUNTIFS('registro operativa'!$L$2:$L$11268,'RATIOS MERCADOS'!A3,'registro operativa'!$Y$2:$Y$11268,"&lt;0"),COUNTIFS('registro operativa'!$L$2:$L$11268,'RATIOS MERCADOS'!A3,'registro operativa'!$Y$2:$Y$11268,"&lt;0",'registro operativa'!$J$2:$J$11268,'RATIOS MERCADOS'!$B$16))</f>
        <v>0</v>
      </c>
      <c r="E3" s="6" t="str">
        <f>IFERROR(IF($B$16=0,AVERAGEIFS('registro operativa'!$Y$2:$Y$11268,'registro operativa'!$L$2:$L$11268,A3,'registro operativa'!$S$2:$S$11268,"&gt;0"),AVERAGEIFS('registro operativa'!$Y$2:$Y$11268,'registro operativa'!$L$2:$L$11268,A3,'registro operativa'!$S$2:$S$11268,"&gt;0",'registro operativa'!$J$2:$J$11268,$B$16)),"")</f>
        <v/>
      </c>
      <c r="F3" s="6" t="str">
        <f>IFERROR(IF($B$16=0,AVERAGEIFS('registro operativa'!$Y$2:$Y$11268,'registro operativa'!$L$2:$L$11268,A3,'registro operativa'!$S$2:$S$11268,"&lt;0"),AVERAGEIFS('registro operativa'!$Y$2:$Y$11268,'registro operativa'!$L$2:$L$11268,A3,'registro operativa'!$S$2:$S$11268,"&lt;0",'registro operativa'!$J$2:$J$11268,$B$16)),"")</f>
        <v/>
      </c>
      <c r="G3" s="6" t="str">
        <f t="shared" ref="G3:G12" si="1">IFERROR(IF(B3&lt;&gt;0,ABS(E3/F3),""),"")</f>
        <v/>
      </c>
      <c r="H3" s="6" t="str">
        <f t="shared" ref="H3:H12" si="2">IF(B3&lt;&gt;0,C3/B3,"")</f>
        <v/>
      </c>
      <c r="I3" s="6" t="str">
        <f>IF(B3&lt;&gt;0,COUNTIF('registro operativa'!$AE$3:$AE$11268,1),"")</f>
        <v/>
      </c>
      <c r="J3" s="6" t="str">
        <f t="shared" ref="J3:J12" si="3">IF(AND(B3&lt;&gt;0,I3&lt;&gt;""),B3/I3,"")</f>
        <v/>
      </c>
    </row>
    <row r="4" spans="1:10" ht="16.5" thickTop="1" thickBot="1" x14ac:dyDescent="0.3">
      <c r="A4" s="26" t="s">
        <v>17</v>
      </c>
      <c r="B4" s="6">
        <f t="shared" si="0"/>
        <v>0</v>
      </c>
      <c r="C4" s="6">
        <f>IF($B$16=0,COUNTIFS('registro operativa'!$L$2:$L$11268,'RATIOS MERCADOS'!A4,'registro operativa'!$Y$2:$Y$11268,"&gt;0"),COUNTIFS('registro operativa'!$L$2:$L$11268,'RATIOS MERCADOS'!A4,'registro operativa'!$Y$2:$Y$11268,"&gt;0",'registro operativa'!$J$2:$J$11268,'RATIOS MERCADOS'!$B$16))</f>
        <v>0</v>
      </c>
      <c r="D4" s="6">
        <f>IF($B$16=0,COUNTIFS('registro operativa'!$L$2:$L$11268,'RATIOS MERCADOS'!A4,'registro operativa'!$Y$2:$Y$11268,"&lt;0"),COUNTIFS('registro operativa'!$L$2:$L$11268,'RATIOS MERCADOS'!A4,'registro operativa'!$Y$2:$Y$11268,"&lt;0",'registro operativa'!$J$2:$J$11268,'RATIOS MERCADOS'!$B$16))</f>
        <v>0</v>
      </c>
      <c r="E4" s="6" t="str">
        <f>IFERROR(IF($B$16=0,AVERAGEIFS('registro operativa'!$Y$2:$Y$11268,'registro operativa'!$L$2:$L$11268,A4,'registro operativa'!$S$2:$S$11268,"&gt;0"),AVERAGEIFS('registro operativa'!$Y$2:$Y$11268,'registro operativa'!$L$2:$L$11268,A4,'registro operativa'!$S$2:$S$11268,"&gt;0",'registro operativa'!$J$2:$J$11268,$B$16)),"")</f>
        <v/>
      </c>
      <c r="F4" s="6" t="str">
        <f>IFERROR(IF($B$16=0,AVERAGEIFS('registro operativa'!$Y$2:$Y$11268,'registro operativa'!$L$2:$L$11268,A4,'registro operativa'!$S$2:$S$11268,"&lt;0"),AVERAGEIFS('registro operativa'!$Y$2:$Y$11268,'registro operativa'!$L$2:$L$11268,A4,'registro operativa'!$S$2:$S$11268,"&lt;0",'registro operativa'!$J$2:$J$11268,$B$16)),"")</f>
        <v/>
      </c>
      <c r="G4" s="6" t="str">
        <f t="shared" si="1"/>
        <v/>
      </c>
      <c r="H4" s="6" t="str">
        <f t="shared" si="2"/>
        <v/>
      </c>
      <c r="I4" s="6" t="str">
        <f>IF(B4&lt;&gt;0,COUNTIF('registro operativa'!$AE$3:$AE$11268,1),"")</f>
        <v/>
      </c>
      <c r="J4" s="6" t="str">
        <f t="shared" si="3"/>
        <v/>
      </c>
    </row>
    <row r="5" spans="1:10" ht="16.5" thickTop="1" thickBot="1" x14ac:dyDescent="0.3">
      <c r="A5" s="26" t="s">
        <v>18</v>
      </c>
      <c r="B5" s="6">
        <f t="shared" si="0"/>
        <v>0</v>
      </c>
      <c r="C5" s="6">
        <f>IF($B$16=0,COUNTIFS('registro operativa'!$L$2:$L$11268,'RATIOS MERCADOS'!A5,'registro operativa'!$Y$2:$Y$11268,"&gt;0"),COUNTIFS('registro operativa'!$L$2:$L$11268,'RATIOS MERCADOS'!A5,'registro operativa'!$Y$2:$Y$11268,"&gt;0",'registro operativa'!$J$2:$J$11268,'RATIOS MERCADOS'!$B$16))</f>
        <v>0</v>
      </c>
      <c r="D5" s="6">
        <f>IF($B$16=0,COUNTIFS('registro operativa'!$L$2:$L$11268,'RATIOS MERCADOS'!A5,'registro operativa'!$Y$2:$Y$11268,"&lt;0"),COUNTIFS('registro operativa'!$L$2:$L$11268,'RATIOS MERCADOS'!A5,'registro operativa'!$Y$2:$Y$11268,"&lt;0",'registro operativa'!$J$2:$J$11268,'RATIOS MERCADOS'!$B$16))</f>
        <v>0</v>
      </c>
      <c r="E5" s="6" t="str">
        <f>IFERROR(IF($B$16=0,AVERAGEIFS('registro operativa'!$Y$2:$Y$11268,'registro operativa'!$L$2:$L$11268,A5,'registro operativa'!$S$2:$S$11268,"&gt;0"),AVERAGEIFS('registro operativa'!$Y$2:$Y$11268,'registro operativa'!$L$2:$L$11268,A5,'registro operativa'!$S$2:$S$11268,"&gt;0",'registro operativa'!$J$2:$J$11268,$B$16)),"")</f>
        <v/>
      </c>
      <c r="F5" s="6" t="str">
        <f>IFERROR(IF($B$16=0,AVERAGEIFS('registro operativa'!$Y$2:$Y$11268,'registro operativa'!$L$2:$L$11268,A5,'registro operativa'!$S$2:$S$11268,"&lt;0"),AVERAGEIFS('registro operativa'!$Y$2:$Y$11268,'registro operativa'!$L$2:$L$11268,A5,'registro operativa'!$S$2:$S$11268,"&lt;0",'registro operativa'!$J$2:$J$11268,$B$16)),"")</f>
        <v/>
      </c>
      <c r="G5" s="6" t="str">
        <f t="shared" si="1"/>
        <v/>
      </c>
      <c r="H5" s="6" t="str">
        <f t="shared" si="2"/>
        <v/>
      </c>
      <c r="I5" s="6" t="str">
        <f>IF(B5&lt;&gt;0,COUNTIF('registro operativa'!$AE$3:$AE$11268,1),"")</f>
        <v/>
      </c>
      <c r="J5" s="6" t="str">
        <f t="shared" si="3"/>
        <v/>
      </c>
    </row>
    <row r="6" spans="1:10" ht="16.5" thickTop="1" thickBot="1" x14ac:dyDescent="0.3">
      <c r="A6" s="26" t="s">
        <v>19</v>
      </c>
      <c r="B6" s="6">
        <f t="shared" si="0"/>
        <v>0</v>
      </c>
      <c r="C6" s="6">
        <f>IF($B$16=0,COUNTIFS('registro operativa'!$L$2:$L$11268,'RATIOS MERCADOS'!A6,'registro operativa'!$Y$2:$Y$11268,"&gt;0"),COUNTIFS('registro operativa'!$L$2:$L$11268,'RATIOS MERCADOS'!A6,'registro operativa'!$Y$2:$Y$11268,"&gt;0",'registro operativa'!$J$2:$J$11268,'RATIOS MERCADOS'!$B$16))</f>
        <v>0</v>
      </c>
      <c r="D6" s="6">
        <f>IF($B$16=0,COUNTIFS('registro operativa'!$L$2:$L$11268,'RATIOS MERCADOS'!A6,'registro operativa'!$Y$2:$Y$11268,"&lt;0"),COUNTIFS('registro operativa'!$L$2:$L$11268,'RATIOS MERCADOS'!A6,'registro operativa'!$Y$2:$Y$11268,"&lt;0",'registro operativa'!$J$2:$J$11268,'RATIOS MERCADOS'!$B$16))</f>
        <v>0</v>
      </c>
      <c r="E6" s="6" t="str">
        <f>IFERROR(IF($B$16=0,AVERAGEIFS('registro operativa'!$Y$2:$Y$11268,'registro operativa'!$L$2:$L$11268,A6,'registro operativa'!$S$2:$S$11268,"&gt;0"),AVERAGEIFS('registro operativa'!$Y$2:$Y$11268,'registro operativa'!$L$2:$L$11268,A6,'registro operativa'!$S$2:$S$11268,"&gt;0",'registro operativa'!$J$2:$J$11268,$B$16)),"")</f>
        <v/>
      </c>
      <c r="F6" s="6" t="str">
        <f>IFERROR(IF($B$16=0,AVERAGEIFS('registro operativa'!$Y$2:$Y$11268,'registro operativa'!$L$2:$L$11268,A6,'registro operativa'!$S$2:$S$11268,"&lt;0"),AVERAGEIFS('registro operativa'!$Y$2:$Y$11268,'registro operativa'!$L$2:$L$11268,A6,'registro operativa'!$S$2:$S$11268,"&lt;0",'registro operativa'!$J$2:$J$11268,$B$16)),"")</f>
        <v/>
      </c>
      <c r="G6" s="6" t="str">
        <f t="shared" si="1"/>
        <v/>
      </c>
      <c r="H6" s="6" t="str">
        <f t="shared" si="2"/>
        <v/>
      </c>
      <c r="I6" s="6" t="str">
        <f>IF(B6&lt;&gt;0,COUNTIF('registro operativa'!$AE$3:$AE$11268,1),"")</f>
        <v/>
      </c>
      <c r="J6" s="6" t="str">
        <f t="shared" si="3"/>
        <v/>
      </c>
    </row>
    <row r="7" spans="1:10" ht="16.5" thickTop="1" thickBot="1" x14ac:dyDescent="0.3">
      <c r="A7" s="26" t="s">
        <v>71</v>
      </c>
      <c r="B7" s="6">
        <f t="shared" si="0"/>
        <v>0</v>
      </c>
      <c r="C7" s="6">
        <f>IF($B$16=0,COUNTIFS('registro operativa'!$L$2:$L$11268,'RATIOS MERCADOS'!A7,'registro operativa'!$Y$2:$Y$11268,"&gt;0"),COUNTIFS('registro operativa'!$L$2:$L$11268,'RATIOS MERCADOS'!A7,'registro operativa'!$Y$2:$Y$11268,"&gt;0",'registro operativa'!$J$2:$J$11268,'RATIOS MERCADOS'!$B$16))</f>
        <v>0</v>
      </c>
      <c r="D7" s="6">
        <f>IF($B$16=0,COUNTIFS('registro operativa'!$L$2:$L$11268,'RATIOS MERCADOS'!A7,'registro operativa'!$Y$2:$Y$11268,"&lt;0"),COUNTIFS('registro operativa'!$L$2:$L$11268,'RATIOS MERCADOS'!A7,'registro operativa'!$Y$2:$Y$11268,"&lt;0",'registro operativa'!$J$2:$J$11268,'RATIOS MERCADOS'!$B$16))</f>
        <v>0</v>
      </c>
      <c r="E7" s="6" t="str">
        <f>IFERROR(IF($B$16=0,AVERAGEIFS('registro operativa'!$Y$2:$Y$11268,'registro operativa'!$L$2:$L$11268,A7,'registro operativa'!$S$2:$S$11268,"&gt;0"),AVERAGEIFS('registro operativa'!$Y$2:$Y$11268,'registro operativa'!$L$2:$L$11268,A7,'registro operativa'!$S$2:$S$11268,"&gt;0",'registro operativa'!$J$2:$J$11268,$B$16)),"")</f>
        <v/>
      </c>
      <c r="F7" s="6" t="str">
        <f>IFERROR(IF($B$16=0,AVERAGEIFS('registro operativa'!$Y$2:$Y$11268,'registro operativa'!$L$2:$L$11268,A7,'registro operativa'!$S$2:$S$11268,"&lt;0"),AVERAGEIFS('registro operativa'!$Y$2:$Y$11268,'registro operativa'!$L$2:$L$11268,A7,'registro operativa'!$S$2:$S$11268,"&lt;0",'registro operativa'!$J$2:$J$11268,$B$16)),"")</f>
        <v/>
      </c>
      <c r="G7" s="6" t="str">
        <f>IFERROR(IF(B7&lt;&gt;0,ABS(E7/F7),""),"")</f>
        <v/>
      </c>
      <c r="H7" s="6" t="str">
        <f t="shared" ref="H7" si="4">IF(B7&lt;&gt;0,C7/B7,"")</f>
        <v/>
      </c>
      <c r="I7" s="6" t="str">
        <f>IF(B7&lt;&gt;0,COUNTIF('registro operativa'!$AE$3:$AE$11268,1),"")</f>
        <v/>
      </c>
      <c r="J7" s="6" t="str">
        <f t="shared" ref="J7" si="5">IF(AND(B7&lt;&gt;0,I7&lt;&gt;""),B7/I7,"")</f>
        <v/>
      </c>
    </row>
    <row r="8" spans="1:10" ht="16.5" thickTop="1" thickBot="1" x14ac:dyDescent="0.3">
      <c r="A8" s="42" t="s">
        <v>76</v>
      </c>
      <c r="B8" s="6">
        <f t="shared" ref="B8:B11" si="6">C8+D8</f>
        <v>0</v>
      </c>
      <c r="C8" s="6">
        <f>IF($B$16=0,COUNTIFS('registro operativa'!$L$2:$L$11268,'RATIOS MERCADOS'!A8,'registro operativa'!$Y$2:$Y$11268,"&gt;0"),COUNTIFS('registro operativa'!$L$2:$L$11268,'RATIOS MERCADOS'!A8,'registro operativa'!$Y$2:$Y$11268,"&gt;0",'registro operativa'!$J$2:$J$11268,'RATIOS MERCADOS'!$B$16))</f>
        <v>0</v>
      </c>
      <c r="D8" s="6">
        <f>IF($B$16=0,COUNTIFS('registro operativa'!$L$2:$L$11268,'RATIOS MERCADOS'!A8,'registro operativa'!$Y$2:$Y$11268,"&lt;0"),COUNTIFS('registro operativa'!$L$2:$L$11268,'RATIOS MERCADOS'!A8,'registro operativa'!$Y$2:$Y$11268,"&lt;0",'registro operativa'!$J$2:$J$11268,'RATIOS MERCADOS'!$B$16))</f>
        <v>0</v>
      </c>
      <c r="E8" s="6" t="str">
        <f>IFERROR(IF($B$16=0,AVERAGEIFS('registro operativa'!$Y$2:$Y$11268,'registro operativa'!$L$2:$L$11268,A8,'registro operativa'!$S$2:$S$11268,"&gt;0"),AVERAGEIFS('registro operativa'!$Y$2:$Y$11268,'registro operativa'!$L$2:$L$11268,A8,'registro operativa'!$S$2:$S$11268,"&gt;0",'registro operativa'!$J$2:$J$11268,$B$16)),"")</f>
        <v/>
      </c>
      <c r="F8" s="6" t="str">
        <f>IFERROR(IF($B$16=0,AVERAGEIFS('registro operativa'!$Y$2:$Y$11268,'registro operativa'!$L$2:$L$11268,A8,'registro operativa'!$S$2:$S$11268,"&lt;0"),AVERAGEIFS('registro operativa'!$Y$2:$Y$11268,'registro operativa'!$L$2:$L$11268,A8,'registro operativa'!$S$2:$S$11268,"&lt;0",'registro operativa'!$J$2:$J$11268,$B$16)),"")</f>
        <v/>
      </c>
      <c r="G8" s="6" t="str">
        <f t="shared" ref="G8:G11" si="7">IFERROR(IF(B8&lt;&gt;0,ABS(E8/F8),""),"")</f>
        <v/>
      </c>
      <c r="H8" s="6" t="str">
        <f t="shared" ref="H8:H11" si="8">IF(B8&lt;&gt;0,C8/B8,"")</f>
        <v/>
      </c>
      <c r="I8" s="6" t="str">
        <f>IF(B8&lt;&gt;0,COUNTIF('registro operativa'!$AE$3:$AE$11268,1),"")</f>
        <v/>
      </c>
      <c r="J8" s="6" t="str">
        <f t="shared" ref="J8:J11" si="9">IF(AND(B8&lt;&gt;0,I8&lt;&gt;""),B8/I8,"")</f>
        <v/>
      </c>
    </row>
    <row r="9" spans="1:10" ht="16.5" thickTop="1" thickBot="1" x14ac:dyDescent="0.3">
      <c r="A9" s="42" t="s">
        <v>76</v>
      </c>
      <c r="B9" s="6">
        <f t="shared" si="6"/>
        <v>0</v>
      </c>
      <c r="C9" s="6">
        <f>IF($B$16=0,COUNTIFS('registro operativa'!$L$2:$L$11268,'RATIOS MERCADOS'!A9,'registro operativa'!$Y$2:$Y$11268,"&gt;0"),COUNTIFS('registro operativa'!$L$2:$L$11268,'RATIOS MERCADOS'!A9,'registro operativa'!$Y$2:$Y$11268,"&gt;0",'registro operativa'!$J$2:$J$11268,'RATIOS MERCADOS'!$B$16))</f>
        <v>0</v>
      </c>
      <c r="D9" s="6">
        <f>IF($B$16=0,COUNTIFS('registro operativa'!$L$2:$L$11268,'RATIOS MERCADOS'!A9,'registro operativa'!$Y$2:$Y$11268,"&lt;0"),COUNTIFS('registro operativa'!$L$2:$L$11268,'RATIOS MERCADOS'!A9,'registro operativa'!$Y$2:$Y$11268,"&lt;0",'registro operativa'!$J$2:$J$11268,'RATIOS MERCADOS'!$B$16))</f>
        <v>0</v>
      </c>
      <c r="E9" s="6" t="str">
        <f>IFERROR(IF($B$16=0,AVERAGEIFS('registro operativa'!$Y$2:$Y$11268,'registro operativa'!$L$2:$L$11268,A9,'registro operativa'!$S$2:$S$11268,"&gt;0"),AVERAGEIFS('registro operativa'!$Y$2:$Y$11268,'registro operativa'!$L$2:$L$11268,A9,'registro operativa'!$S$2:$S$11268,"&gt;0",'registro operativa'!$J$2:$J$11268,$B$16)),"")</f>
        <v/>
      </c>
      <c r="F9" s="6" t="str">
        <f>IFERROR(IF($B$16=0,AVERAGEIFS('registro operativa'!$Y$2:$Y$11268,'registro operativa'!$L$2:$L$11268,A9,'registro operativa'!$S$2:$S$11268,"&lt;0"),AVERAGEIFS('registro operativa'!$Y$2:$Y$11268,'registro operativa'!$L$2:$L$11268,A9,'registro operativa'!$S$2:$S$11268,"&lt;0",'registro operativa'!$J$2:$J$11268,$B$16)),"")</f>
        <v/>
      </c>
      <c r="G9" s="6" t="str">
        <f t="shared" si="7"/>
        <v/>
      </c>
      <c r="H9" s="6" t="str">
        <f t="shared" si="8"/>
        <v/>
      </c>
      <c r="I9" s="6" t="str">
        <f>IF(B9&lt;&gt;0,COUNTIF('registro operativa'!$AE$3:$AE$11268,1),"")</f>
        <v/>
      </c>
      <c r="J9" s="6" t="str">
        <f t="shared" si="9"/>
        <v/>
      </c>
    </row>
    <row r="10" spans="1:10" ht="16.5" thickTop="1" thickBot="1" x14ac:dyDescent="0.3">
      <c r="A10" s="42" t="s">
        <v>76</v>
      </c>
      <c r="B10" s="6">
        <f t="shared" si="6"/>
        <v>0</v>
      </c>
      <c r="C10" s="6">
        <f>IF($B$16=0,COUNTIFS('registro operativa'!$L$2:$L$11268,'RATIOS MERCADOS'!A10,'registro operativa'!$Y$2:$Y$11268,"&gt;0"),COUNTIFS('registro operativa'!$L$2:$L$11268,'RATIOS MERCADOS'!A10,'registro operativa'!$Y$2:$Y$11268,"&gt;0",'registro operativa'!$J$2:$J$11268,'RATIOS MERCADOS'!$B$16))</f>
        <v>0</v>
      </c>
      <c r="D10" s="6">
        <f>IF($B$16=0,COUNTIFS('registro operativa'!$L$2:$L$11268,'RATIOS MERCADOS'!A10,'registro operativa'!$Y$2:$Y$11268,"&lt;0"),COUNTIFS('registro operativa'!$L$2:$L$11268,'RATIOS MERCADOS'!A10,'registro operativa'!$Y$2:$Y$11268,"&lt;0",'registro operativa'!$J$2:$J$11268,'RATIOS MERCADOS'!$B$16))</f>
        <v>0</v>
      </c>
      <c r="E10" s="6" t="str">
        <f>IFERROR(IF($B$16=0,AVERAGEIFS('registro operativa'!$Y$2:$Y$11268,'registro operativa'!$L$2:$L$11268,A10,'registro operativa'!$S$2:$S$11268,"&gt;0"),AVERAGEIFS('registro operativa'!$Y$2:$Y$11268,'registro operativa'!$L$2:$L$11268,A10,'registro operativa'!$S$2:$S$11268,"&gt;0",'registro operativa'!$J$2:$J$11268,$B$16)),"")</f>
        <v/>
      </c>
      <c r="F10" s="6" t="str">
        <f>IFERROR(IF($B$16=0,AVERAGEIFS('registro operativa'!$Y$2:$Y$11268,'registro operativa'!$L$2:$L$11268,A10,'registro operativa'!$S$2:$S$11268,"&lt;0"),AVERAGEIFS('registro operativa'!$Y$2:$Y$11268,'registro operativa'!$L$2:$L$11268,A10,'registro operativa'!$S$2:$S$11268,"&lt;0",'registro operativa'!$J$2:$J$11268,$B$16)),"")</f>
        <v/>
      </c>
      <c r="G10" s="6" t="str">
        <f t="shared" si="7"/>
        <v/>
      </c>
      <c r="H10" s="6" t="str">
        <f t="shared" si="8"/>
        <v/>
      </c>
      <c r="I10" s="6" t="str">
        <f>IF(B10&lt;&gt;0,COUNTIF('registro operativa'!$AE$3:$AE$11268,1),"")</f>
        <v/>
      </c>
      <c r="J10" s="6" t="str">
        <f t="shared" si="9"/>
        <v/>
      </c>
    </row>
    <row r="11" spans="1:10" ht="16.5" thickTop="1" thickBot="1" x14ac:dyDescent="0.3">
      <c r="A11" s="42" t="s">
        <v>76</v>
      </c>
      <c r="B11" s="6">
        <f t="shared" si="6"/>
        <v>0</v>
      </c>
      <c r="C11" s="6">
        <f>IF($B$16=0,COUNTIFS('registro operativa'!$L$2:$L$11268,'RATIOS MERCADOS'!A11,'registro operativa'!$Y$2:$Y$11268,"&gt;0"),COUNTIFS('registro operativa'!$L$2:$L$11268,'RATIOS MERCADOS'!A11,'registro operativa'!$Y$2:$Y$11268,"&gt;0",'registro operativa'!$J$2:$J$11268,'RATIOS MERCADOS'!$B$16))</f>
        <v>0</v>
      </c>
      <c r="D11" s="6">
        <f>IF($B$16=0,COUNTIFS('registro operativa'!$L$2:$L$11268,'RATIOS MERCADOS'!A11,'registro operativa'!$Y$2:$Y$11268,"&lt;0"),COUNTIFS('registro operativa'!$L$2:$L$11268,'RATIOS MERCADOS'!A11,'registro operativa'!$Y$2:$Y$11268,"&lt;0",'registro operativa'!$J$2:$J$11268,'RATIOS MERCADOS'!$B$16))</f>
        <v>0</v>
      </c>
      <c r="E11" s="6" t="str">
        <f>IFERROR(IF($B$16=0,AVERAGEIFS('registro operativa'!$Y$2:$Y$11268,'registro operativa'!$L$2:$L$11268,A11,'registro operativa'!$S$2:$S$11268,"&gt;0"),AVERAGEIFS('registro operativa'!$Y$2:$Y$11268,'registro operativa'!$L$2:$L$11268,A11,'registro operativa'!$S$2:$S$11268,"&gt;0",'registro operativa'!$J$2:$J$11268,$B$16)),"")</f>
        <v/>
      </c>
      <c r="F11" s="6" t="str">
        <f>IFERROR(IF($B$16=0,AVERAGEIFS('registro operativa'!$Y$2:$Y$11268,'registro operativa'!$L$2:$L$11268,A11,'registro operativa'!$S$2:$S$11268,"&lt;0"),AVERAGEIFS('registro operativa'!$Y$2:$Y$11268,'registro operativa'!$L$2:$L$11268,A11,'registro operativa'!$S$2:$S$11268,"&lt;0",'registro operativa'!$J$2:$J$11268,$B$16)),"")</f>
        <v/>
      </c>
      <c r="G11" s="6" t="str">
        <f t="shared" si="7"/>
        <v/>
      </c>
      <c r="H11" s="6" t="str">
        <f t="shared" si="8"/>
        <v/>
      </c>
      <c r="I11" s="6" t="str">
        <f>IF(B11&lt;&gt;0,COUNTIF('registro operativa'!$AE$3:$AE$11268,1),"")</f>
        <v/>
      </c>
      <c r="J11" s="6" t="str">
        <f t="shared" si="9"/>
        <v/>
      </c>
    </row>
    <row r="12" spans="1:10" ht="16.5" thickTop="1" thickBot="1" x14ac:dyDescent="0.3">
      <c r="A12" s="26" t="s">
        <v>27</v>
      </c>
      <c r="B12" s="6">
        <f>C12+D12</f>
        <v>0</v>
      </c>
      <c r="C12" s="6">
        <f>IF($B$16=0,COUNTIFS('registro operativa'!$Y$2:$Y$11268,"&gt;0"),COUNTIFS('registro operativa'!$Y$2:$Y$11268,"&gt;0",'registro operativa'!$J$2:$J$11268,'RATIOS MERCADOS'!$B$16))</f>
        <v>0</v>
      </c>
      <c r="D12" s="6">
        <f>IF($B$16=0,COUNTIFS('registro operativa'!$Y$2:$Y$11268,"&lt;0"),COUNTIFS('registro operativa'!$Y$2:$Y$11268,"&lt;0",'registro operativa'!$J$2:$J$11268,'RATIOS MERCADOS'!$B$16))</f>
        <v>0</v>
      </c>
      <c r="E12" s="6" t="str">
        <f>IFERROR(IF($B$16=0,AVERAGEIFS('registro operativa'!$Y$2:$Y$11268,'registro operativa'!$S$2:$S$11268,"&gt;0"),AVERAGEIFS('registro operativa'!$Y$2:$Y$11268,'registro operativa'!$S$2:$S$11268,"&gt;0",'registro operativa'!$J$2:$J$11268,$B$16)),"")</f>
        <v/>
      </c>
      <c r="F12" s="6" t="str">
        <f>IFERROR(IF($B$16=0,AVERAGEIFS('registro operativa'!$Y$2:$Y$11268,'registro operativa'!$S$2:$S$11268,"&lt;0"),AVERAGEIFS('registro operativa'!$Y$2:$Y$11268,'registro operativa'!$S$2:$S$11268,"&lt;0",'registro operativa'!$J$2:$J$11268,$B$16)),"")</f>
        <v/>
      </c>
      <c r="G12" s="6" t="str">
        <f t="shared" si="1"/>
        <v/>
      </c>
      <c r="H12" s="6" t="str">
        <f t="shared" si="2"/>
        <v/>
      </c>
      <c r="I12" s="6" t="str">
        <f>IF(B12&lt;&gt;0,COUNTIF('registro operativa'!$AE$3:$AE$11268,1),"")</f>
        <v/>
      </c>
      <c r="J12" s="6" t="str">
        <f t="shared" si="3"/>
        <v/>
      </c>
    </row>
    <row r="13" spans="1:10" ht="15.75" thickTop="1" x14ac:dyDescent="0.25"/>
    <row r="16" spans="1:10" ht="15.75" thickBot="1" x14ac:dyDescent="0.3">
      <c r="A16" s="26" t="s">
        <v>1</v>
      </c>
      <c r="B16" s="27">
        <v>0</v>
      </c>
    </row>
    <row r="17" ht="15.75" thickTop="1" x14ac:dyDescent="0.25"/>
  </sheetData>
  <sheetProtection password="CF7A" sheet="1" objects="1" scenarios="1"/>
  <pageMargins left="0.7" right="0.7" top="0.75" bottom="0.75" header="0.3" footer="0.3"/>
  <pageSetup paperSize="9" orientation="portrait" r:id="rId1"/>
  <legacyDrawing r:id="rId2"/>
  <tableParts count="1"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01"/>
  <sheetViews>
    <sheetView workbookViewId="0">
      <selection activeCell="O4" sqref="O4"/>
    </sheetView>
  </sheetViews>
  <sheetFormatPr baseColWidth="10" defaultRowHeight="15" x14ac:dyDescent="0.25"/>
  <cols>
    <col min="1" max="2" width="10" style="32" customWidth="1"/>
    <col min="3" max="4" width="11.42578125" style="32"/>
    <col min="5" max="5" width="8.85546875" style="32" customWidth="1"/>
    <col min="6" max="6" width="10.140625" style="32" customWidth="1"/>
    <col min="7" max="7" width="14.7109375" style="10" customWidth="1"/>
    <col min="8" max="8" width="14.5703125" customWidth="1"/>
    <col min="9" max="10" width="11.42578125" style="32" customWidth="1"/>
    <col min="11" max="11" width="14.28515625" style="10" customWidth="1"/>
    <col min="15" max="15" width="19.85546875" customWidth="1"/>
  </cols>
  <sheetData>
    <row r="1" spans="1:15" ht="31.5" customHeight="1" thickBot="1" x14ac:dyDescent="0.3">
      <c r="A1" s="26" t="s">
        <v>68</v>
      </c>
      <c r="B1" s="26" t="s">
        <v>58</v>
      </c>
      <c r="C1" s="26" t="s">
        <v>32</v>
      </c>
      <c r="D1" s="26" t="s">
        <v>31</v>
      </c>
      <c r="E1" s="26" t="s">
        <v>30</v>
      </c>
      <c r="F1" s="26" t="s">
        <v>67</v>
      </c>
      <c r="G1" s="19" t="s">
        <v>66</v>
      </c>
      <c r="H1" s="19" t="s">
        <v>29</v>
      </c>
      <c r="I1" s="26" t="s">
        <v>69</v>
      </c>
      <c r="J1" s="26" t="s">
        <v>70</v>
      </c>
      <c r="K1" s="19" t="s">
        <v>75</v>
      </c>
      <c r="N1" s="43" t="s">
        <v>53</v>
      </c>
      <c r="O1" s="44"/>
    </row>
    <row r="2" spans="1:15" ht="16.5" hidden="1" thickTop="1" thickBot="1" x14ac:dyDescent="0.3">
      <c r="A2" s="26"/>
      <c r="B2" s="28">
        <v>0</v>
      </c>
      <c r="C2" s="29">
        <v>0</v>
      </c>
      <c r="D2" s="30">
        <v>0</v>
      </c>
      <c r="E2" s="30">
        <v>0</v>
      </c>
      <c r="F2" s="30">
        <v>0</v>
      </c>
      <c r="G2" s="8">
        <f>IF(C2&lt;&gt;"",SUMIF('registro operativa'!$D$2:$D$11268,RESULTADOS!C2,'registro operativa'!$X$2:$X$11268),"")</f>
        <v>0</v>
      </c>
      <c r="H2" s="8">
        <f>IFERROR(G2+H1,0)</f>
        <v>0</v>
      </c>
      <c r="I2" s="30"/>
      <c r="J2" s="30"/>
      <c r="K2" s="8" t="e">
        <f>Tabla1[[#This Row],[NETO EN PPRO8]]/(-Tabla1[[#This Row],[STOP POR OPERACIÓN]])</f>
        <v>#DIV/0!</v>
      </c>
    </row>
    <row r="3" spans="1:15" ht="31.5" thickTop="1" thickBot="1" x14ac:dyDescent="0.3">
      <c r="A3" s="26"/>
      <c r="B3" s="23"/>
      <c r="C3" s="23"/>
      <c r="D3" s="23"/>
      <c r="E3" s="23"/>
      <c r="F3" s="23"/>
      <c r="G3" s="6" t="str">
        <f>IF(C3&lt;&gt;"",SUMIF('registro operativa'!$D$2:$D$11268,RESULTADOS!C3,'registro operativa'!$X$2:$X$11268),"")</f>
        <v/>
      </c>
      <c r="H3" s="6">
        <f>IFERROR(F3+H2,"")</f>
        <v>0</v>
      </c>
      <c r="I3" s="23"/>
      <c r="J3" s="23"/>
      <c r="K3" s="6" t="e">
        <f>Tabla1[[#This Row],[NETO EN PPRO8]]/(-Tabla1[[#This Row],[STOP POR OPERACIÓN]])</f>
        <v>#DIV/0!</v>
      </c>
      <c r="N3" s="19" t="s">
        <v>52</v>
      </c>
      <c r="O3" s="16">
        <f>IF(G2&lt;&gt;"",AVERAGE(Tabla1[[#All],[NETO EN PPRO8]]),"")</f>
        <v>0</v>
      </c>
    </row>
    <row r="4" spans="1:15" ht="31.5" thickTop="1" thickBot="1" x14ac:dyDescent="0.3">
      <c r="A4" s="26"/>
      <c r="B4" s="23"/>
      <c r="C4" s="23"/>
      <c r="D4" s="23"/>
      <c r="E4" s="23"/>
      <c r="F4" s="23"/>
      <c r="G4" s="6" t="str">
        <f>IF(C4&lt;&gt;"",SUMIF('registro operativa'!$D$2:$D$11268,RESULTADOS!C4,'registro operativa'!$X$2:$X$11268),"")</f>
        <v/>
      </c>
      <c r="H4" s="6">
        <f t="shared" ref="H4:H21" si="0">IFERROR(F4+H3,"")</f>
        <v>0</v>
      </c>
      <c r="I4" s="23"/>
      <c r="J4" s="23"/>
      <c r="K4" s="6" t="e">
        <f>Tabla1[[#This Row],[NETO EN PPRO8]]/(-Tabla1[[#This Row],[STOP POR OPERACIÓN]])</f>
        <v>#DIV/0!</v>
      </c>
      <c r="N4" s="19" t="s">
        <v>54</v>
      </c>
      <c r="O4" s="17" t="str">
        <f>IFERROR(STDEV(Tabla1[[#All],[NETO EN PPRO8]]),"")</f>
        <v/>
      </c>
    </row>
    <row r="5" spans="1:15" ht="31.5" thickTop="1" thickBot="1" x14ac:dyDescent="0.3">
      <c r="A5" s="26"/>
      <c r="B5" s="23"/>
      <c r="C5" s="23"/>
      <c r="D5" s="23"/>
      <c r="E5" s="23"/>
      <c r="F5" s="23"/>
      <c r="G5" s="6" t="str">
        <f>IF(C5&lt;&gt;"",SUMIF('registro operativa'!$D$2:$D$11268,RESULTADOS!C5,'registro operativa'!$X$2:$X$11268),"")</f>
        <v/>
      </c>
      <c r="H5" s="6">
        <f t="shared" si="0"/>
        <v>0</v>
      </c>
      <c r="I5" s="23"/>
      <c r="J5" s="23"/>
      <c r="K5" s="6" t="e">
        <f>Tabla1[[#This Row],[NETO EN PPRO8]]/(-Tabla1[[#This Row],[STOP POR OPERACIÓN]])</f>
        <v>#DIV/0!</v>
      </c>
      <c r="N5" s="19" t="s">
        <v>56</v>
      </c>
      <c r="O5" s="16" t="str">
        <f>IFERROR(O4/O3*100,"")</f>
        <v/>
      </c>
    </row>
    <row r="6" spans="1:15" ht="16.5" thickTop="1" thickBot="1" x14ac:dyDescent="0.3">
      <c r="A6" s="26"/>
      <c r="B6" s="23"/>
      <c r="C6" s="23"/>
      <c r="D6" s="23"/>
      <c r="E6" s="23"/>
      <c r="F6" s="23"/>
      <c r="G6" s="6" t="str">
        <f>IF(C6&lt;&gt;"",SUMIF('registro operativa'!$D$2:$D$11268,RESULTADOS!C6,'registro operativa'!$X$2:$X$11268),"")</f>
        <v/>
      </c>
      <c r="H6" s="6">
        <f t="shared" si="0"/>
        <v>0</v>
      </c>
      <c r="I6" s="23"/>
      <c r="J6" s="23"/>
      <c r="K6" s="6" t="e">
        <f>Tabla1[[#This Row],[NETO EN PPRO8]]/(-Tabla1[[#This Row],[STOP POR OPERACIÓN]])</f>
        <v>#DIV/0!</v>
      </c>
    </row>
    <row r="7" spans="1:15" ht="16.5" thickTop="1" thickBot="1" x14ac:dyDescent="0.3">
      <c r="A7" s="26"/>
      <c r="B7" s="23"/>
      <c r="C7" s="23"/>
      <c r="D7" s="23"/>
      <c r="E7" s="23"/>
      <c r="F7" s="23"/>
      <c r="G7" s="6" t="str">
        <f>IF(C7&lt;&gt;"",SUMIF('registro operativa'!$D$2:$D$11268,RESULTADOS!C7,'registro operativa'!$X$2:$X$11268),"")</f>
        <v/>
      </c>
      <c r="H7" s="6">
        <f t="shared" si="0"/>
        <v>0</v>
      </c>
      <c r="I7" s="23"/>
      <c r="J7" s="23"/>
      <c r="K7" s="6" t="e">
        <f>Tabla1[[#This Row],[NETO EN PPRO8]]/(-Tabla1[[#This Row],[STOP POR OPERACIÓN]])</f>
        <v>#DIV/0!</v>
      </c>
    </row>
    <row r="8" spans="1:15" ht="16.5" thickTop="1" thickBot="1" x14ac:dyDescent="0.3">
      <c r="A8" s="26"/>
      <c r="B8" s="23"/>
      <c r="C8" s="23"/>
      <c r="D8" s="23"/>
      <c r="E8" s="23"/>
      <c r="F8" s="23"/>
      <c r="G8" s="6" t="str">
        <f>IF(C8&lt;&gt;"",SUMIF('registro operativa'!$D$2:$D$11268,RESULTADOS!C8,'registro operativa'!$X$2:$X$11268),"")</f>
        <v/>
      </c>
      <c r="H8" s="6">
        <f t="shared" si="0"/>
        <v>0</v>
      </c>
      <c r="I8" s="23"/>
      <c r="J8" s="23"/>
      <c r="K8" s="6" t="e">
        <f>Tabla1[[#This Row],[NETO EN PPRO8]]/(-Tabla1[[#This Row],[STOP POR OPERACIÓN]])</f>
        <v>#DIV/0!</v>
      </c>
    </row>
    <row r="9" spans="1:15" ht="16.5" thickTop="1" thickBot="1" x14ac:dyDescent="0.3">
      <c r="A9" s="26"/>
      <c r="B9" s="23"/>
      <c r="C9" s="23"/>
      <c r="D9" s="23"/>
      <c r="E9" s="23"/>
      <c r="F9" s="23"/>
      <c r="G9" s="6" t="str">
        <f>IF(C9&lt;&gt;"",SUMIF('registro operativa'!$D$2:$D$11268,RESULTADOS!C9,'registro operativa'!$X$2:$X$11268),"")</f>
        <v/>
      </c>
      <c r="H9" s="6">
        <f t="shared" si="0"/>
        <v>0</v>
      </c>
      <c r="I9" s="23"/>
      <c r="J9" s="23"/>
      <c r="K9" s="6" t="e">
        <f>Tabla1[[#This Row],[NETO EN PPRO8]]/(-Tabla1[[#This Row],[STOP POR OPERACIÓN]])</f>
        <v>#DIV/0!</v>
      </c>
    </row>
    <row r="10" spans="1:15" ht="16.5" thickTop="1" thickBot="1" x14ac:dyDescent="0.3">
      <c r="A10" s="26"/>
      <c r="B10" s="23"/>
      <c r="C10" s="23"/>
      <c r="D10" s="23"/>
      <c r="E10" s="23"/>
      <c r="F10" s="23"/>
      <c r="G10" s="6" t="str">
        <f>IF(C10&lt;&gt;"",SUMIF('registro operativa'!$D$2:$D$11268,RESULTADOS!C10,'registro operativa'!$X$2:$X$11268),"")</f>
        <v/>
      </c>
      <c r="H10" s="6">
        <f t="shared" si="0"/>
        <v>0</v>
      </c>
      <c r="I10" s="23"/>
      <c r="J10" s="23"/>
      <c r="K10" s="6" t="e">
        <f>Tabla1[[#This Row],[NETO EN PPRO8]]/(-Tabla1[[#This Row],[STOP POR OPERACIÓN]])</f>
        <v>#DIV/0!</v>
      </c>
    </row>
    <row r="11" spans="1:15" ht="16.5" thickTop="1" thickBot="1" x14ac:dyDescent="0.3">
      <c r="A11" s="26"/>
      <c r="B11" s="23"/>
      <c r="C11" s="23"/>
      <c r="D11" s="23"/>
      <c r="E11" s="23"/>
      <c r="F11" s="23"/>
      <c r="G11" s="6" t="str">
        <f>IF(C11&lt;&gt;"",SUMIF('registro operativa'!$D$2:$D$11268,RESULTADOS!C11,'registro operativa'!$X$2:$X$11268),"")</f>
        <v/>
      </c>
      <c r="H11" s="6">
        <f t="shared" si="0"/>
        <v>0</v>
      </c>
      <c r="I11" s="23"/>
      <c r="J11" s="23"/>
      <c r="K11" s="6" t="e">
        <f>Tabla1[[#This Row],[NETO EN PPRO8]]/(-Tabla1[[#This Row],[STOP POR OPERACIÓN]])</f>
        <v>#DIV/0!</v>
      </c>
    </row>
    <row r="12" spans="1:15" ht="16.5" thickTop="1" thickBot="1" x14ac:dyDescent="0.3">
      <c r="A12" s="26"/>
      <c r="B12" s="23"/>
      <c r="C12" s="23"/>
      <c r="D12" s="23"/>
      <c r="E12" s="23"/>
      <c r="F12" s="23"/>
      <c r="G12" s="6" t="str">
        <f>IF(C12&lt;&gt;"",SUMIF('registro operativa'!$D$2:$D$11268,RESULTADOS!C12,'registro operativa'!$X$2:$X$11268),"")</f>
        <v/>
      </c>
      <c r="H12" s="6">
        <f t="shared" si="0"/>
        <v>0</v>
      </c>
      <c r="I12" s="23"/>
      <c r="J12" s="23"/>
      <c r="K12" s="6" t="e">
        <f>Tabla1[[#This Row],[NETO EN PPRO8]]/(-Tabla1[[#This Row],[STOP POR OPERACIÓN]])</f>
        <v>#DIV/0!</v>
      </c>
    </row>
    <row r="13" spans="1:15" ht="16.5" thickTop="1" thickBot="1" x14ac:dyDescent="0.3">
      <c r="A13" s="26"/>
      <c r="B13" s="23"/>
      <c r="C13" s="23"/>
      <c r="D13" s="23"/>
      <c r="E13" s="23"/>
      <c r="F13" s="23"/>
      <c r="G13" s="6" t="str">
        <f>IF(C13&lt;&gt;"",SUMIF('registro operativa'!$D$2:$D$11268,RESULTADOS!C13,'registro operativa'!$X$2:$X$11268),"")</f>
        <v/>
      </c>
      <c r="H13" s="6">
        <f t="shared" si="0"/>
        <v>0</v>
      </c>
      <c r="I13" s="23"/>
      <c r="J13" s="23"/>
      <c r="K13" s="6" t="e">
        <f>Tabla1[[#This Row],[NETO EN PPRO8]]/(-Tabla1[[#This Row],[STOP POR OPERACIÓN]])</f>
        <v>#DIV/0!</v>
      </c>
    </row>
    <row r="14" spans="1:15" ht="16.5" thickTop="1" thickBot="1" x14ac:dyDescent="0.3">
      <c r="A14" s="26"/>
      <c r="B14" s="23"/>
      <c r="C14" s="23"/>
      <c r="D14" s="23"/>
      <c r="E14" s="23"/>
      <c r="F14" s="23"/>
      <c r="G14" s="6" t="str">
        <f>IF(C14&lt;&gt;"",SUMIF('registro operativa'!$D$2:$D$11268,RESULTADOS!C14,'registro operativa'!$X$2:$X$11268),"")</f>
        <v/>
      </c>
      <c r="H14" s="6">
        <f t="shared" si="0"/>
        <v>0</v>
      </c>
      <c r="I14" s="23"/>
      <c r="J14" s="23"/>
      <c r="K14" s="6" t="e">
        <f>Tabla1[[#This Row],[NETO EN PPRO8]]/(-Tabla1[[#This Row],[STOP POR OPERACIÓN]])</f>
        <v>#DIV/0!</v>
      </c>
    </row>
    <row r="15" spans="1:15" ht="16.5" thickTop="1" thickBot="1" x14ac:dyDescent="0.3">
      <c r="A15" s="26"/>
      <c r="B15" s="23"/>
      <c r="C15" s="23"/>
      <c r="D15" s="23"/>
      <c r="E15" s="23"/>
      <c r="F15" s="23"/>
      <c r="G15" s="6" t="str">
        <f>IF(C15&lt;&gt;"",SUMIF('registro operativa'!$D$2:$D$11268,RESULTADOS!C15,'registro operativa'!$X$2:$X$11268),"")</f>
        <v/>
      </c>
      <c r="H15" s="6">
        <f t="shared" si="0"/>
        <v>0</v>
      </c>
      <c r="I15" s="23"/>
      <c r="J15" s="23"/>
      <c r="K15" s="6" t="e">
        <f>Tabla1[[#This Row],[NETO EN PPRO8]]/(-Tabla1[[#This Row],[STOP POR OPERACIÓN]])</f>
        <v>#DIV/0!</v>
      </c>
    </row>
    <row r="16" spans="1:15" ht="16.5" thickTop="1" thickBot="1" x14ac:dyDescent="0.3">
      <c r="A16" s="26"/>
      <c r="B16" s="23"/>
      <c r="C16" s="23"/>
      <c r="D16" s="23"/>
      <c r="E16" s="23"/>
      <c r="F16" s="23"/>
      <c r="G16" s="6" t="str">
        <f>IF(C16&lt;&gt;"",SUMIF('registro operativa'!$D$2:$D$11268,RESULTADOS!C16,'registro operativa'!$X$2:$X$11268),"")</f>
        <v/>
      </c>
      <c r="H16" s="6">
        <f t="shared" si="0"/>
        <v>0</v>
      </c>
      <c r="I16" s="23"/>
      <c r="J16" s="23"/>
      <c r="K16" s="6" t="e">
        <f>Tabla1[[#This Row],[NETO EN PPRO8]]/(-Tabla1[[#This Row],[STOP POR OPERACIÓN]])</f>
        <v>#DIV/0!</v>
      </c>
    </row>
    <row r="17" spans="1:11" ht="16.5" thickTop="1" thickBot="1" x14ac:dyDescent="0.3">
      <c r="A17" s="26"/>
      <c r="B17" s="23"/>
      <c r="C17" s="23"/>
      <c r="D17" s="23"/>
      <c r="E17" s="23"/>
      <c r="F17" s="23"/>
      <c r="G17" s="6" t="str">
        <f>IF(C17&lt;&gt;"",SUMIF('registro operativa'!$D$2:$D$11268,RESULTADOS!C17,'registro operativa'!$X$2:$X$11268),"")</f>
        <v/>
      </c>
      <c r="H17" s="6">
        <f t="shared" si="0"/>
        <v>0</v>
      </c>
      <c r="I17" s="23"/>
      <c r="J17" s="23"/>
      <c r="K17" s="6" t="e">
        <f>Tabla1[[#This Row],[NETO EN PPRO8]]/(-Tabla1[[#This Row],[STOP POR OPERACIÓN]])</f>
        <v>#DIV/0!</v>
      </c>
    </row>
    <row r="18" spans="1:11" ht="16.5" thickTop="1" thickBot="1" x14ac:dyDescent="0.3">
      <c r="A18" s="26"/>
      <c r="B18" s="23"/>
      <c r="C18" s="23"/>
      <c r="D18" s="23"/>
      <c r="E18" s="23"/>
      <c r="F18" s="23"/>
      <c r="G18" s="6" t="str">
        <f>IF(C18&lt;&gt;"",SUMIF('registro operativa'!$D$2:$D$11268,RESULTADOS!C18,'registro operativa'!$X$2:$X$11268),"")</f>
        <v/>
      </c>
      <c r="H18" s="6">
        <f t="shared" si="0"/>
        <v>0</v>
      </c>
      <c r="I18" s="23"/>
      <c r="J18" s="23"/>
      <c r="K18" s="6" t="e">
        <f>Tabla1[[#This Row],[NETO EN PPRO8]]/(-Tabla1[[#This Row],[STOP POR OPERACIÓN]])</f>
        <v>#DIV/0!</v>
      </c>
    </row>
    <row r="19" spans="1:11" ht="16.5" thickTop="1" thickBot="1" x14ac:dyDescent="0.3">
      <c r="A19" s="26"/>
      <c r="B19" s="23"/>
      <c r="C19" s="23"/>
      <c r="D19" s="23"/>
      <c r="E19" s="23"/>
      <c r="F19" s="23"/>
      <c r="G19" s="6" t="str">
        <f>IF(C19&lt;&gt;"",SUMIF('registro operativa'!$D$2:$D$11268,RESULTADOS!C19,'registro operativa'!$X$2:$X$11268),"")</f>
        <v/>
      </c>
      <c r="H19" s="6">
        <f t="shared" si="0"/>
        <v>0</v>
      </c>
      <c r="I19" s="23"/>
      <c r="J19" s="23"/>
      <c r="K19" s="6" t="e">
        <f>Tabla1[[#This Row],[NETO EN PPRO8]]/(-Tabla1[[#This Row],[STOP POR OPERACIÓN]])</f>
        <v>#DIV/0!</v>
      </c>
    </row>
    <row r="20" spans="1:11" ht="16.5" thickTop="1" thickBot="1" x14ac:dyDescent="0.3">
      <c r="A20" s="26"/>
      <c r="B20" s="23"/>
      <c r="C20" s="23"/>
      <c r="D20" s="23"/>
      <c r="E20" s="23"/>
      <c r="F20" s="23"/>
      <c r="G20" s="6" t="str">
        <f>IF(C20&lt;&gt;"",SUMIF('registro operativa'!$D$2:$D$11268,RESULTADOS!C20,'registro operativa'!$X$2:$X$11268),"")</f>
        <v/>
      </c>
      <c r="H20" s="6">
        <f t="shared" si="0"/>
        <v>0</v>
      </c>
      <c r="I20" s="23"/>
      <c r="J20" s="23"/>
      <c r="K20" s="6" t="e">
        <f>Tabla1[[#This Row],[NETO EN PPRO8]]/(-Tabla1[[#This Row],[STOP POR OPERACIÓN]])</f>
        <v>#DIV/0!</v>
      </c>
    </row>
    <row r="21" spans="1:11" ht="16.5" thickTop="1" thickBot="1" x14ac:dyDescent="0.3">
      <c r="A21" s="26"/>
      <c r="B21" s="23"/>
      <c r="C21" s="23"/>
      <c r="D21" s="23"/>
      <c r="E21" s="23"/>
      <c r="F21" s="23"/>
      <c r="G21" s="6" t="str">
        <f>IF(C21&lt;&gt;"",SUMIF('registro operativa'!$D$2:$D$11268,RESULTADOS!C21,'registro operativa'!$X$2:$X$11268),"")</f>
        <v/>
      </c>
      <c r="H21" s="6">
        <f t="shared" si="0"/>
        <v>0</v>
      </c>
      <c r="I21" s="23"/>
      <c r="J21" s="23"/>
      <c r="K21" s="6" t="e">
        <f>Tabla1[[#This Row],[NETO EN PPRO8]]/(-Tabla1[[#This Row],[STOP POR OPERACIÓN]])</f>
        <v>#DIV/0!</v>
      </c>
    </row>
    <row r="22" spans="1:11" ht="16.5" thickTop="1" thickBot="1" x14ac:dyDescent="0.3">
      <c r="A22" s="26"/>
      <c r="B22" s="23"/>
      <c r="C22" s="23"/>
      <c r="D22" s="23"/>
      <c r="E22" s="23"/>
      <c r="F22" s="23"/>
      <c r="G22" s="6" t="str">
        <f>IF(C22&lt;&gt;"",SUMIF('registro operativa'!$D$2:$D$11268,RESULTADOS!C22,'registro operativa'!$X$2:$X$11268),"")</f>
        <v/>
      </c>
      <c r="H22" s="6">
        <f t="shared" ref="H22:H85" si="1">IFERROR(F22+H21,"")</f>
        <v>0</v>
      </c>
      <c r="I22" s="23"/>
      <c r="J22" s="23"/>
      <c r="K22" s="6" t="e">
        <f>Tabla1[[#This Row],[NETO EN PPRO8]]/(-Tabla1[[#This Row],[STOP POR OPERACIÓN]])</f>
        <v>#DIV/0!</v>
      </c>
    </row>
    <row r="23" spans="1:11" ht="16.5" thickTop="1" thickBot="1" x14ac:dyDescent="0.3">
      <c r="A23" s="26"/>
      <c r="B23" s="23"/>
      <c r="C23" s="23"/>
      <c r="D23" s="23"/>
      <c r="E23" s="23"/>
      <c r="F23" s="23"/>
      <c r="G23" s="6" t="str">
        <f>IF(C23&lt;&gt;"",SUMIF('registro operativa'!$D$2:$D$11268,RESULTADOS!C23,'registro operativa'!$X$2:$X$11268),"")</f>
        <v/>
      </c>
      <c r="H23" s="6">
        <f t="shared" si="1"/>
        <v>0</v>
      </c>
      <c r="I23" s="23"/>
      <c r="J23" s="23"/>
      <c r="K23" s="6" t="e">
        <f>Tabla1[[#This Row],[NETO EN PPRO8]]/(-Tabla1[[#This Row],[STOP POR OPERACIÓN]])</f>
        <v>#DIV/0!</v>
      </c>
    </row>
    <row r="24" spans="1:11" ht="16.5" thickTop="1" thickBot="1" x14ac:dyDescent="0.3">
      <c r="A24" s="26"/>
      <c r="B24" s="23"/>
      <c r="C24" s="23"/>
      <c r="D24" s="23"/>
      <c r="E24" s="23"/>
      <c r="F24" s="23"/>
      <c r="G24" s="6" t="str">
        <f>IF(C24&lt;&gt;"",SUMIF('registro operativa'!$D$2:$D$11268,RESULTADOS!C24,'registro operativa'!$X$2:$X$11268),"")</f>
        <v/>
      </c>
      <c r="H24" s="6">
        <f t="shared" si="1"/>
        <v>0</v>
      </c>
      <c r="I24" s="23"/>
      <c r="J24" s="23"/>
      <c r="K24" s="6" t="e">
        <f>Tabla1[[#This Row],[NETO EN PPRO8]]/(-Tabla1[[#This Row],[STOP POR OPERACIÓN]])</f>
        <v>#DIV/0!</v>
      </c>
    </row>
    <row r="25" spans="1:11" ht="16.5" thickTop="1" thickBot="1" x14ac:dyDescent="0.3">
      <c r="A25" s="26"/>
      <c r="B25" s="23"/>
      <c r="C25" s="23"/>
      <c r="D25" s="23"/>
      <c r="E25" s="23"/>
      <c r="F25" s="23"/>
      <c r="G25" s="6" t="str">
        <f>IF(C25&lt;&gt;"",SUMIF('registro operativa'!$D$2:$D$11268,RESULTADOS!C25,'registro operativa'!$X$2:$X$11268),"")</f>
        <v/>
      </c>
      <c r="H25" s="6">
        <f t="shared" si="1"/>
        <v>0</v>
      </c>
      <c r="I25" s="23"/>
      <c r="J25" s="23"/>
      <c r="K25" s="6" t="e">
        <f>Tabla1[[#This Row],[NETO EN PPRO8]]/(-Tabla1[[#This Row],[STOP POR OPERACIÓN]])</f>
        <v>#DIV/0!</v>
      </c>
    </row>
    <row r="26" spans="1:11" ht="16.5" thickTop="1" thickBot="1" x14ac:dyDescent="0.3">
      <c r="A26" s="26"/>
      <c r="B26" s="23"/>
      <c r="C26" s="23"/>
      <c r="D26" s="23"/>
      <c r="E26" s="23"/>
      <c r="F26" s="23"/>
      <c r="G26" s="6" t="str">
        <f>IF(C26&lt;&gt;"",SUMIF('registro operativa'!$D$2:$D$11268,RESULTADOS!C26,'registro operativa'!$X$2:$X$11268),"")</f>
        <v/>
      </c>
      <c r="H26" s="6">
        <f t="shared" si="1"/>
        <v>0</v>
      </c>
      <c r="I26" s="23"/>
      <c r="J26" s="23"/>
      <c r="K26" s="6" t="e">
        <f>Tabla1[[#This Row],[NETO EN PPRO8]]/(-Tabla1[[#This Row],[STOP POR OPERACIÓN]])</f>
        <v>#DIV/0!</v>
      </c>
    </row>
    <row r="27" spans="1:11" ht="16.5" thickTop="1" thickBot="1" x14ac:dyDescent="0.3">
      <c r="A27" s="26"/>
      <c r="B27" s="23"/>
      <c r="C27" s="23"/>
      <c r="D27" s="23"/>
      <c r="E27" s="23"/>
      <c r="F27" s="23"/>
      <c r="G27" s="6" t="str">
        <f>IF(C27&lt;&gt;"",SUMIF('registro operativa'!$D$2:$D$11268,RESULTADOS!C27,'registro operativa'!$X$2:$X$11268),"")</f>
        <v/>
      </c>
      <c r="H27" s="6">
        <f t="shared" si="1"/>
        <v>0</v>
      </c>
      <c r="I27" s="23"/>
      <c r="J27" s="23"/>
      <c r="K27" s="6" t="e">
        <f>Tabla1[[#This Row],[NETO EN PPRO8]]/(-Tabla1[[#This Row],[STOP POR OPERACIÓN]])</f>
        <v>#DIV/0!</v>
      </c>
    </row>
    <row r="28" spans="1:11" ht="16.5" thickTop="1" thickBot="1" x14ac:dyDescent="0.3">
      <c r="A28" s="26"/>
      <c r="B28" s="23"/>
      <c r="C28" s="23"/>
      <c r="D28" s="23"/>
      <c r="E28" s="23"/>
      <c r="F28" s="23"/>
      <c r="G28" s="6" t="str">
        <f>IF(C28&lt;&gt;"",SUMIF('registro operativa'!$D$2:$D$11268,RESULTADOS!C28,'registro operativa'!$X$2:$X$11268),"")</f>
        <v/>
      </c>
      <c r="H28" s="6">
        <f t="shared" si="1"/>
        <v>0</v>
      </c>
      <c r="I28" s="23"/>
      <c r="J28" s="23"/>
      <c r="K28" s="6" t="e">
        <f>Tabla1[[#This Row],[NETO EN PPRO8]]/(-Tabla1[[#This Row],[STOP POR OPERACIÓN]])</f>
        <v>#DIV/0!</v>
      </c>
    </row>
    <row r="29" spans="1:11" ht="16.5" thickTop="1" thickBot="1" x14ac:dyDescent="0.3">
      <c r="A29" s="26"/>
      <c r="B29" s="23"/>
      <c r="C29" s="23"/>
      <c r="D29" s="23"/>
      <c r="E29" s="23"/>
      <c r="F29" s="23"/>
      <c r="G29" s="6" t="str">
        <f>IF(C29&lt;&gt;"",SUMIF('registro operativa'!$D$2:$D$11268,RESULTADOS!C29,'registro operativa'!$X$2:$X$11268),"")</f>
        <v/>
      </c>
      <c r="H29" s="6">
        <f t="shared" si="1"/>
        <v>0</v>
      </c>
      <c r="I29" s="23"/>
      <c r="J29" s="23"/>
      <c r="K29" s="6" t="e">
        <f>Tabla1[[#This Row],[NETO EN PPRO8]]/(-Tabla1[[#This Row],[STOP POR OPERACIÓN]])</f>
        <v>#DIV/0!</v>
      </c>
    </row>
    <row r="30" spans="1:11" ht="16.5" thickTop="1" thickBot="1" x14ac:dyDescent="0.3">
      <c r="A30" s="26"/>
      <c r="B30" s="23"/>
      <c r="C30" s="23"/>
      <c r="D30" s="23"/>
      <c r="E30" s="23"/>
      <c r="F30" s="23"/>
      <c r="G30" s="6" t="str">
        <f>IF(C30&lt;&gt;"",SUMIF('registro operativa'!$D$2:$D$11268,RESULTADOS!C30,'registro operativa'!$X$2:$X$11268),"")</f>
        <v/>
      </c>
      <c r="H30" s="6">
        <f t="shared" si="1"/>
        <v>0</v>
      </c>
      <c r="I30" s="23"/>
      <c r="J30" s="23"/>
      <c r="K30" s="6" t="e">
        <f>Tabla1[[#This Row],[NETO EN PPRO8]]/(-Tabla1[[#This Row],[STOP POR OPERACIÓN]])</f>
        <v>#DIV/0!</v>
      </c>
    </row>
    <row r="31" spans="1:11" ht="16.5" thickTop="1" thickBot="1" x14ac:dyDescent="0.3">
      <c r="A31" s="26"/>
      <c r="B31" s="23"/>
      <c r="C31" s="23"/>
      <c r="D31" s="23"/>
      <c r="E31" s="23"/>
      <c r="F31" s="23"/>
      <c r="G31" s="6" t="str">
        <f>IF(C31&lt;&gt;"",SUMIF('registro operativa'!$D$2:$D$11268,RESULTADOS!C31,'registro operativa'!$X$2:$X$11268),"")</f>
        <v/>
      </c>
      <c r="H31" s="6">
        <f t="shared" si="1"/>
        <v>0</v>
      </c>
      <c r="I31" s="23"/>
      <c r="J31" s="23"/>
      <c r="K31" s="6" t="e">
        <f>Tabla1[[#This Row],[NETO EN PPRO8]]/(-Tabla1[[#This Row],[STOP POR OPERACIÓN]])</f>
        <v>#DIV/0!</v>
      </c>
    </row>
    <row r="32" spans="1:11" ht="16.5" thickTop="1" thickBot="1" x14ac:dyDescent="0.3">
      <c r="A32" s="26"/>
      <c r="B32" s="23"/>
      <c r="C32" s="23"/>
      <c r="D32" s="23"/>
      <c r="E32" s="23"/>
      <c r="F32" s="23"/>
      <c r="G32" s="6" t="str">
        <f>IF(C32&lt;&gt;"",SUMIF('registro operativa'!$D$2:$D$11268,RESULTADOS!C32,'registro operativa'!$X$2:$X$11268),"")</f>
        <v/>
      </c>
      <c r="H32" s="6">
        <f t="shared" si="1"/>
        <v>0</v>
      </c>
      <c r="I32" s="23"/>
      <c r="J32" s="23"/>
      <c r="K32" s="6" t="e">
        <f>Tabla1[[#This Row],[NETO EN PPRO8]]/(-Tabla1[[#This Row],[STOP POR OPERACIÓN]])</f>
        <v>#DIV/0!</v>
      </c>
    </row>
    <row r="33" spans="1:11" ht="16.5" thickTop="1" thickBot="1" x14ac:dyDescent="0.3">
      <c r="A33" s="26"/>
      <c r="B33" s="23"/>
      <c r="C33" s="23"/>
      <c r="D33" s="23"/>
      <c r="E33" s="23"/>
      <c r="F33" s="23"/>
      <c r="G33" s="6" t="str">
        <f>IF(C33&lt;&gt;"",SUMIF('registro operativa'!$D$2:$D$11268,RESULTADOS!C33,'registro operativa'!$X$2:$X$11268),"")</f>
        <v/>
      </c>
      <c r="H33" s="6">
        <f t="shared" si="1"/>
        <v>0</v>
      </c>
      <c r="I33" s="23"/>
      <c r="J33" s="23"/>
      <c r="K33" s="6" t="e">
        <f>Tabla1[[#This Row],[NETO EN PPRO8]]/(-Tabla1[[#This Row],[STOP POR OPERACIÓN]])</f>
        <v>#DIV/0!</v>
      </c>
    </row>
    <row r="34" spans="1:11" ht="16.5" thickTop="1" thickBot="1" x14ac:dyDescent="0.3">
      <c r="A34" s="26"/>
      <c r="B34" s="23"/>
      <c r="C34" s="23"/>
      <c r="D34" s="23"/>
      <c r="E34" s="23"/>
      <c r="F34" s="23"/>
      <c r="G34" s="6" t="str">
        <f>IF(C34&lt;&gt;"",SUMIF('registro operativa'!$D$2:$D$11268,RESULTADOS!C34,'registro operativa'!$X$2:$X$11268),"")</f>
        <v/>
      </c>
      <c r="H34" s="6">
        <f t="shared" si="1"/>
        <v>0</v>
      </c>
      <c r="I34" s="23"/>
      <c r="J34" s="23"/>
      <c r="K34" s="6" t="e">
        <f>Tabla1[[#This Row],[NETO EN PPRO8]]/(-Tabla1[[#This Row],[STOP POR OPERACIÓN]])</f>
        <v>#DIV/0!</v>
      </c>
    </row>
    <row r="35" spans="1:11" ht="16.5" thickTop="1" thickBot="1" x14ac:dyDescent="0.3">
      <c r="A35" s="26"/>
      <c r="B35" s="23"/>
      <c r="C35" s="23"/>
      <c r="D35" s="23"/>
      <c r="E35" s="23"/>
      <c r="F35" s="23"/>
      <c r="G35" s="6" t="str">
        <f>IF(C35&lt;&gt;"",SUMIF('registro operativa'!$D$2:$D$11268,RESULTADOS!C35,'registro operativa'!$X$2:$X$11268),"")</f>
        <v/>
      </c>
      <c r="H35" s="6">
        <f t="shared" si="1"/>
        <v>0</v>
      </c>
      <c r="I35" s="23"/>
      <c r="J35" s="23"/>
      <c r="K35" s="6" t="e">
        <f>Tabla1[[#This Row],[NETO EN PPRO8]]/(-Tabla1[[#This Row],[STOP POR OPERACIÓN]])</f>
        <v>#DIV/0!</v>
      </c>
    </row>
    <row r="36" spans="1:11" ht="16.5" thickTop="1" thickBot="1" x14ac:dyDescent="0.3">
      <c r="A36" s="26"/>
      <c r="B36" s="23"/>
      <c r="C36" s="23"/>
      <c r="D36" s="23"/>
      <c r="E36" s="23"/>
      <c r="F36" s="23"/>
      <c r="G36" s="6" t="str">
        <f>IF(C36&lt;&gt;"",SUMIF('registro operativa'!$D$2:$D$11268,RESULTADOS!C36,'registro operativa'!$X$2:$X$11268),"")</f>
        <v/>
      </c>
      <c r="H36" s="6">
        <f t="shared" si="1"/>
        <v>0</v>
      </c>
      <c r="I36" s="23"/>
      <c r="J36" s="23"/>
      <c r="K36" s="6" t="e">
        <f>Tabla1[[#This Row],[NETO EN PPRO8]]/(-Tabla1[[#This Row],[STOP POR OPERACIÓN]])</f>
        <v>#DIV/0!</v>
      </c>
    </row>
    <row r="37" spans="1:11" ht="16.5" thickTop="1" thickBot="1" x14ac:dyDescent="0.3">
      <c r="A37" s="26"/>
      <c r="B37" s="23"/>
      <c r="C37" s="23"/>
      <c r="D37" s="23"/>
      <c r="E37" s="23"/>
      <c r="F37" s="23"/>
      <c r="G37" s="6" t="str">
        <f>IF(C37&lt;&gt;"",SUMIF('registro operativa'!$D$2:$D$11268,RESULTADOS!C37,'registro operativa'!$X$2:$X$11268),"")</f>
        <v/>
      </c>
      <c r="H37" s="6">
        <f t="shared" si="1"/>
        <v>0</v>
      </c>
      <c r="I37" s="23"/>
      <c r="J37" s="23"/>
      <c r="K37" s="6" t="e">
        <f>Tabla1[[#This Row],[NETO EN PPRO8]]/(-Tabla1[[#This Row],[STOP POR OPERACIÓN]])</f>
        <v>#DIV/0!</v>
      </c>
    </row>
    <row r="38" spans="1:11" ht="16.5" thickTop="1" thickBot="1" x14ac:dyDescent="0.3">
      <c r="A38" s="26"/>
      <c r="B38" s="23"/>
      <c r="C38" s="23"/>
      <c r="D38" s="23"/>
      <c r="E38" s="23"/>
      <c r="F38" s="23"/>
      <c r="G38" s="6" t="str">
        <f>IF(C38&lt;&gt;"",SUMIF('registro operativa'!$D$2:$D$11268,RESULTADOS!C38,'registro operativa'!$X$2:$X$11268),"")</f>
        <v/>
      </c>
      <c r="H38" s="6">
        <f t="shared" si="1"/>
        <v>0</v>
      </c>
      <c r="I38" s="23"/>
      <c r="J38" s="23"/>
      <c r="K38" s="6" t="e">
        <f>Tabla1[[#This Row],[NETO EN PPRO8]]/(-Tabla1[[#This Row],[STOP POR OPERACIÓN]])</f>
        <v>#DIV/0!</v>
      </c>
    </row>
    <row r="39" spans="1:11" ht="16.5" thickTop="1" thickBot="1" x14ac:dyDescent="0.3">
      <c r="A39" s="26"/>
      <c r="B39" s="23"/>
      <c r="C39" s="23"/>
      <c r="D39" s="23"/>
      <c r="E39" s="23"/>
      <c r="F39" s="23"/>
      <c r="G39" s="6" t="str">
        <f>IF(C39&lt;&gt;"",SUMIF('registro operativa'!$D$2:$D$11268,RESULTADOS!C39,'registro operativa'!$X$2:$X$11268),"")</f>
        <v/>
      </c>
      <c r="H39" s="6">
        <f t="shared" si="1"/>
        <v>0</v>
      </c>
      <c r="I39" s="23"/>
      <c r="J39" s="23"/>
      <c r="K39" s="6" t="e">
        <f>Tabla1[[#This Row],[NETO EN PPRO8]]/(-Tabla1[[#This Row],[STOP POR OPERACIÓN]])</f>
        <v>#DIV/0!</v>
      </c>
    </row>
    <row r="40" spans="1:11" ht="16.5" thickTop="1" thickBot="1" x14ac:dyDescent="0.3">
      <c r="A40" s="26"/>
      <c r="B40" s="23"/>
      <c r="C40" s="23"/>
      <c r="D40" s="23"/>
      <c r="E40" s="23"/>
      <c r="F40" s="23"/>
      <c r="G40" s="6" t="str">
        <f>IF(C40&lt;&gt;"",SUMIF('registro operativa'!$D$2:$D$11268,RESULTADOS!C40,'registro operativa'!$X$2:$X$11268),"")</f>
        <v/>
      </c>
      <c r="H40" s="6">
        <f t="shared" si="1"/>
        <v>0</v>
      </c>
      <c r="I40" s="23"/>
      <c r="J40" s="23"/>
      <c r="K40" s="6" t="e">
        <f>Tabla1[[#This Row],[NETO EN PPRO8]]/(-Tabla1[[#This Row],[STOP POR OPERACIÓN]])</f>
        <v>#DIV/0!</v>
      </c>
    </row>
    <row r="41" spans="1:11" ht="16.5" thickTop="1" thickBot="1" x14ac:dyDescent="0.3">
      <c r="A41" s="26"/>
      <c r="B41" s="23"/>
      <c r="C41" s="23"/>
      <c r="D41" s="23"/>
      <c r="E41" s="23"/>
      <c r="F41" s="23"/>
      <c r="G41" s="6" t="str">
        <f>IF(C41&lt;&gt;"",SUMIF('registro operativa'!$D$2:$D$11268,RESULTADOS!C41,'registro operativa'!$X$2:$X$11268),"")</f>
        <v/>
      </c>
      <c r="H41" s="6">
        <f t="shared" si="1"/>
        <v>0</v>
      </c>
      <c r="I41" s="23"/>
      <c r="J41" s="23"/>
      <c r="K41" s="6" t="e">
        <f>Tabla1[[#This Row],[NETO EN PPRO8]]/(-Tabla1[[#This Row],[STOP POR OPERACIÓN]])</f>
        <v>#DIV/0!</v>
      </c>
    </row>
    <row r="42" spans="1:11" ht="16.5" thickTop="1" thickBot="1" x14ac:dyDescent="0.3">
      <c r="A42" s="26"/>
      <c r="B42" s="23"/>
      <c r="C42" s="23"/>
      <c r="D42" s="23"/>
      <c r="E42" s="23"/>
      <c r="F42" s="23"/>
      <c r="G42" s="6" t="str">
        <f>IF(C42&lt;&gt;"",SUMIF('registro operativa'!$D$2:$D$11268,RESULTADOS!C42,'registro operativa'!$X$2:$X$11268),"")</f>
        <v/>
      </c>
      <c r="H42" s="6">
        <f t="shared" si="1"/>
        <v>0</v>
      </c>
      <c r="I42" s="23"/>
      <c r="J42" s="23"/>
      <c r="K42" s="6" t="e">
        <f>Tabla1[[#This Row],[NETO EN PPRO8]]/(-Tabla1[[#This Row],[STOP POR OPERACIÓN]])</f>
        <v>#DIV/0!</v>
      </c>
    </row>
    <row r="43" spans="1:11" ht="16.5" thickTop="1" thickBot="1" x14ac:dyDescent="0.3">
      <c r="A43" s="26"/>
      <c r="B43" s="23"/>
      <c r="C43" s="23"/>
      <c r="D43" s="23"/>
      <c r="E43" s="23"/>
      <c r="F43" s="23"/>
      <c r="G43" s="6" t="str">
        <f>IF(C43&lt;&gt;"",SUMIF('registro operativa'!$D$2:$D$11268,RESULTADOS!C43,'registro operativa'!$X$2:$X$11268),"")</f>
        <v/>
      </c>
      <c r="H43" s="6">
        <f t="shared" si="1"/>
        <v>0</v>
      </c>
      <c r="I43" s="23"/>
      <c r="J43" s="23"/>
      <c r="K43" s="6" t="e">
        <f>Tabla1[[#This Row],[NETO EN PPRO8]]/(-Tabla1[[#This Row],[STOP POR OPERACIÓN]])</f>
        <v>#DIV/0!</v>
      </c>
    </row>
    <row r="44" spans="1:11" ht="16.5" thickTop="1" thickBot="1" x14ac:dyDescent="0.3">
      <c r="A44" s="26"/>
      <c r="B44" s="23"/>
      <c r="C44" s="23"/>
      <c r="D44" s="23"/>
      <c r="E44" s="23"/>
      <c r="F44" s="23"/>
      <c r="G44" s="6" t="str">
        <f>IF(C44&lt;&gt;"",SUMIF('registro operativa'!$D$2:$D$11268,RESULTADOS!C44,'registro operativa'!$X$2:$X$11268),"")</f>
        <v/>
      </c>
      <c r="H44" s="6">
        <f t="shared" si="1"/>
        <v>0</v>
      </c>
      <c r="I44" s="23"/>
      <c r="J44" s="23"/>
      <c r="K44" s="6" t="e">
        <f>Tabla1[[#This Row],[NETO EN PPRO8]]/(-Tabla1[[#This Row],[STOP POR OPERACIÓN]])</f>
        <v>#DIV/0!</v>
      </c>
    </row>
    <row r="45" spans="1:11" ht="16.5" thickTop="1" thickBot="1" x14ac:dyDescent="0.3">
      <c r="A45" s="26"/>
      <c r="B45" s="23"/>
      <c r="C45" s="23"/>
      <c r="D45" s="23"/>
      <c r="E45" s="23"/>
      <c r="F45" s="23"/>
      <c r="G45" s="6" t="str">
        <f>IF(C45&lt;&gt;"",SUMIF('registro operativa'!$D$2:$D$11268,RESULTADOS!C45,'registro operativa'!$X$2:$X$11268),"")</f>
        <v/>
      </c>
      <c r="H45" s="6">
        <f t="shared" si="1"/>
        <v>0</v>
      </c>
      <c r="I45" s="23"/>
      <c r="J45" s="23"/>
      <c r="K45" s="6" t="e">
        <f>Tabla1[[#This Row],[NETO EN PPRO8]]/(-Tabla1[[#This Row],[STOP POR OPERACIÓN]])</f>
        <v>#DIV/0!</v>
      </c>
    </row>
    <row r="46" spans="1:11" ht="16.5" thickTop="1" thickBot="1" x14ac:dyDescent="0.3">
      <c r="A46" s="26"/>
      <c r="B46" s="23"/>
      <c r="C46" s="23"/>
      <c r="D46" s="23"/>
      <c r="E46" s="23"/>
      <c r="F46" s="23"/>
      <c r="G46" s="6" t="str">
        <f>IF(C46&lt;&gt;"",SUMIF('registro operativa'!$D$2:$D$11268,RESULTADOS!C46,'registro operativa'!$X$2:$X$11268),"")</f>
        <v/>
      </c>
      <c r="H46" s="6">
        <f t="shared" si="1"/>
        <v>0</v>
      </c>
      <c r="I46" s="23"/>
      <c r="J46" s="23"/>
      <c r="K46" s="6" t="e">
        <f>Tabla1[[#This Row],[NETO EN PPRO8]]/(-Tabla1[[#This Row],[STOP POR OPERACIÓN]])</f>
        <v>#DIV/0!</v>
      </c>
    </row>
    <row r="47" spans="1:11" ht="16.5" thickTop="1" thickBot="1" x14ac:dyDescent="0.3">
      <c r="A47" s="26"/>
      <c r="B47" s="23"/>
      <c r="C47" s="23"/>
      <c r="D47" s="23"/>
      <c r="E47" s="23"/>
      <c r="F47" s="23"/>
      <c r="G47" s="6" t="str">
        <f>IF(C47&lt;&gt;"",SUMIF('registro operativa'!$D$2:$D$11268,RESULTADOS!C47,'registro operativa'!$X$2:$X$11268),"")</f>
        <v/>
      </c>
      <c r="H47" s="6">
        <f t="shared" si="1"/>
        <v>0</v>
      </c>
      <c r="I47" s="23"/>
      <c r="J47" s="23"/>
      <c r="K47" s="6" t="e">
        <f>Tabla1[[#This Row],[NETO EN PPRO8]]/(-Tabla1[[#This Row],[STOP POR OPERACIÓN]])</f>
        <v>#DIV/0!</v>
      </c>
    </row>
    <row r="48" spans="1:11" ht="16.5" thickTop="1" thickBot="1" x14ac:dyDescent="0.3">
      <c r="A48" s="26"/>
      <c r="B48" s="23"/>
      <c r="C48" s="23"/>
      <c r="D48" s="23"/>
      <c r="E48" s="23"/>
      <c r="F48" s="23"/>
      <c r="G48" s="6" t="str">
        <f>IF(C48&lt;&gt;"",SUMIF('registro operativa'!$D$2:$D$11268,RESULTADOS!C48,'registro operativa'!$X$2:$X$11268),"")</f>
        <v/>
      </c>
      <c r="H48" s="6">
        <f t="shared" si="1"/>
        <v>0</v>
      </c>
      <c r="I48" s="23"/>
      <c r="J48" s="23"/>
      <c r="K48" s="6" t="e">
        <f>Tabla1[[#This Row],[NETO EN PPRO8]]/(-Tabla1[[#This Row],[STOP POR OPERACIÓN]])</f>
        <v>#DIV/0!</v>
      </c>
    </row>
    <row r="49" spans="1:11" ht="16.5" thickTop="1" thickBot="1" x14ac:dyDescent="0.3">
      <c r="A49" s="26"/>
      <c r="B49" s="23"/>
      <c r="C49" s="23"/>
      <c r="D49" s="23"/>
      <c r="E49" s="23"/>
      <c r="F49" s="23"/>
      <c r="G49" s="6" t="str">
        <f>IF(C49&lt;&gt;"",SUMIF('registro operativa'!$D$2:$D$11268,RESULTADOS!C49,'registro operativa'!$X$2:$X$11268),"")</f>
        <v/>
      </c>
      <c r="H49" s="6">
        <f t="shared" si="1"/>
        <v>0</v>
      </c>
      <c r="I49" s="23"/>
      <c r="J49" s="23"/>
      <c r="K49" s="6" t="e">
        <f>Tabla1[[#This Row],[NETO EN PPRO8]]/(-Tabla1[[#This Row],[STOP POR OPERACIÓN]])</f>
        <v>#DIV/0!</v>
      </c>
    </row>
    <row r="50" spans="1:11" ht="16.5" thickTop="1" thickBot="1" x14ac:dyDescent="0.3">
      <c r="A50" s="26"/>
      <c r="B50" s="23"/>
      <c r="C50" s="23"/>
      <c r="D50" s="23"/>
      <c r="E50" s="23"/>
      <c r="F50" s="23"/>
      <c r="G50" s="6" t="str">
        <f>IF(C50&lt;&gt;"",SUMIF('registro operativa'!$D$2:$D$11268,RESULTADOS!C50,'registro operativa'!$X$2:$X$11268),"")</f>
        <v/>
      </c>
      <c r="H50" s="6">
        <f t="shared" si="1"/>
        <v>0</v>
      </c>
      <c r="I50" s="23"/>
      <c r="J50" s="23"/>
      <c r="K50" s="6" t="e">
        <f>Tabla1[[#This Row],[NETO EN PPRO8]]/(-Tabla1[[#This Row],[STOP POR OPERACIÓN]])</f>
        <v>#DIV/0!</v>
      </c>
    </row>
    <row r="51" spans="1:11" ht="16.5" thickTop="1" thickBot="1" x14ac:dyDescent="0.3">
      <c r="A51" s="26"/>
      <c r="B51" s="23"/>
      <c r="C51" s="23"/>
      <c r="D51" s="23"/>
      <c r="E51" s="23"/>
      <c r="F51" s="23"/>
      <c r="G51" s="6" t="str">
        <f>IF(C51&lt;&gt;"",SUMIF('registro operativa'!$D$2:$D$11268,RESULTADOS!C51,'registro operativa'!$X$2:$X$11268),"")</f>
        <v/>
      </c>
      <c r="H51" s="6">
        <f t="shared" si="1"/>
        <v>0</v>
      </c>
      <c r="I51" s="23"/>
      <c r="J51" s="23"/>
      <c r="K51" s="6" t="e">
        <f>Tabla1[[#This Row],[NETO EN PPRO8]]/(-Tabla1[[#This Row],[STOP POR OPERACIÓN]])</f>
        <v>#DIV/0!</v>
      </c>
    </row>
    <row r="52" spans="1:11" ht="16.5" thickTop="1" thickBot="1" x14ac:dyDescent="0.3">
      <c r="A52" s="26"/>
      <c r="B52" s="23"/>
      <c r="C52" s="23"/>
      <c r="D52" s="23"/>
      <c r="E52" s="23"/>
      <c r="F52" s="23"/>
      <c r="G52" s="6" t="str">
        <f>IF(C52&lt;&gt;"",SUMIF('registro operativa'!$D$2:$D$11268,RESULTADOS!C52,'registro operativa'!$X$2:$X$11268),"")</f>
        <v/>
      </c>
      <c r="H52" s="6">
        <f t="shared" si="1"/>
        <v>0</v>
      </c>
      <c r="I52" s="23"/>
      <c r="J52" s="23"/>
      <c r="K52" s="6" t="e">
        <f>Tabla1[[#This Row],[NETO EN PPRO8]]/(-Tabla1[[#This Row],[STOP POR OPERACIÓN]])</f>
        <v>#DIV/0!</v>
      </c>
    </row>
    <row r="53" spans="1:11" ht="16.5" thickTop="1" thickBot="1" x14ac:dyDescent="0.3">
      <c r="A53" s="26"/>
      <c r="B53" s="23"/>
      <c r="C53" s="23"/>
      <c r="D53" s="23"/>
      <c r="E53" s="23"/>
      <c r="F53" s="23"/>
      <c r="G53" s="6" t="str">
        <f>IF(C53&lt;&gt;"",SUMIF('registro operativa'!$D$2:$D$11268,RESULTADOS!C53,'registro operativa'!$X$2:$X$11268),"")</f>
        <v/>
      </c>
      <c r="H53" s="6">
        <f t="shared" si="1"/>
        <v>0</v>
      </c>
      <c r="I53" s="23"/>
      <c r="J53" s="23"/>
      <c r="K53" s="6" t="e">
        <f>Tabla1[[#This Row],[NETO EN PPRO8]]/(-Tabla1[[#This Row],[STOP POR OPERACIÓN]])</f>
        <v>#DIV/0!</v>
      </c>
    </row>
    <row r="54" spans="1:11" ht="16.5" thickTop="1" thickBot="1" x14ac:dyDescent="0.3">
      <c r="A54" s="26"/>
      <c r="B54" s="23"/>
      <c r="C54" s="23"/>
      <c r="D54" s="23"/>
      <c r="E54" s="23"/>
      <c r="F54" s="23"/>
      <c r="G54" s="6" t="str">
        <f>IF(C54&lt;&gt;"",SUMIF('registro operativa'!$D$2:$D$11268,RESULTADOS!C54,'registro operativa'!$X$2:$X$11268),"")</f>
        <v/>
      </c>
      <c r="H54" s="6">
        <f t="shared" si="1"/>
        <v>0</v>
      </c>
      <c r="I54" s="23"/>
      <c r="J54" s="23"/>
      <c r="K54" s="6" t="e">
        <f>Tabla1[[#This Row],[NETO EN PPRO8]]/(-Tabla1[[#This Row],[STOP POR OPERACIÓN]])</f>
        <v>#DIV/0!</v>
      </c>
    </row>
    <row r="55" spans="1:11" ht="16.5" thickTop="1" thickBot="1" x14ac:dyDescent="0.3">
      <c r="A55" s="26"/>
      <c r="B55" s="23"/>
      <c r="C55" s="23"/>
      <c r="D55" s="23"/>
      <c r="E55" s="23"/>
      <c r="F55" s="23"/>
      <c r="G55" s="6" t="str">
        <f>IF(C55&lt;&gt;"",SUMIF('registro operativa'!$D$2:$D$11268,RESULTADOS!C55,'registro operativa'!$X$2:$X$11268),"")</f>
        <v/>
      </c>
      <c r="H55" s="6">
        <f t="shared" si="1"/>
        <v>0</v>
      </c>
      <c r="I55" s="23"/>
      <c r="J55" s="23"/>
      <c r="K55" s="6" t="e">
        <f>Tabla1[[#This Row],[NETO EN PPRO8]]/(-Tabla1[[#This Row],[STOP POR OPERACIÓN]])</f>
        <v>#DIV/0!</v>
      </c>
    </row>
    <row r="56" spans="1:11" ht="16.5" thickTop="1" thickBot="1" x14ac:dyDescent="0.3">
      <c r="A56" s="26"/>
      <c r="B56" s="23"/>
      <c r="C56" s="23"/>
      <c r="D56" s="23"/>
      <c r="E56" s="23"/>
      <c r="F56" s="23"/>
      <c r="G56" s="6" t="str">
        <f>IF(C56&lt;&gt;"",SUMIF('registro operativa'!$D$2:$D$11268,RESULTADOS!C56,'registro operativa'!$X$2:$X$11268),"")</f>
        <v/>
      </c>
      <c r="H56" s="6">
        <f t="shared" si="1"/>
        <v>0</v>
      </c>
      <c r="I56" s="23"/>
      <c r="J56" s="23"/>
      <c r="K56" s="6" t="e">
        <f>Tabla1[[#This Row],[NETO EN PPRO8]]/(-Tabla1[[#This Row],[STOP POR OPERACIÓN]])</f>
        <v>#DIV/0!</v>
      </c>
    </row>
    <row r="57" spans="1:11" ht="16.5" thickTop="1" thickBot="1" x14ac:dyDescent="0.3">
      <c r="A57" s="26"/>
      <c r="B57" s="23"/>
      <c r="C57" s="23"/>
      <c r="D57" s="23"/>
      <c r="E57" s="23"/>
      <c r="F57" s="23"/>
      <c r="G57" s="6" t="str">
        <f>IF(C57&lt;&gt;"",SUMIF('registro operativa'!$D$2:$D$11268,RESULTADOS!C57,'registro operativa'!$X$2:$X$11268),"")</f>
        <v/>
      </c>
      <c r="H57" s="6">
        <f t="shared" si="1"/>
        <v>0</v>
      </c>
      <c r="I57" s="23"/>
      <c r="J57" s="23"/>
      <c r="K57" s="6" t="e">
        <f>Tabla1[[#This Row],[NETO EN PPRO8]]/(-Tabla1[[#This Row],[STOP POR OPERACIÓN]])</f>
        <v>#DIV/0!</v>
      </c>
    </row>
    <row r="58" spans="1:11" ht="16.5" thickTop="1" thickBot="1" x14ac:dyDescent="0.3">
      <c r="A58" s="26"/>
      <c r="B58" s="23"/>
      <c r="C58" s="23"/>
      <c r="D58" s="23"/>
      <c r="E58" s="23"/>
      <c r="F58" s="23"/>
      <c r="G58" s="6" t="str">
        <f>IF(C58&lt;&gt;"",SUMIF('registro operativa'!$D$2:$D$11268,RESULTADOS!C58,'registro operativa'!$X$2:$X$11268),"")</f>
        <v/>
      </c>
      <c r="H58" s="6">
        <f t="shared" si="1"/>
        <v>0</v>
      </c>
      <c r="I58" s="23"/>
      <c r="J58" s="23"/>
      <c r="K58" s="6" t="e">
        <f>Tabla1[[#This Row],[NETO EN PPRO8]]/(-Tabla1[[#This Row],[STOP POR OPERACIÓN]])</f>
        <v>#DIV/0!</v>
      </c>
    </row>
    <row r="59" spans="1:11" ht="16.5" thickTop="1" thickBot="1" x14ac:dyDescent="0.3">
      <c r="A59" s="26"/>
      <c r="B59" s="23"/>
      <c r="C59" s="23"/>
      <c r="D59" s="23"/>
      <c r="E59" s="23"/>
      <c r="F59" s="23"/>
      <c r="G59" s="6" t="str">
        <f>IF(C59&lt;&gt;"",SUMIF('registro operativa'!$D$2:$D$11268,RESULTADOS!C59,'registro operativa'!$X$2:$X$11268),"")</f>
        <v/>
      </c>
      <c r="H59" s="6">
        <f t="shared" si="1"/>
        <v>0</v>
      </c>
      <c r="I59" s="23"/>
      <c r="J59" s="23"/>
      <c r="K59" s="6" t="e">
        <f>Tabla1[[#This Row],[NETO EN PPRO8]]/(-Tabla1[[#This Row],[STOP POR OPERACIÓN]])</f>
        <v>#DIV/0!</v>
      </c>
    </row>
    <row r="60" spans="1:11" ht="16.5" thickTop="1" thickBot="1" x14ac:dyDescent="0.3">
      <c r="A60" s="26"/>
      <c r="B60" s="23"/>
      <c r="C60" s="23"/>
      <c r="D60" s="23"/>
      <c r="E60" s="23"/>
      <c r="F60" s="23"/>
      <c r="G60" s="6" t="str">
        <f>IF(C60&lt;&gt;"",SUMIF('registro operativa'!$D$2:$D$11268,RESULTADOS!C60,'registro operativa'!$X$2:$X$11268),"")</f>
        <v/>
      </c>
      <c r="H60" s="6">
        <f t="shared" si="1"/>
        <v>0</v>
      </c>
      <c r="I60" s="23"/>
      <c r="J60" s="23"/>
      <c r="K60" s="6" t="e">
        <f>Tabla1[[#This Row],[NETO EN PPRO8]]/(-Tabla1[[#This Row],[STOP POR OPERACIÓN]])</f>
        <v>#DIV/0!</v>
      </c>
    </row>
    <row r="61" spans="1:11" ht="16.5" thickTop="1" thickBot="1" x14ac:dyDescent="0.3">
      <c r="A61" s="26"/>
      <c r="B61" s="23"/>
      <c r="C61" s="23"/>
      <c r="D61" s="23"/>
      <c r="E61" s="23"/>
      <c r="F61" s="23"/>
      <c r="G61" s="6" t="str">
        <f>IF(C61&lt;&gt;"",SUMIF('registro operativa'!$D$2:$D$11268,RESULTADOS!C61,'registro operativa'!$X$2:$X$11268),"")</f>
        <v/>
      </c>
      <c r="H61" s="6">
        <f t="shared" si="1"/>
        <v>0</v>
      </c>
      <c r="I61" s="23"/>
      <c r="J61" s="23"/>
      <c r="K61" s="6" t="e">
        <f>Tabla1[[#This Row],[NETO EN PPRO8]]/(-Tabla1[[#This Row],[STOP POR OPERACIÓN]])</f>
        <v>#DIV/0!</v>
      </c>
    </row>
    <row r="62" spans="1:11" ht="16.5" thickTop="1" thickBot="1" x14ac:dyDescent="0.3">
      <c r="A62" s="26"/>
      <c r="B62" s="23"/>
      <c r="C62" s="23"/>
      <c r="D62" s="23"/>
      <c r="E62" s="23"/>
      <c r="F62" s="23"/>
      <c r="G62" s="6" t="str">
        <f>IF(C62&lt;&gt;"",SUMIF('registro operativa'!$D$2:$D$11268,RESULTADOS!C62,'registro operativa'!$X$2:$X$11268),"")</f>
        <v/>
      </c>
      <c r="H62" s="6">
        <f t="shared" si="1"/>
        <v>0</v>
      </c>
      <c r="I62" s="23"/>
      <c r="J62" s="23"/>
      <c r="K62" s="6" t="e">
        <f>Tabla1[[#This Row],[NETO EN PPRO8]]/(-Tabla1[[#This Row],[STOP POR OPERACIÓN]])</f>
        <v>#DIV/0!</v>
      </c>
    </row>
    <row r="63" spans="1:11" ht="16.5" thickTop="1" thickBot="1" x14ac:dyDescent="0.3">
      <c r="A63" s="26"/>
      <c r="B63" s="23"/>
      <c r="C63" s="23"/>
      <c r="D63" s="23"/>
      <c r="E63" s="23"/>
      <c r="F63" s="23"/>
      <c r="G63" s="6" t="str">
        <f>IF(C63&lt;&gt;"",SUMIF('registro operativa'!$D$2:$D$11268,RESULTADOS!C63,'registro operativa'!$X$2:$X$11268),"")</f>
        <v/>
      </c>
      <c r="H63" s="6">
        <f t="shared" si="1"/>
        <v>0</v>
      </c>
      <c r="I63" s="23"/>
      <c r="J63" s="23"/>
      <c r="K63" s="6" t="e">
        <f>Tabla1[[#This Row],[NETO EN PPRO8]]/(-Tabla1[[#This Row],[STOP POR OPERACIÓN]])</f>
        <v>#DIV/0!</v>
      </c>
    </row>
    <row r="64" spans="1:11" ht="16.5" thickTop="1" thickBot="1" x14ac:dyDescent="0.3">
      <c r="A64" s="26"/>
      <c r="B64" s="23"/>
      <c r="C64" s="23"/>
      <c r="D64" s="23"/>
      <c r="E64" s="23"/>
      <c r="F64" s="23"/>
      <c r="G64" s="6" t="str">
        <f>IF(C64&lt;&gt;"",SUMIF('registro operativa'!$D$2:$D$11268,RESULTADOS!C64,'registro operativa'!$X$2:$X$11268),"")</f>
        <v/>
      </c>
      <c r="H64" s="6">
        <f t="shared" si="1"/>
        <v>0</v>
      </c>
      <c r="I64" s="23"/>
      <c r="J64" s="23"/>
      <c r="K64" s="6" t="e">
        <f>Tabla1[[#This Row],[NETO EN PPRO8]]/(-Tabla1[[#This Row],[STOP POR OPERACIÓN]])</f>
        <v>#DIV/0!</v>
      </c>
    </row>
    <row r="65" spans="1:11" ht="16.5" thickTop="1" thickBot="1" x14ac:dyDescent="0.3">
      <c r="A65" s="26"/>
      <c r="B65" s="23"/>
      <c r="C65" s="23"/>
      <c r="D65" s="23"/>
      <c r="E65" s="23"/>
      <c r="F65" s="23"/>
      <c r="G65" s="6" t="str">
        <f>IF(C65&lt;&gt;"",SUMIF('registro operativa'!$D$2:$D$11268,RESULTADOS!C65,'registro operativa'!$X$2:$X$11268),"")</f>
        <v/>
      </c>
      <c r="H65" s="6">
        <f t="shared" si="1"/>
        <v>0</v>
      </c>
      <c r="I65" s="23"/>
      <c r="J65" s="23"/>
      <c r="K65" s="6" t="e">
        <f>Tabla1[[#This Row],[NETO EN PPRO8]]/(-Tabla1[[#This Row],[STOP POR OPERACIÓN]])</f>
        <v>#DIV/0!</v>
      </c>
    </row>
    <row r="66" spans="1:11" ht="16.5" thickTop="1" thickBot="1" x14ac:dyDescent="0.3">
      <c r="A66" s="26"/>
      <c r="B66" s="23"/>
      <c r="C66" s="23"/>
      <c r="D66" s="23"/>
      <c r="E66" s="23"/>
      <c r="F66" s="23"/>
      <c r="G66" s="6" t="str">
        <f>IF(C66&lt;&gt;"",SUMIF('registro operativa'!$D$2:$D$11268,RESULTADOS!C66,'registro operativa'!$X$2:$X$11268),"")</f>
        <v/>
      </c>
      <c r="H66" s="6">
        <f t="shared" si="1"/>
        <v>0</v>
      </c>
      <c r="I66" s="23"/>
      <c r="J66" s="23"/>
      <c r="K66" s="6" t="e">
        <f>Tabla1[[#This Row],[NETO EN PPRO8]]/(-Tabla1[[#This Row],[STOP POR OPERACIÓN]])</f>
        <v>#DIV/0!</v>
      </c>
    </row>
    <row r="67" spans="1:11" ht="16.5" thickTop="1" thickBot="1" x14ac:dyDescent="0.3">
      <c r="A67" s="26"/>
      <c r="B67" s="23"/>
      <c r="C67" s="23"/>
      <c r="D67" s="23"/>
      <c r="E67" s="23"/>
      <c r="F67" s="23"/>
      <c r="G67" s="6" t="str">
        <f>IF(C67&lt;&gt;"",SUMIF('registro operativa'!$D$2:$D$11268,RESULTADOS!C67,'registro operativa'!$X$2:$X$11268),"")</f>
        <v/>
      </c>
      <c r="H67" s="6">
        <f t="shared" si="1"/>
        <v>0</v>
      </c>
      <c r="I67" s="23"/>
      <c r="J67" s="23"/>
      <c r="K67" s="6" t="e">
        <f>Tabla1[[#This Row],[NETO EN PPRO8]]/(-Tabla1[[#This Row],[STOP POR OPERACIÓN]])</f>
        <v>#DIV/0!</v>
      </c>
    </row>
    <row r="68" spans="1:11" ht="16.5" thickTop="1" thickBot="1" x14ac:dyDescent="0.3">
      <c r="A68" s="26"/>
      <c r="B68" s="23"/>
      <c r="C68" s="23"/>
      <c r="D68" s="23"/>
      <c r="E68" s="23"/>
      <c r="F68" s="23"/>
      <c r="G68" s="6" t="str">
        <f>IF(C68&lt;&gt;"",SUMIF('registro operativa'!$D$2:$D$11268,RESULTADOS!C68,'registro operativa'!$X$2:$X$11268),"")</f>
        <v/>
      </c>
      <c r="H68" s="6">
        <f t="shared" si="1"/>
        <v>0</v>
      </c>
      <c r="I68" s="23"/>
      <c r="J68" s="23"/>
      <c r="K68" s="6" t="e">
        <f>Tabla1[[#This Row],[NETO EN PPRO8]]/(-Tabla1[[#This Row],[STOP POR OPERACIÓN]])</f>
        <v>#DIV/0!</v>
      </c>
    </row>
    <row r="69" spans="1:11" ht="16.5" thickTop="1" thickBot="1" x14ac:dyDescent="0.3">
      <c r="A69" s="26"/>
      <c r="B69" s="23"/>
      <c r="C69" s="23"/>
      <c r="D69" s="23"/>
      <c r="E69" s="23"/>
      <c r="F69" s="23"/>
      <c r="G69" s="6" t="str">
        <f>IF(C69&lt;&gt;"",SUMIF('registro operativa'!$D$2:$D$11268,RESULTADOS!C69,'registro operativa'!$X$2:$X$11268),"")</f>
        <v/>
      </c>
      <c r="H69" s="6">
        <f t="shared" si="1"/>
        <v>0</v>
      </c>
      <c r="I69" s="23"/>
      <c r="J69" s="23"/>
      <c r="K69" s="6" t="e">
        <f>Tabla1[[#This Row],[NETO EN PPRO8]]/(-Tabla1[[#This Row],[STOP POR OPERACIÓN]])</f>
        <v>#DIV/0!</v>
      </c>
    </row>
    <row r="70" spans="1:11" ht="16.5" thickTop="1" thickBot="1" x14ac:dyDescent="0.3">
      <c r="A70" s="26"/>
      <c r="B70" s="23"/>
      <c r="C70" s="23"/>
      <c r="D70" s="23"/>
      <c r="E70" s="23"/>
      <c r="F70" s="23"/>
      <c r="G70" s="6" t="str">
        <f>IF(C70&lt;&gt;"",SUMIF('registro operativa'!$D$2:$D$11268,RESULTADOS!C70,'registro operativa'!$X$2:$X$11268),"")</f>
        <v/>
      </c>
      <c r="H70" s="6">
        <f t="shared" si="1"/>
        <v>0</v>
      </c>
      <c r="I70" s="23"/>
      <c r="J70" s="23"/>
      <c r="K70" s="6" t="e">
        <f>Tabla1[[#This Row],[NETO EN PPRO8]]/(-Tabla1[[#This Row],[STOP POR OPERACIÓN]])</f>
        <v>#DIV/0!</v>
      </c>
    </row>
    <row r="71" spans="1:11" ht="16.5" thickTop="1" thickBot="1" x14ac:dyDescent="0.3">
      <c r="A71" s="26"/>
      <c r="B71" s="23"/>
      <c r="C71" s="23"/>
      <c r="D71" s="23"/>
      <c r="E71" s="23"/>
      <c r="F71" s="23"/>
      <c r="G71" s="6" t="str">
        <f>IF(C71&lt;&gt;"",SUMIF('registro operativa'!$D$2:$D$11268,RESULTADOS!C71,'registro operativa'!$X$2:$X$11268),"")</f>
        <v/>
      </c>
      <c r="H71" s="6">
        <f t="shared" si="1"/>
        <v>0</v>
      </c>
      <c r="I71" s="23"/>
      <c r="J71" s="23"/>
      <c r="K71" s="6" t="e">
        <f>Tabla1[[#This Row],[NETO EN PPRO8]]/(-Tabla1[[#This Row],[STOP POR OPERACIÓN]])</f>
        <v>#DIV/0!</v>
      </c>
    </row>
    <row r="72" spans="1:11" ht="16.5" thickTop="1" thickBot="1" x14ac:dyDescent="0.3">
      <c r="A72" s="26"/>
      <c r="B72" s="23"/>
      <c r="C72" s="23"/>
      <c r="D72" s="23"/>
      <c r="E72" s="23"/>
      <c r="F72" s="23"/>
      <c r="G72" s="6" t="str">
        <f>IF(C72&lt;&gt;"",SUMIF('registro operativa'!$D$2:$D$11268,RESULTADOS!C72,'registro operativa'!$X$2:$X$11268),"")</f>
        <v/>
      </c>
      <c r="H72" s="6">
        <f t="shared" si="1"/>
        <v>0</v>
      </c>
      <c r="I72" s="23"/>
      <c r="J72" s="23"/>
      <c r="K72" s="6" t="e">
        <f>Tabla1[[#This Row],[NETO EN PPRO8]]/(-Tabla1[[#This Row],[STOP POR OPERACIÓN]])</f>
        <v>#DIV/0!</v>
      </c>
    </row>
    <row r="73" spans="1:11" ht="16.5" thickTop="1" thickBot="1" x14ac:dyDescent="0.3">
      <c r="A73" s="26"/>
      <c r="B73" s="23"/>
      <c r="C73" s="23"/>
      <c r="D73" s="23"/>
      <c r="E73" s="23"/>
      <c r="F73" s="23"/>
      <c r="G73" s="6" t="str">
        <f>IF(C73&lt;&gt;"",SUMIF('registro operativa'!$D$2:$D$11268,RESULTADOS!C73,'registro operativa'!$X$2:$X$11268),"")</f>
        <v/>
      </c>
      <c r="H73" s="6">
        <f t="shared" si="1"/>
        <v>0</v>
      </c>
      <c r="I73" s="23"/>
      <c r="J73" s="23"/>
      <c r="K73" s="6" t="e">
        <f>Tabla1[[#This Row],[NETO EN PPRO8]]/(-Tabla1[[#This Row],[STOP POR OPERACIÓN]])</f>
        <v>#DIV/0!</v>
      </c>
    </row>
    <row r="74" spans="1:11" ht="16.5" thickTop="1" thickBot="1" x14ac:dyDescent="0.3">
      <c r="A74" s="26"/>
      <c r="B74" s="23"/>
      <c r="C74" s="23"/>
      <c r="D74" s="23"/>
      <c r="E74" s="23"/>
      <c r="F74" s="23"/>
      <c r="G74" s="6" t="str">
        <f>IF(C74&lt;&gt;"",SUMIF('registro operativa'!$D$2:$D$11268,RESULTADOS!C74,'registro operativa'!$X$2:$X$11268),"")</f>
        <v/>
      </c>
      <c r="H74" s="6">
        <f t="shared" si="1"/>
        <v>0</v>
      </c>
      <c r="I74" s="23"/>
      <c r="J74" s="23"/>
      <c r="K74" s="6" t="e">
        <f>Tabla1[[#This Row],[NETO EN PPRO8]]/(-Tabla1[[#This Row],[STOP POR OPERACIÓN]])</f>
        <v>#DIV/0!</v>
      </c>
    </row>
    <row r="75" spans="1:11" ht="16.5" thickTop="1" thickBot="1" x14ac:dyDescent="0.3">
      <c r="A75" s="26"/>
      <c r="B75" s="23"/>
      <c r="C75" s="23"/>
      <c r="D75" s="23"/>
      <c r="E75" s="23"/>
      <c r="F75" s="23"/>
      <c r="G75" s="6" t="str">
        <f>IF(C75&lt;&gt;"",SUMIF('registro operativa'!$D$2:$D$11268,RESULTADOS!C75,'registro operativa'!$X$2:$X$11268),"")</f>
        <v/>
      </c>
      <c r="H75" s="6">
        <f t="shared" si="1"/>
        <v>0</v>
      </c>
      <c r="I75" s="23"/>
      <c r="J75" s="23"/>
      <c r="K75" s="6" t="e">
        <f>Tabla1[[#This Row],[NETO EN PPRO8]]/(-Tabla1[[#This Row],[STOP POR OPERACIÓN]])</f>
        <v>#DIV/0!</v>
      </c>
    </row>
    <row r="76" spans="1:11" ht="16.5" thickTop="1" thickBot="1" x14ac:dyDescent="0.3">
      <c r="A76" s="26"/>
      <c r="B76" s="23"/>
      <c r="C76" s="23"/>
      <c r="D76" s="23"/>
      <c r="E76" s="23"/>
      <c r="F76" s="23"/>
      <c r="G76" s="6" t="str">
        <f>IF(C76&lt;&gt;"",SUMIF('registro operativa'!$D$2:$D$11268,RESULTADOS!C76,'registro operativa'!$X$2:$X$11268),"")</f>
        <v/>
      </c>
      <c r="H76" s="6">
        <f t="shared" si="1"/>
        <v>0</v>
      </c>
      <c r="I76" s="23"/>
      <c r="J76" s="23"/>
      <c r="K76" s="6" t="e">
        <f>Tabla1[[#This Row],[NETO EN PPRO8]]/(-Tabla1[[#This Row],[STOP POR OPERACIÓN]])</f>
        <v>#DIV/0!</v>
      </c>
    </row>
    <row r="77" spans="1:11" ht="16.5" thickTop="1" thickBot="1" x14ac:dyDescent="0.3">
      <c r="A77" s="26"/>
      <c r="B77" s="23"/>
      <c r="C77" s="23"/>
      <c r="D77" s="23"/>
      <c r="E77" s="23"/>
      <c r="F77" s="23"/>
      <c r="G77" s="6" t="str">
        <f>IF(C77&lt;&gt;"",SUMIF('registro operativa'!$D$2:$D$11268,RESULTADOS!C77,'registro operativa'!$X$2:$X$11268),"")</f>
        <v/>
      </c>
      <c r="H77" s="6">
        <f t="shared" si="1"/>
        <v>0</v>
      </c>
      <c r="I77" s="23"/>
      <c r="J77" s="23"/>
      <c r="K77" s="6" t="e">
        <f>Tabla1[[#This Row],[NETO EN PPRO8]]/(-Tabla1[[#This Row],[STOP POR OPERACIÓN]])</f>
        <v>#DIV/0!</v>
      </c>
    </row>
    <row r="78" spans="1:11" ht="16.5" thickTop="1" thickBot="1" x14ac:dyDescent="0.3">
      <c r="A78" s="26"/>
      <c r="B78" s="23"/>
      <c r="C78" s="23"/>
      <c r="D78" s="23"/>
      <c r="E78" s="23"/>
      <c r="F78" s="23"/>
      <c r="G78" s="6" t="str">
        <f>IF(C78&lt;&gt;"",SUMIF('registro operativa'!$D$2:$D$11268,RESULTADOS!C78,'registro operativa'!$X$2:$X$11268),"")</f>
        <v/>
      </c>
      <c r="H78" s="6">
        <f t="shared" si="1"/>
        <v>0</v>
      </c>
      <c r="I78" s="23"/>
      <c r="J78" s="23"/>
      <c r="K78" s="6" t="e">
        <f>Tabla1[[#This Row],[NETO EN PPRO8]]/(-Tabla1[[#This Row],[STOP POR OPERACIÓN]])</f>
        <v>#DIV/0!</v>
      </c>
    </row>
    <row r="79" spans="1:11" ht="16.5" thickTop="1" thickBot="1" x14ac:dyDescent="0.3">
      <c r="A79" s="26"/>
      <c r="B79" s="23"/>
      <c r="C79" s="23"/>
      <c r="D79" s="23"/>
      <c r="E79" s="23"/>
      <c r="F79" s="23"/>
      <c r="G79" s="6" t="str">
        <f>IF(C79&lt;&gt;"",SUMIF('registro operativa'!$D$2:$D$11268,RESULTADOS!C79,'registro operativa'!$X$2:$X$11268),"")</f>
        <v/>
      </c>
      <c r="H79" s="6">
        <f t="shared" si="1"/>
        <v>0</v>
      </c>
      <c r="I79" s="23"/>
      <c r="J79" s="23"/>
      <c r="K79" s="6" t="e">
        <f>Tabla1[[#This Row],[NETO EN PPRO8]]/(-Tabla1[[#This Row],[STOP POR OPERACIÓN]])</f>
        <v>#DIV/0!</v>
      </c>
    </row>
    <row r="80" spans="1:11" ht="16.5" thickTop="1" thickBot="1" x14ac:dyDescent="0.3">
      <c r="A80" s="26"/>
      <c r="B80" s="23"/>
      <c r="C80" s="23"/>
      <c r="D80" s="23"/>
      <c r="E80" s="23"/>
      <c r="F80" s="23"/>
      <c r="G80" s="6" t="str">
        <f>IF(C80&lt;&gt;"",SUMIF('registro operativa'!$D$2:$D$11268,RESULTADOS!C80,'registro operativa'!$X$2:$X$11268),"")</f>
        <v/>
      </c>
      <c r="H80" s="6">
        <f t="shared" si="1"/>
        <v>0</v>
      </c>
      <c r="I80" s="23"/>
      <c r="J80" s="23"/>
      <c r="K80" s="6" t="e">
        <f>Tabla1[[#This Row],[NETO EN PPRO8]]/(-Tabla1[[#This Row],[STOP POR OPERACIÓN]])</f>
        <v>#DIV/0!</v>
      </c>
    </row>
    <row r="81" spans="1:11" ht="16.5" thickTop="1" thickBot="1" x14ac:dyDescent="0.3">
      <c r="A81" s="26"/>
      <c r="B81" s="23"/>
      <c r="C81" s="23"/>
      <c r="D81" s="23"/>
      <c r="E81" s="23"/>
      <c r="F81" s="23"/>
      <c r="G81" s="6" t="str">
        <f>IF(C81&lt;&gt;"",SUMIF('registro operativa'!$D$2:$D$11268,RESULTADOS!C81,'registro operativa'!$X$2:$X$11268),"")</f>
        <v/>
      </c>
      <c r="H81" s="6">
        <f t="shared" si="1"/>
        <v>0</v>
      </c>
      <c r="I81" s="23"/>
      <c r="J81" s="23"/>
      <c r="K81" s="6" t="e">
        <f>Tabla1[[#This Row],[NETO EN PPRO8]]/(-Tabla1[[#This Row],[STOP POR OPERACIÓN]])</f>
        <v>#DIV/0!</v>
      </c>
    </row>
    <row r="82" spans="1:11" ht="16.5" thickTop="1" thickBot="1" x14ac:dyDescent="0.3">
      <c r="A82" s="26"/>
      <c r="B82" s="23"/>
      <c r="C82" s="23"/>
      <c r="D82" s="23"/>
      <c r="E82" s="23"/>
      <c r="F82" s="23"/>
      <c r="G82" s="6" t="str">
        <f>IF(C82&lt;&gt;"",SUMIF('registro operativa'!$D$2:$D$11268,RESULTADOS!C82,'registro operativa'!$X$2:$X$11268),"")</f>
        <v/>
      </c>
      <c r="H82" s="6">
        <f t="shared" si="1"/>
        <v>0</v>
      </c>
      <c r="I82" s="23"/>
      <c r="J82" s="23"/>
      <c r="K82" s="6" t="e">
        <f>Tabla1[[#This Row],[NETO EN PPRO8]]/(-Tabla1[[#This Row],[STOP POR OPERACIÓN]])</f>
        <v>#DIV/0!</v>
      </c>
    </row>
    <row r="83" spans="1:11" ht="16.5" thickTop="1" thickBot="1" x14ac:dyDescent="0.3">
      <c r="A83" s="26"/>
      <c r="B83" s="23"/>
      <c r="C83" s="23"/>
      <c r="D83" s="23"/>
      <c r="E83" s="23"/>
      <c r="F83" s="23"/>
      <c r="G83" s="6" t="str">
        <f>IF(C83&lt;&gt;"",SUMIF('registro operativa'!$D$2:$D$11268,RESULTADOS!C83,'registro operativa'!$X$2:$X$11268),"")</f>
        <v/>
      </c>
      <c r="H83" s="6">
        <f t="shared" si="1"/>
        <v>0</v>
      </c>
      <c r="I83" s="23"/>
      <c r="J83" s="23"/>
      <c r="K83" s="6" t="e">
        <f>Tabla1[[#This Row],[NETO EN PPRO8]]/(-Tabla1[[#This Row],[STOP POR OPERACIÓN]])</f>
        <v>#DIV/0!</v>
      </c>
    </row>
    <row r="84" spans="1:11" ht="16.5" thickTop="1" thickBot="1" x14ac:dyDescent="0.3">
      <c r="A84" s="26"/>
      <c r="B84" s="23"/>
      <c r="C84" s="23"/>
      <c r="D84" s="23"/>
      <c r="E84" s="23"/>
      <c r="F84" s="23"/>
      <c r="G84" s="6" t="str">
        <f>IF(C84&lt;&gt;"",SUMIF('registro operativa'!$D$2:$D$11268,RESULTADOS!C84,'registro operativa'!$X$2:$X$11268),"")</f>
        <v/>
      </c>
      <c r="H84" s="6">
        <f t="shared" si="1"/>
        <v>0</v>
      </c>
      <c r="I84" s="23"/>
      <c r="J84" s="23"/>
      <c r="K84" s="6" t="e">
        <f>Tabla1[[#This Row],[NETO EN PPRO8]]/(-Tabla1[[#This Row],[STOP POR OPERACIÓN]])</f>
        <v>#DIV/0!</v>
      </c>
    </row>
    <row r="85" spans="1:11" ht="16.5" thickTop="1" thickBot="1" x14ac:dyDescent="0.3">
      <c r="A85" s="26"/>
      <c r="B85" s="23"/>
      <c r="C85" s="23"/>
      <c r="D85" s="23"/>
      <c r="E85" s="23"/>
      <c r="F85" s="23"/>
      <c r="G85" s="6" t="str">
        <f>IF(C85&lt;&gt;"",SUMIF('registro operativa'!$D$2:$D$11268,RESULTADOS!C85,'registro operativa'!$X$2:$X$11268),"")</f>
        <v/>
      </c>
      <c r="H85" s="6">
        <f t="shared" si="1"/>
        <v>0</v>
      </c>
      <c r="I85" s="23"/>
      <c r="J85" s="23"/>
      <c r="K85" s="6" t="e">
        <f>Tabla1[[#This Row],[NETO EN PPRO8]]/(-Tabla1[[#This Row],[STOP POR OPERACIÓN]])</f>
        <v>#DIV/0!</v>
      </c>
    </row>
    <row r="86" spans="1:11" ht="16.5" thickTop="1" thickBot="1" x14ac:dyDescent="0.3">
      <c r="A86" s="26"/>
      <c r="B86" s="23"/>
      <c r="C86" s="23"/>
      <c r="D86" s="23"/>
      <c r="E86" s="23"/>
      <c r="F86" s="23"/>
      <c r="G86" s="6" t="str">
        <f>IF(C86&lt;&gt;"",SUMIF('registro operativa'!$D$2:$D$11268,RESULTADOS!C86,'registro operativa'!$X$2:$X$11268),"")</f>
        <v/>
      </c>
      <c r="H86" s="6">
        <f t="shared" ref="H86:H149" si="2">IFERROR(F86+H85,"")</f>
        <v>0</v>
      </c>
      <c r="I86" s="23"/>
      <c r="J86" s="23"/>
      <c r="K86" s="6" t="e">
        <f>Tabla1[[#This Row],[NETO EN PPRO8]]/(-Tabla1[[#This Row],[STOP POR OPERACIÓN]])</f>
        <v>#DIV/0!</v>
      </c>
    </row>
    <row r="87" spans="1:11" ht="16.5" thickTop="1" thickBot="1" x14ac:dyDescent="0.3">
      <c r="A87" s="26"/>
      <c r="B87" s="23"/>
      <c r="C87" s="23"/>
      <c r="D87" s="23"/>
      <c r="E87" s="23"/>
      <c r="F87" s="23"/>
      <c r="G87" s="6" t="str">
        <f>IF(C87&lt;&gt;"",SUMIF('registro operativa'!$D$2:$D$11268,RESULTADOS!C87,'registro operativa'!$X$2:$X$11268),"")</f>
        <v/>
      </c>
      <c r="H87" s="6">
        <f t="shared" si="2"/>
        <v>0</v>
      </c>
      <c r="I87" s="23"/>
      <c r="J87" s="23"/>
      <c r="K87" s="6" t="e">
        <f>Tabla1[[#This Row],[NETO EN PPRO8]]/(-Tabla1[[#This Row],[STOP POR OPERACIÓN]])</f>
        <v>#DIV/0!</v>
      </c>
    </row>
    <row r="88" spans="1:11" ht="16.5" thickTop="1" thickBot="1" x14ac:dyDescent="0.3">
      <c r="A88" s="26"/>
      <c r="B88" s="23"/>
      <c r="C88" s="23"/>
      <c r="D88" s="23"/>
      <c r="E88" s="23"/>
      <c r="F88" s="23"/>
      <c r="G88" s="6" t="str">
        <f>IF(C88&lt;&gt;"",SUMIF('registro operativa'!$D$2:$D$11268,RESULTADOS!C88,'registro operativa'!$X$2:$X$11268),"")</f>
        <v/>
      </c>
      <c r="H88" s="6">
        <f t="shared" si="2"/>
        <v>0</v>
      </c>
      <c r="I88" s="23"/>
      <c r="J88" s="23"/>
      <c r="K88" s="6" t="e">
        <f>Tabla1[[#This Row],[NETO EN PPRO8]]/(-Tabla1[[#This Row],[STOP POR OPERACIÓN]])</f>
        <v>#DIV/0!</v>
      </c>
    </row>
    <row r="89" spans="1:11" ht="16.5" thickTop="1" thickBot="1" x14ac:dyDescent="0.3">
      <c r="A89" s="26"/>
      <c r="B89" s="23"/>
      <c r="C89" s="23"/>
      <c r="D89" s="23"/>
      <c r="E89" s="23"/>
      <c r="F89" s="23"/>
      <c r="G89" s="6" t="str">
        <f>IF(C89&lt;&gt;"",SUMIF('registro operativa'!$D$2:$D$11268,RESULTADOS!C89,'registro operativa'!$X$2:$X$11268),"")</f>
        <v/>
      </c>
      <c r="H89" s="6">
        <f t="shared" si="2"/>
        <v>0</v>
      </c>
      <c r="I89" s="23"/>
      <c r="J89" s="23"/>
      <c r="K89" s="6" t="e">
        <f>Tabla1[[#This Row],[NETO EN PPRO8]]/(-Tabla1[[#This Row],[STOP POR OPERACIÓN]])</f>
        <v>#DIV/0!</v>
      </c>
    </row>
    <row r="90" spans="1:11" ht="16.5" thickTop="1" thickBot="1" x14ac:dyDescent="0.3">
      <c r="A90" s="26"/>
      <c r="B90" s="23"/>
      <c r="C90" s="23"/>
      <c r="D90" s="23"/>
      <c r="E90" s="23"/>
      <c r="F90" s="23"/>
      <c r="G90" s="6" t="str">
        <f>IF(C90&lt;&gt;"",SUMIF('registro operativa'!$D$2:$D$11268,RESULTADOS!C90,'registro operativa'!$X$2:$X$11268),"")</f>
        <v/>
      </c>
      <c r="H90" s="6">
        <f t="shared" si="2"/>
        <v>0</v>
      </c>
      <c r="I90" s="23"/>
      <c r="J90" s="23"/>
      <c r="K90" s="6" t="e">
        <f>Tabla1[[#This Row],[NETO EN PPRO8]]/(-Tabla1[[#This Row],[STOP POR OPERACIÓN]])</f>
        <v>#DIV/0!</v>
      </c>
    </row>
    <row r="91" spans="1:11" ht="16.5" thickTop="1" thickBot="1" x14ac:dyDescent="0.3">
      <c r="A91" s="26"/>
      <c r="B91" s="23"/>
      <c r="C91" s="23"/>
      <c r="D91" s="23"/>
      <c r="E91" s="23"/>
      <c r="F91" s="23"/>
      <c r="G91" s="6" t="str">
        <f>IF(C91&lt;&gt;"",SUMIF('registro operativa'!$D$2:$D$11268,RESULTADOS!C91,'registro operativa'!$X$2:$X$11268),"")</f>
        <v/>
      </c>
      <c r="H91" s="6">
        <f t="shared" si="2"/>
        <v>0</v>
      </c>
      <c r="I91" s="23"/>
      <c r="J91" s="23"/>
      <c r="K91" s="6" t="e">
        <f>Tabla1[[#This Row],[NETO EN PPRO8]]/(-Tabla1[[#This Row],[STOP POR OPERACIÓN]])</f>
        <v>#DIV/0!</v>
      </c>
    </row>
    <row r="92" spans="1:11" ht="16.5" thickTop="1" thickBot="1" x14ac:dyDescent="0.3">
      <c r="A92" s="26"/>
      <c r="B92" s="23"/>
      <c r="C92" s="23"/>
      <c r="D92" s="23"/>
      <c r="E92" s="23"/>
      <c r="F92" s="23"/>
      <c r="G92" s="6" t="str">
        <f>IF(C92&lt;&gt;"",SUMIF('registro operativa'!$D$2:$D$11268,RESULTADOS!C92,'registro operativa'!$X$2:$X$11268),"")</f>
        <v/>
      </c>
      <c r="H92" s="6">
        <f t="shared" si="2"/>
        <v>0</v>
      </c>
      <c r="I92" s="23"/>
      <c r="J92" s="23"/>
      <c r="K92" s="6" t="e">
        <f>Tabla1[[#This Row],[NETO EN PPRO8]]/(-Tabla1[[#This Row],[STOP POR OPERACIÓN]])</f>
        <v>#DIV/0!</v>
      </c>
    </row>
    <row r="93" spans="1:11" ht="16.5" thickTop="1" thickBot="1" x14ac:dyDescent="0.3">
      <c r="A93" s="26"/>
      <c r="B93" s="23"/>
      <c r="C93" s="23"/>
      <c r="D93" s="23"/>
      <c r="E93" s="23"/>
      <c r="F93" s="23"/>
      <c r="G93" s="6" t="str">
        <f>IF(C93&lt;&gt;"",SUMIF('registro operativa'!$D$2:$D$11268,RESULTADOS!C93,'registro operativa'!$X$2:$X$11268),"")</f>
        <v/>
      </c>
      <c r="H93" s="6">
        <f t="shared" si="2"/>
        <v>0</v>
      </c>
      <c r="I93" s="23"/>
      <c r="J93" s="23"/>
      <c r="K93" s="6" t="e">
        <f>Tabla1[[#This Row],[NETO EN PPRO8]]/(-Tabla1[[#This Row],[STOP POR OPERACIÓN]])</f>
        <v>#DIV/0!</v>
      </c>
    </row>
    <row r="94" spans="1:11" ht="16.5" thickTop="1" thickBot="1" x14ac:dyDescent="0.3">
      <c r="A94" s="26"/>
      <c r="B94" s="23"/>
      <c r="C94" s="23"/>
      <c r="D94" s="23"/>
      <c r="E94" s="23"/>
      <c r="F94" s="23"/>
      <c r="G94" s="6" t="str">
        <f>IF(C94&lt;&gt;"",SUMIF('registro operativa'!$D$2:$D$11268,RESULTADOS!C94,'registro operativa'!$X$2:$X$11268),"")</f>
        <v/>
      </c>
      <c r="H94" s="6">
        <f t="shared" si="2"/>
        <v>0</v>
      </c>
      <c r="I94" s="23"/>
      <c r="J94" s="23"/>
      <c r="K94" s="6" t="e">
        <f>Tabla1[[#This Row],[NETO EN PPRO8]]/(-Tabla1[[#This Row],[STOP POR OPERACIÓN]])</f>
        <v>#DIV/0!</v>
      </c>
    </row>
    <row r="95" spans="1:11" ht="16.5" thickTop="1" thickBot="1" x14ac:dyDescent="0.3">
      <c r="A95" s="26"/>
      <c r="B95" s="23"/>
      <c r="C95" s="23"/>
      <c r="D95" s="23"/>
      <c r="E95" s="23"/>
      <c r="F95" s="23"/>
      <c r="G95" s="6" t="str">
        <f>IF(C95&lt;&gt;"",SUMIF('registro operativa'!$D$2:$D$11268,RESULTADOS!C95,'registro operativa'!$X$2:$X$11268),"")</f>
        <v/>
      </c>
      <c r="H95" s="6">
        <f t="shared" si="2"/>
        <v>0</v>
      </c>
      <c r="I95" s="23"/>
      <c r="J95" s="23"/>
      <c r="K95" s="6" t="e">
        <f>Tabla1[[#This Row],[NETO EN PPRO8]]/(-Tabla1[[#This Row],[STOP POR OPERACIÓN]])</f>
        <v>#DIV/0!</v>
      </c>
    </row>
    <row r="96" spans="1:11" ht="16.5" thickTop="1" thickBot="1" x14ac:dyDescent="0.3">
      <c r="A96" s="26"/>
      <c r="B96" s="23"/>
      <c r="C96" s="23"/>
      <c r="D96" s="23"/>
      <c r="E96" s="23"/>
      <c r="F96" s="23"/>
      <c r="G96" s="6" t="str">
        <f>IF(C96&lt;&gt;"",SUMIF('registro operativa'!$D$2:$D$11268,RESULTADOS!C96,'registro operativa'!$X$2:$X$11268),"")</f>
        <v/>
      </c>
      <c r="H96" s="6">
        <f t="shared" si="2"/>
        <v>0</v>
      </c>
      <c r="I96" s="23"/>
      <c r="J96" s="23"/>
      <c r="K96" s="6" t="e">
        <f>Tabla1[[#This Row],[NETO EN PPRO8]]/(-Tabla1[[#This Row],[STOP POR OPERACIÓN]])</f>
        <v>#DIV/0!</v>
      </c>
    </row>
    <row r="97" spans="1:11" ht="16.5" thickTop="1" thickBot="1" x14ac:dyDescent="0.3">
      <c r="A97" s="26"/>
      <c r="B97" s="23"/>
      <c r="C97" s="23"/>
      <c r="D97" s="23"/>
      <c r="E97" s="23"/>
      <c r="F97" s="23"/>
      <c r="G97" s="6" t="str">
        <f>IF(C97&lt;&gt;"",SUMIF('registro operativa'!$D$2:$D$11268,RESULTADOS!C97,'registro operativa'!$X$2:$X$11268),"")</f>
        <v/>
      </c>
      <c r="H97" s="6">
        <f t="shared" si="2"/>
        <v>0</v>
      </c>
      <c r="I97" s="23"/>
      <c r="J97" s="23"/>
      <c r="K97" s="6" t="e">
        <f>Tabla1[[#This Row],[NETO EN PPRO8]]/(-Tabla1[[#This Row],[STOP POR OPERACIÓN]])</f>
        <v>#DIV/0!</v>
      </c>
    </row>
    <row r="98" spans="1:11" ht="16.5" thickTop="1" thickBot="1" x14ac:dyDescent="0.3">
      <c r="A98" s="26"/>
      <c r="B98" s="23"/>
      <c r="C98" s="23"/>
      <c r="D98" s="23"/>
      <c r="E98" s="23"/>
      <c r="F98" s="23"/>
      <c r="G98" s="6" t="str">
        <f>IF(C98&lt;&gt;"",SUMIF('registro operativa'!$D$2:$D$11268,RESULTADOS!C98,'registro operativa'!$X$2:$X$11268),"")</f>
        <v/>
      </c>
      <c r="H98" s="6">
        <f t="shared" si="2"/>
        <v>0</v>
      </c>
      <c r="I98" s="23"/>
      <c r="J98" s="23"/>
      <c r="K98" s="6" t="e">
        <f>Tabla1[[#This Row],[NETO EN PPRO8]]/(-Tabla1[[#This Row],[STOP POR OPERACIÓN]])</f>
        <v>#DIV/0!</v>
      </c>
    </row>
    <row r="99" spans="1:11" ht="16.5" thickTop="1" thickBot="1" x14ac:dyDescent="0.3">
      <c r="A99" s="26"/>
      <c r="B99" s="23"/>
      <c r="C99" s="23"/>
      <c r="D99" s="23"/>
      <c r="E99" s="23"/>
      <c r="F99" s="23"/>
      <c r="G99" s="6" t="str">
        <f>IF(C99&lt;&gt;"",SUMIF('registro operativa'!$D$2:$D$11268,RESULTADOS!C99,'registro operativa'!$X$2:$X$11268),"")</f>
        <v/>
      </c>
      <c r="H99" s="6">
        <f t="shared" si="2"/>
        <v>0</v>
      </c>
      <c r="I99" s="23"/>
      <c r="J99" s="23"/>
      <c r="K99" s="6" t="e">
        <f>Tabla1[[#This Row],[NETO EN PPRO8]]/(-Tabla1[[#This Row],[STOP POR OPERACIÓN]])</f>
        <v>#DIV/0!</v>
      </c>
    </row>
    <row r="100" spans="1:11" ht="16.5" thickTop="1" thickBot="1" x14ac:dyDescent="0.3">
      <c r="A100" s="26"/>
      <c r="B100" s="23"/>
      <c r="C100" s="23"/>
      <c r="D100" s="23"/>
      <c r="E100" s="23"/>
      <c r="F100" s="23"/>
      <c r="G100" s="6" t="str">
        <f>IF(C100&lt;&gt;"",SUMIF('registro operativa'!$D$2:$D$11268,RESULTADOS!C100,'registro operativa'!$X$2:$X$11268),"")</f>
        <v/>
      </c>
      <c r="H100" s="6">
        <f t="shared" si="2"/>
        <v>0</v>
      </c>
      <c r="I100" s="23"/>
      <c r="J100" s="23"/>
      <c r="K100" s="6" t="e">
        <f>Tabla1[[#This Row],[NETO EN PPRO8]]/(-Tabla1[[#This Row],[STOP POR OPERACIÓN]])</f>
        <v>#DIV/0!</v>
      </c>
    </row>
    <row r="101" spans="1:11" ht="16.5" thickTop="1" thickBot="1" x14ac:dyDescent="0.3">
      <c r="A101" s="26"/>
      <c r="B101" s="23"/>
      <c r="C101" s="23"/>
      <c r="D101" s="23"/>
      <c r="E101" s="23"/>
      <c r="F101" s="23"/>
      <c r="G101" s="6" t="str">
        <f>IF(C101&lt;&gt;"",SUMIF('registro operativa'!$D$2:$D$11268,RESULTADOS!C101,'registro operativa'!$X$2:$X$11268),"")</f>
        <v/>
      </c>
      <c r="H101" s="6">
        <f t="shared" si="2"/>
        <v>0</v>
      </c>
      <c r="I101" s="23"/>
      <c r="J101" s="23"/>
      <c r="K101" s="6" t="e">
        <f>Tabla1[[#This Row],[NETO EN PPRO8]]/(-Tabla1[[#This Row],[STOP POR OPERACIÓN]])</f>
        <v>#DIV/0!</v>
      </c>
    </row>
    <row r="102" spans="1:11" ht="16.5" thickTop="1" thickBot="1" x14ac:dyDescent="0.3">
      <c r="A102" s="26"/>
      <c r="B102" s="23"/>
      <c r="C102" s="23"/>
      <c r="D102" s="23"/>
      <c r="E102" s="23"/>
      <c r="F102" s="23"/>
      <c r="G102" s="6" t="str">
        <f>IF(C102&lt;&gt;"",SUMIF('registro operativa'!$D$2:$D$11268,RESULTADOS!C102,'registro operativa'!$X$2:$X$11268),"")</f>
        <v/>
      </c>
      <c r="H102" s="6">
        <f t="shared" si="2"/>
        <v>0</v>
      </c>
      <c r="I102" s="23"/>
      <c r="J102" s="23"/>
      <c r="K102" s="6" t="e">
        <f>Tabla1[[#This Row],[NETO EN PPRO8]]/(-Tabla1[[#This Row],[STOP POR OPERACIÓN]])</f>
        <v>#DIV/0!</v>
      </c>
    </row>
    <row r="103" spans="1:11" ht="16.5" thickTop="1" thickBot="1" x14ac:dyDescent="0.3">
      <c r="A103" s="26"/>
      <c r="B103" s="23"/>
      <c r="C103" s="23"/>
      <c r="D103" s="23"/>
      <c r="E103" s="23"/>
      <c r="F103" s="23"/>
      <c r="G103" s="6" t="str">
        <f>IF(C103&lt;&gt;"",SUMIF('registro operativa'!$D$2:$D$11268,RESULTADOS!C103,'registro operativa'!$X$2:$X$11268),"")</f>
        <v/>
      </c>
      <c r="H103" s="6">
        <f t="shared" si="2"/>
        <v>0</v>
      </c>
      <c r="I103" s="23"/>
      <c r="J103" s="23"/>
      <c r="K103" s="6" t="e">
        <f>Tabla1[[#This Row],[NETO EN PPRO8]]/(-Tabla1[[#This Row],[STOP POR OPERACIÓN]])</f>
        <v>#DIV/0!</v>
      </c>
    </row>
    <row r="104" spans="1:11" ht="16.5" thickTop="1" thickBot="1" x14ac:dyDescent="0.3">
      <c r="A104" s="26"/>
      <c r="B104" s="23"/>
      <c r="C104" s="23"/>
      <c r="D104" s="23"/>
      <c r="E104" s="23"/>
      <c r="F104" s="23"/>
      <c r="G104" s="6" t="str">
        <f>IF(C104&lt;&gt;"",SUMIF('registro operativa'!$D$2:$D$11268,RESULTADOS!C104,'registro operativa'!$X$2:$X$11268),"")</f>
        <v/>
      </c>
      <c r="H104" s="6">
        <f t="shared" si="2"/>
        <v>0</v>
      </c>
      <c r="I104" s="23"/>
      <c r="J104" s="23"/>
      <c r="K104" s="6" t="e">
        <f>Tabla1[[#This Row],[NETO EN PPRO8]]/(-Tabla1[[#This Row],[STOP POR OPERACIÓN]])</f>
        <v>#DIV/0!</v>
      </c>
    </row>
    <row r="105" spans="1:11" ht="16.5" thickTop="1" thickBot="1" x14ac:dyDescent="0.3">
      <c r="A105" s="26"/>
      <c r="B105" s="23"/>
      <c r="C105" s="23"/>
      <c r="D105" s="23"/>
      <c r="E105" s="23"/>
      <c r="F105" s="23"/>
      <c r="G105" s="6" t="str">
        <f>IF(C105&lt;&gt;"",SUMIF('registro operativa'!$D$2:$D$11268,RESULTADOS!C105,'registro operativa'!$X$2:$X$11268),"")</f>
        <v/>
      </c>
      <c r="H105" s="6">
        <f t="shared" si="2"/>
        <v>0</v>
      </c>
      <c r="I105" s="23"/>
      <c r="J105" s="23"/>
      <c r="K105" s="6" t="e">
        <f>Tabla1[[#This Row],[NETO EN PPRO8]]/(-Tabla1[[#This Row],[STOP POR OPERACIÓN]])</f>
        <v>#DIV/0!</v>
      </c>
    </row>
    <row r="106" spans="1:11" ht="16.5" thickTop="1" thickBot="1" x14ac:dyDescent="0.3">
      <c r="A106" s="26"/>
      <c r="B106" s="23"/>
      <c r="C106" s="23"/>
      <c r="D106" s="23"/>
      <c r="E106" s="23"/>
      <c r="F106" s="23"/>
      <c r="G106" s="6" t="str">
        <f>IF(C106&lt;&gt;"",SUMIF('registro operativa'!$D$2:$D$11268,RESULTADOS!C106,'registro operativa'!$X$2:$X$11268),"")</f>
        <v/>
      </c>
      <c r="H106" s="6">
        <f t="shared" si="2"/>
        <v>0</v>
      </c>
      <c r="I106" s="23"/>
      <c r="J106" s="23"/>
      <c r="K106" s="6" t="e">
        <f>Tabla1[[#This Row],[NETO EN PPRO8]]/(-Tabla1[[#This Row],[STOP POR OPERACIÓN]])</f>
        <v>#DIV/0!</v>
      </c>
    </row>
    <row r="107" spans="1:11" ht="16.5" thickTop="1" thickBot="1" x14ac:dyDescent="0.3">
      <c r="A107" s="26"/>
      <c r="B107" s="23"/>
      <c r="C107" s="23"/>
      <c r="D107" s="23"/>
      <c r="E107" s="23"/>
      <c r="F107" s="23"/>
      <c r="G107" s="6" t="str">
        <f>IF(C107&lt;&gt;"",SUMIF('registro operativa'!$D$2:$D$11268,RESULTADOS!C107,'registro operativa'!$X$2:$X$11268),"")</f>
        <v/>
      </c>
      <c r="H107" s="6">
        <f t="shared" si="2"/>
        <v>0</v>
      </c>
      <c r="I107" s="23"/>
      <c r="J107" s="23"/>
      <c r="K107" s="6" t="e">
        <f>Tabla1[[#This Row],[NETO EN PPRO8]]/(-Tabla1[[#This Row],[STOP POR OPERACIÓN]])</f>
        <v>#DIV/0!</v>
      </c>
    </row>
    <row r="108" spans="1:11" ht="16.5" thickTop="1" thickBot="1" x14ac:dyDescent="0.3">
      <c r="A108" s="26"/>
      <c r="B108" s="23"/>
      <c r="C108" s="23"/>
      <c r="D108" s="23"/>
      <c r="E108" s="23"/>
      <c r="F108" s="23"/>
      <c r="G108" s="6" t="str">
        <f>IF(C108&lt;&gt;"",SUMIF('registro operativa'!$D$2:$D$11268,RESULTADOS!C108,'registro operativa'!$X$2:$X$11268),"")</f>
        <v/>
      </c>
      <c r="H108" s="6">
        <f t="shared" si="2"/>
        <v>0</v>
      </c>
      <c r="I108" s="23"/>
      <c r="J108" s="23"/>
      <c r="K108" s="6" t="e">
        <f>Tabla1[[#This Row],[NETO EN PPRO8]]/(-Tabla1[[#This Row],[STOP POR OPERACIÓN]])</f>
        <v>#DIV/0!</v>
      </c>
    </row>
    <row r="109" spans="1:11" ht="16.5" thickTop="1" thickBot="1" x14ac:dyDescent="0.3">
      <c r="A109" s="26"/>
      <c r="B109" s="23"/>
      <c r="C109" s="23"/>
      <c r="D109" s="23"/>
      <c r="E109" s="23"/>
      <c r="F109" s="23"/>
      <c r="G109" s="6" t="str">
        <f>IF(C109&lt;&gt;"",SUMIF('registro operativa'!$D$2:$D$11268,RESULTADOS!C109,'registro operativa'!$X$2:$X$11268),"")</f>
        <v/>
      </c>
      <c r="H109" s="6">
        <f t="shared" si="2"/>
        <v>0</v>
      </c>
      <c r="I109" s="23"/>
      <c r="J109" s="23"/>
      <c r="K109" s="6" t="e">
        <f>Tabla1[[#This Row],[NETO EN PPRO8]]/(-Tabla1[[#This Row],[STOP POR OPERACIÓN]])</f>
        <v>#DIV/0!</v>
      </c>
    </row>
    <row r="110" spans="1:11" ht="16.5" thickTop="1" thickBot="1" x14ac:dyDescent="0.3">
      <c r="A110" s="26"/>
      <c r="B110" s="23"/>
      <c r="C110" s="23"/>
      <c r="D110" s="23"/>
      <c r="E110" s="23"/>
      <c r="F110" s="23"/>
      <c r="G110" s="6" t="str">
        <f>IF(C110&lt;&gt;"",SUMIF('registro operativa'!$D$2:$D$11268,RESULTADOS!C110,'registro operativa'!$X$2:$X$11268),"")</f>
        <v/>
      </c>
      <c r="H110" s="6">
        <f t="shared" si="2"/>
        <v>0</v>
      </c>
      <c r="I110" s="23"/>
      <c r="J110" s="23"/>
      <c r="K110" s="6" t="e">
        <f>Tabla1[[#This Row],[NETO EN PPRO8]]/(-Tabla1[[#This Row],[STOP POR OPERACIÓN]])</f>
        <v>#DIV/0!</v>
      </c>
    </row>
    <row r="111" spans="1:11" ht="16.5" thickTop="1" thickBot="1" x14ac:dyDescent="0.3">
      <c r="A111" s="26"/>
      <c r="B111" s="23"/>
      <c r="C111" s="23"/>
      <c r="D111" s="23"/>
      <c r="E111" s="23"/>
      <c r="F111" s="23"/>
      <c r="G111" s="6" t="str">
        <f>IF(C111&lt;&gt;"",SUMIF('registro operativa'!$D$2:$D$11268,RESULTADOS!C111,'registro operativa'!$X$2:$X$11268),"")</f>
        <v/>
      </c>
      <c r="H111" s="6">
        <f t="shared" si="2"/>
        <v>0</v>
      </c>
      <c r="I111" s="23"/>
      <c r="J111" s="23"/>
      <c r="K111" s="6" t="e">
        <f>Tabla1[[#This Row],[NETO EN PPRO8]]/(-Tabla1[[#This Row],[STOP POR OPERACIÓN]])</f>
        <v>#DIV/0!</v>
      </c>
    </row>
    <row r="112" spans="1:11" ht="16.5" thickTop="1" thickBot="1" x14ac:dyDescent="0.3">
      <c r="A112" s="26"/>
      <c r="B112" s="23"/>
      <c r="C112" s="23"/>
      <c r="D112" s="23"/>
      <c r="E112" s="23"/>
      <c r="F112" s="23"/>
      <c r="G112" s="6" t="str">
        <f>IF(C112&lt;&gt;"",SUMIF('registro operativa'!$D$2:$D$11268,RESULTADOS!C112,'registro operativa'!$X$2:$X$11268),"")</f>
        <v/>
      </c>
      <c r="H112" s="6">
        <f t="shared" si="2"/>
        <v>0</v>
      </c>
      <c r="I112" s="23"/>
      <c r="J112" s="23"/>
      <c r="K112" s="6" t="e">
        <f>Tabla1[[#This Row],[NETO EN PPRO8]]/(-Tabla1[[#This Row],[STOP POR OPERACIÓN]])</f>
        <v>#DIV/0!</v>
      </c>
    </row>
    <row r="113" spans="1:11" ht="16.5" thickTop="1" thickBot="1" x14ac:dyDescent="0.3">
      <c r="A113" s="26"/>
      <c r="B113" s="23"/>
      <c r="C113" s="23"/>
      <c r="D113" s="23"/>
      <c r="E113" s="23"/>
      <c r="F113" s="23"/>
      <c r="G113" s="6" t="str">
        <f>IF(C113&lt;&gt;"",SUMIF('registro operativa'!$D$2:$D$11268,RESULTADOS!C113,'registro operativa'!$X$2:$X$11268),"")</f>
        <v/>
      </c>
      <c r="H113" s="6">
        <f t="shared" si="2"/>
        <v>0</v>
      </c>
      <c r="I113" s="23"/>
      <c r="J113" s="23"/>
      <c r="K113" s="6" t="e">
        <f>Tabla1[[#This Row],[NETO EN PPRO8]]/(-Tabla1[[#This Row],[STOP POR OPERACIÓN]])</f>
        <v>#DIV/0!</v>
      </c>
    </row>
    <row r="114" spans="1:11" ht="16.5" thickTop="1" thickBot="1" x14ac:dyDescent="0.3">
      <c r="A114" s="26"/>
      <c r="B114" s="23"/>
      <c r="C114" s="23"/>
      <c r="D114" s="23"/>
      <c r="E114" s="23"/>
      <c r="F114" s="23"/>
      <c r="G114" s="6" t="str">
        <f>IF(C114&lt;&gt;"",SUMIF('registro operativa'!$D$2:$D$11268,RESULTADOS!C114,'registro operativa'!$X$2:$X$11268),"")</f>
        <v/>
      </c>
      <c r="H114" s="6">
        <f t="shared" si="2"/>
        <v>0</v>
      </c>
      <c r="I114" s="23"/>
      <c r="J114" s="23"/>
      <c r="K114" s="6" t="e">
        <f>Tabla1[[#This Row],[NETO EN PPRO8]]/(-Tabla1[[#This Row],[STOP POR OPERACIÓN]])</f>
        <v>#DIV/0!</v>
      </c>
    </row>
    <row r="115" spans="1:11" ht="16.5" thickTop="1" thickBot="1" x14ac:dyDescent="0.3">
      <c r="A115" s="26"/>
      <c r="B115" s="23"/>
      <c r="C115" s="23"/>
      <c r="D115" s="23"/>
      <c r="E115" s="23"/>
      <c r="F115" s="23"/>
      <c r="G115" s="6" t="str">
        <f>IF(C115&lt;&gt;"",SUMIF('registro operativa'!$D$2:$D$11268,RESULTADOS!C115,'registro operativa'!$X$2:$X$11268),"")</f>
        <v/>
      </c>
      <c r="H115" s="6">
        <f t="shared" si="2"/>
        <v>0</v>
      </c>
      <c r="I115" s="23"/>
      <c r="J115" s="23"/>
      <c r="K115" s="6" t="e">
        <f>Tabla1[[#This Row],[NETO EN PPRO8]]/(-Tabla1[[#This Row],[STOP POR OPERACIÓN]])</f>
        <v>#DIV/0!</v>
      </c>
    </row>
    <row r="116" spans="1:11" ht="16.5" thickTop="1" thickBot="1" x14ac:dyDescent="0.3">
      <c r="A116" s="26"/>
      <c r="B116" s="23"/>
      <c r="C116" s="23"/>
      <c r="D116" s="23"/>
      <c r="E116" s="23"/>
      <c r="F116" s="23"/>
      <c r="G116" s="6" t="str">
        <f>IF(C116&lt;&gt;"",SUMIF('registro operativa'!$D$2:$D$11268,RESULTADOS!C116,'registro operativa'!$X$2:$X$11268),"")</f>
        <v/>
      </c>
      <c r="H116" s="6">
        <f t="shared" si="2"/>
        <v>0</v>
      </c>
      <c r="I116" s="23"/>
      <c r="J116" s="23"/>
      <c r="K116" s="6" t="e">
        <f>Tabla1[[#This Row],[NETO EN PPRO8]]/(-Tabla1[[#This Row],[STOP POR OPERACIÓN]])</f>
        <v>#DIV/0!</v>
      </c>
    </row>
    <row r="117" spans="1:11" ht="16.5" thickTop="1" thickBot="1" x14ac:dyDescent="0.3">
      <c r="A117" s="26"/>
      <c r="B117" s="23"/>
      <c r="C117" s="23"/>
      <c r="D117" s="23"/>
      <c r="E117" s="23"/>
      <c r="F117" s="23"/>
      <c r="G117" s="6" t="str">
        <f>IF(C117&lt;&gt;"",SUMIF('registro operativa'!$D$2:$D$11268,RESULTADOS!C117,'registro operativa'!$X$2:$X$11268),"")</f>
        <v/>
      </c>
      <c r="H117" s="6">
        <f t="shared" si="2"/>
        <v>0</v>
      </c>
      <c r="I117" s="23"/>
      <c r="J117" s="23"/>
      <c r="K117" s="6" t="e">
        <f>Tabla1[[#This Row],[NETO EN PPRO8]]/(-Tabla1[[#This Row],[STOP POR OPERACIÓN]])</f>
        <v>#DIV/0!</v>
      </c>
    </row>
    <row r="118" spans="1:11" ht="16.5" thickTop="1" thickBot="1" x14ac:dyDescent="0.3">
      <c r="A118" s="26"/>
      <c r="B118" s="23"/>
      <c r="C118" s="23"/>
      <c r="D118" s="23"/>
      <c r="E118" s="23"/>
      <c r="F118" s="23"/>
      <c r="G118" s="6" t="str">
        <f>IF(C118&lt;&gt;"",SUMIF('registro operativa'!$D$2:$D$11268,RESULTADOS!C118,'registro operativa'!$X$2:$X$11268),"")</f>
        <v/>
      </c>
      <c r="H118" s="6">
        <f t="shared" si="2"/>
        <v>0</v>
      </c>
      <c r="I118" s="23"/>
      <c r="J118" s="23"/>
      <c r="K118" s="6" t="e">
        <f>Tabla1[[#This Row],[NETO EN PPRO8]]/(-Tabla1[[#This Row],[STOP POR OPERACIÓN]])</f>
        <v>#DIV/0!</v>
      </c>
    </row>
    <row r="119" spans="1:11" ht="16.5" thickTop="1" thickBot="1" x14ac:dyDescent="0.3">
      <c r="A119" s="26"/>
      <c r="B119" s="23"/>
      <c r="C119" s="23"/>
      <c r="D119" s="23"/>
      <c r="E119" s="23"/>
      <c r="F119" s="23"/>
      <c r="G119" s="6" t="str">
        <f>IF(C119&lt;&gt;"",SUMIF('registro operativa'!$D$2:$D$11268,RESULTADOS!C119,'registro operativa'!$X$2:$X$11268),"")</f>
        <v/>
      </c>
      <c r="H119" s="6">
        <f t="shared" si="2"/>
        <v>0</v>
      </c>
      <c r="I119" s="23"/>
      <c r="J119" s="23"/>
      <c r="K119" s="6" t="e">
        <f>Tabla1[[#This Row],[NETO EN PPRO8]]/(-Tabla1[[#This Row],[STOP POR OPERACIÓN]])</f>
        <v>#DIV/0!</v>
      </c>
    </row>
    <row r="120" spans="1:11" ht="16.5" thickTop="1" thickBot="1" x14ac:dyDescent="0.3">
      <c r="A120" s="26"/>
      <c r="B120" s="23"/>
      <c r="C120" s="23"/>
      <c r="D120" s="23"/>
      <c r="E120" s="23"/>
      <c r="F120" s="23"/>
      <c r="G120" s="6" t="str">
        <f>IF(C120&lt;&gt;"",SUMIF('registro operativa'!$D$2:$D$11268,RESULTADOS!C120,'registro operativa'!$X$2:$X$11268),"")</f>
        <v/>
      </c>
      <c r="H120" s="6">
        <f t="shared" si="2"/>
        <v>0</v>
      </c>
      <c r="I120" s="23"/>
      <c r="J120" s="23"/>
      <c r="K120" s="6" t="e">
        <f>Tabla1[[#This Row],[NETO EN PPRO8]]/(-Tabla1[[#This Row],[STOP POR OPERACIÓN]])</f>
        <v>#DIV/0!</v>
      </c>
    </row>
    <row r="121" spans="1:11" ht="16.5" thickTop="1" thickBot="1" x14ac:dyDescent="0.3">
      <c r="A121" s="26"/>
      <c r="B121" s="23"/>
      <c r="C121" s="23"/>
      <c r="D121" s="23"/>
      <c r="E121" s="23"/>
      <c r="F121" s="23"/>
      <c r="G121" s="6" t="str">
        <f>IF(C121&lt;&gt;"",SUMIF('registro operativa'!$D$2:$D$11268,RESULTADOS!C121,'registro operativa'!$X$2:$X$11268),"")</f>
        <v/>
      </c>
      <c r="H121" s="6">
        <f t="shared" si="2"/>
        <v>0</v>
      </c>
      <c r="I121" s="23"/>
      <c r="J121" s="23"/>
      <c r="K121" s="6" t="e">
        <f>Tabla1[[#This Row],[NETO EN PPRO8]]/(-Tabla1[[#This Row],[STOP POR OPERACIÓN]])</f>
        <v>#DIV/0!</v>
      </c>
    </row>
    <row r="122" spans="1:11" ht="16.5" thickTop="1" thickBot="1" x14ac:dyDescent="0.3">
      <c r="A122" s="26"/>
      <c r="B122" s="23"/>
      <c r="C122" s="23"/>
      <c r="D122" s="23"/>
      <c r="E122" s="23"/>
      <c r="F122" s="23"/>
      <c r="G122" s="6" t="str">
        <f>IF(C122&lt;&gt;"",SUMIF('registro operativa'!$D$2:$D$11268,RESULTADOS!C122,'registro operativa'!$X$2:$X$11268),"")</f>
        <v/>
      </c>
      <c r="H122" s="6">
        <f t="shared" si="2"/>
        <v>0</v>
      </c>
      <c r="I122" s="23"/>
      <c r="J122" s="23"/>
      <c r="K122" s="6" t="e">
        <f>Tabla1[[#This Row],[NETO EN PPRO8]]/(-Tabla1[[#This Row],[STOP POR OPERACIÓN]])</f>
        <v>#DIV/0!</v>
      </c>
    </row>
    <row r="123" spans="1:11" ht="16.5" thickTop="1" thickBot="1" x14ac:dyDescent="0.3">
      <c r="A123" s="26"/>
      <c r="B123" s="23"/>
      <c r="C123" s="23"/>
      <c r="D123" s="23"/>
      <c r="E123" s="23"/>
      <c r="F123" s="23"/>
      <c r="G123" s="6" t="str">
        <f>IF(C123&lt;&gt;"",SUMIF('registro operativa'!$D$2:$D$11268,RESULTADOS!C123,'registro operativa'!$X$2:$X$11268),"")</f>
        <v/>
      </c>
      <c r="H123" s="6">
        <f t="shared" si="2"/>
        <v>0</v>
      </c>
      <c r="I123" s="23"/>
      <c r="J123" s="23"/>
      <c r="K123" s="6" t="e">
        <f>Tabla1[[#This Row],[NETO EN PPRO8]]/(-Tabla1[[#This Row],[STOP POR OPERACIÓN]])</f>
        <v>#DIV/0!</v>
      </c>
    </row>
    <row r="124" spans="1:11" ht="16.5" thickTop="1" thickBot="1" x14ac:dyDescent="0.3">
      <c r="A124" s="26"/>
      <c r="B124" s="23"/>
      <c r="C124" s="23"/>
      <c r="D124" s="23"/>
      <c r="E124" s="23"/>
      <c r="F124" s="23"/>
      <c r="G124" s="6" t="str">
        <f>IF(C124&lt;&gt;"",SUMIF('registro operativa'!$D$2:$D$11268,RESULTADOS!C124,'registro operativa'!$X$2:$X$11268),"")</f>
        <v/>
      </c>
      <c r="H124" s="6">
        <f t="shared" si="2"/>
        <v>0</v>
      </c>
      <c r="I124" s="23"/>
      <c r="J124" s="23"/>
      <c r="K124" s="6" t="e">
        <f>Tabla1[[#This Row],[NETO EN PPRO8]]/(-Tabla1[[#This Row],[STOP POR OPERACIÓN]])</f>
        <v>#DIV/0!</v>
      </c>
    </row>
    <row r="125" spans="1:11" ht="16.5" thickTop="1" thickBot="1" x14ac:dyDescent="0.3">
      <c r="A125" s="26"/>
      <c r="B125" s="23"/>
      <c r="C125" s="23"/>
      <c r="D125" s="23"/>
      <c r="E125" s="23"/>
      <c r="F125" s="23"/>
      <c r="G125" s="6" t="str">
        <f>IF(C125&lt;&gt;"",SUMIF('registro operativa'!$D$2:$D$11268,RESULTADOS!C125,'registro operativa'!$X$2:$X$11268),"")</f>
        <v/>
      </c>
      <c r="H125" s="6">
        <f t="shared" si="2"/>
        <v>0</v>
      </c>
      <c r="I125" s="23"/>
      <c r="J125" s="23"/>
      <c r="K125" s="6" t="e">
        <f>Tabla1[[#This Row],[NETO EN PPRO8]]/(-Tabla1[[#This Row],[STOP POR OPERACIÓN]])</f>
        <v>#DIV/0!</v>
      </c>
    </row>
    <row r="126" spans="1:11" ht="16.5" thickTop="1" thickBot="1" x14ac:dyDescent="0.3">
      <c r="A126" s="26"/>
      <c r="B126" s="23"/>
      <c r="C126" s="23"/>
      <c r="D126" s="23"/>
      <c r="E126" s="23"/>
      <c r="F126" s="23"/>
      <c r="G126" s="6" t="str">
        <f>IF(C126&lt;&gt;"",SUMIF('registro operativa'!$D$2:$D$11268,RESULTADOS!C126,'registro operativa'!$X$2:$X$11268),"")</f>
        <v/>
      </c>
      <c r="H126" s="6">
        <f t="shared" si="2"/>
        <v>0</v>
      </c>
      <c r="I126" s="23"/>
      <c r="J126" s="23"/>
      <c r="K126" s="6" t="e">
        <f>Tabla1[[#This Row],[NETO EN PPRO8]]/(-Tabla1[[#This Row],[STOP POR OPERACIÓN]])</f>
        <v>#DIV/0!</v>
      </c>
    </row>
    <row r="127" spans="1:11" ht="16.5" thickTop="1" thickBot="1" x14ac:dyDescent="0.3">
      <c r="A127" s="26"/>
      <c r="B127" s="23"/>
      <c r="C127" s="23"/>
      <c r="D127" s="23"/>
      <c r="E127" s="23"/>
      <c r="F127" s="23"/>
      <c r="G127" s="6" t="str">
        <f>IF(C127&lt;&gt;"",SUMIF('registro operativa'!$D$2:$D$11268,RESULTADOS!C127,'registro operativa'!$X$2:$X$11268),"")</f>
        <v/>
      </c>
      <c r="H127" s="6">
        <f t="shared" si="2"/>
        <v>0</v>
      </c>
      <c r="I127" s="23"/>
      <c r="J127" s="23"/>
      <c r="K127" s="6" t="e">
        <f>Tabla1[[#This Row],[NETO EN PPRO8]]/(-Tabla1[[#This Row],[STOP POR OPERACIÓN]])</f>
        <v>#DIV/0!</v>
      </c>
    </row>
    <row r="128" spans="1:11" ht="16.5" thickTop="1" thickBot="1" x14ac:dyDescent="0.3">
      <c r="A128" s="26"/>
      <c r="B128" s="23"/>
      <c r="C128" s="23"/>
      <c r="D128" s="23"/>
      <c r="E128" s="23"/>
      <c r="F128" s="23"/>
      <c r="G128" s="6" t="str">
        <f>IF(C128&lt;&gt;"",SUMIF('registro operativa'!$D$2:$D$11268,RESULTADOS!C128,'registro operativa'!$X$2:$X$11268),"")</f>
        <v/>
      </c>
      <c r="H128" s="6">
        <f t="shared" si="2"/>
        <v>0</v>
      </c>
      <c r="I128" s="23"/>
      <c r="J128" s="23"/>
      <c r="K128" s="6" t="e">
        <f>Tabla1[[#This Row],[NETO EN PPRO8]]/(-Tabla1[[#This Row],[STOP POR OPERACIÓN]])</f>
        <v>#DIV/0!</v>
      </c>
    </row>
    <row r="129" spans="1:11" ht="16.5" thickTop="1" thickBot="1" x14ac:dyDescent="0.3">
      <c r="A129" s="26"/>
      <c r="B129" s="23"/>
      <c r="C129" s="23"/>
      <c r="D129" s="23"/>
      <c r="E129" s="23"/>
      <c r="F129" s="23"/>
      <c r="G129" s="6" t="str">
        <f>IF(C129&lt;&gt;"",SUMIF('registro operativa'!$D$2:$D$11268,RESULTADOS!C129,'registro operativa'!$X$2:$X$11268),"")</f>
        <v/>
      </c>
      <c r="H129" s="6">
        <f t="shared" si="2"/>
        <v>0</v>
      </c>
      <c r="I129" s="23"/>
      <c r="J129" s="23"/>
      <c r="K129" s="6" t="e">
        <f>Tabla1[[#This Row],[NETO EN PPRO8]]/(-Tabla1[[#This Row],[STOP POR OPERACIÓN]])</f>
        <v>#DIV/0!</v>
      </c>
    </row>
    <row r="130" spans="1:11" ht="16.5" thickTop="1" thickBot="1" x14ac:dyDescent="0.3">
      <c r="A130" s="26"/>
      <c r="B130" s="23"/>
      <c r="C130" s="23"/>
      <c r="D130" s="23"/>
      <c r="E130" s="23"/>
      <c r="F130" s="23"/>
      <c r="G130" s="6" t="str">
        <f>IF(C130&lt;&gt;"",SUMIF('registro operativa'!$D$2:$D$11268,RESULTADOS!C130,'registro operativa'!$X$2:$X$11268),"")</f>
        <v/>
      </c>
      <c r="H130" s="6">
        <f t="shared" si="2"/>
        <v>0</v>
      </c>
      <c r="I130" s="23"/>
      <c r="J130" s="23"/>
      <c r="K130" s="6" t="e">
        <f>Tabla1[[#This Row],[NETO EN PPRO8]]/(-Tabla1[[#This Row],[STOP POR OPERACIÓN]])</f>
        <v>#DIV/0!</v>
      </c>
    </row>
    <row r="131" spans="1:11" ht="16.5" thickTop="1" thickBot="1" x14ac:dyDescent="0.3">
      <c r="A131" s="26"/>
      <c r="B131" s="23"/>
      <c r="C131" s="23"/>
      <c r="D131" s="23"/>
      <c r="E131" s="23"/>
      <c r="F131" s="23"/>
      <c r="G131" s="6" t="str">
        <f>IF(C131&lt;&gt;"",SUMIF('registro operativa'!$D$2:$D$11268,RESULTADOS!C131,'registro operativa'!$X$2:$X$11268),"")</f>
        <v/>
      </c>
      <c r="H131" s="6">
        <f t="shared" si="2"/>
        <v>0</v>
      </c>
      <c r="I131" s="23"/>
      <c r="J131" s="23"/>
      <c r="K131" s="6" t="e">
        <f>Tabla1[[#This Row],[NETO EN PPRO8]]/(-Tabla1[[#This Row],[STOP POR OPERACIÓN]])</f>
        <v>#DIV/0!</v>
      </c>
    </row>
    <row r="132" spans="1:11" ht="16.5" thickTop="1" thickBot="1" x14ac:dyDescent="0.3">
      <c r="A132" s="26"/>
      <c r="B132" s="23"/>
      <c r="C132" s="23"/>
      <c r="D132" s="23"/>
      <c r="E132" s="23"/>
      <c r="F132" s="23"/>
      <c r="G132" s="6" t="str">
        <f>IF(C132&lt;&gt;"",SUMIF('registro operativa'!$D$2:$D$11268,RESULTADOS!C132,'registro operativa'!$X$2:$X$11268),"")</f>
        <v/>
      </c>
      <c r="H132" s="6">
        <f t="shared" si="2"/>
        <v>0</v>
      </c>
      <c r="I132" s="23"/>
      <c r="J132" s="23"/>
      <c r="K132" s="6" t="e">
        <f>Tabla1[[#This Row],[NETO EN PPRO8]]/(-Tabla1[[#This Row],[STOP POR OPERACIÓN]])</f>
        <v>#DIV/0!</v>
      </c>
    </row>
    <row r="133" spans="1:11" ht="16.5" thickTop="1" thickBot="1" x14ac:dyDescent="0.3">
      <c r="A133" s="26"/>
      <c r="B133" s="23"/>
      <c r="C133" s="23"/>
      <c r="D133" s="23"/>
      <c r="E133" s="23"/>
      <c r="F133" s="23"/>
      <c r="G133" s="6" t="str">
        <f>IF(C133&lt;&gt;"",SUMIF('registro operativa'!$D$2:$D$11268,RESULTADOS!C133,'registro operativa'!$X$2:$X$11268),"")</f>
        <v/>
      </c>
      <c r="H133" s="6">
        <f t="shared" si="2"/>
        <v>0</v>
      </c>
      <c r="I133" s="23"/>
      <c r="J133" s="23"/>
      <c r="K133" s="6" t="e">
        <f>Tabla1[[#This Row],[NETO EN PPRO8]]/(-Tabla1[[#This Row],[STOP POR OPERACIÓN]])</f>
        <v>#DIV/0!</v>
      </c>
    </row>
    <row r="134" spans="1:11" ht="16.5" thickTop="1" thickBot="1" x14ac:dyDescent="0.3">
      <c r="A134" s="26"/>
      <c r="B134" s="23"/>
      <c r="C134" s="23"/>
      <c r="D134" s="23"/>
      <c r="E134" s="23"/>
      <c r="F134" s="23"/>
      <c r="G134" s="6" t="str">
        <f>IF(C134&lt;&gt;"",SUMIF('registro operativa'!$D$2:$D$11268,RESULTADOS!C134,'registro operativa'!$X$2:$X$11268),"")</f>
        <v/>
      </c>
      <c r="H134" s="6">
        <f t="shared" si="2"/>
        <v>0</v>
      </c>
      <c r="I134" s="23"/>
      <c r="J134" s="23"/>
      <c r="K134" s="6" t="e">
        <f>Tabla1[[#This Row],[NETO EN PPRO8]]/(-Tabla1[[#This Row],[STOP POR OPERACIÓN]])</f>
        <v>#DIV/0!</v>
      </c>
    </row>
    <row r="135" spans="1:11" ht="16.5" thickTop="1" thickBot="1" x14ac:dyDescent="0.3">
      <c r="A135" s="26"/>
      <c r="B135" s="23"/>
      <c r="C135" s="23"/>
      <c r="D135" s="23"/>
      <c r="E135" s="23"/>
      <c r="F135" s="23"/>
      <c r="G135" s="6" t="str">
        <f>IF(C135&lt;&gt;"",SUMIF('registro operativa'!$D$2:$D$11268,RESULTADOS!C135,'registro operativa'!$X$2:$X$11268),"")</f>
        <v/>
      </c>
      <c r="H135" s="6">
        <f t="shared" si="2"/>
        <v>0</v>
      </c>
      <c r="I135" s="23"/>
      <c r="J135" s="23"/>
      <c r="K135" s="6" t="e">
        <f>Tabla1[[#This Row],[NETO EN PPRO8]]/(-Tabla1[[#This Row],[STOP POR OPERACIÓN]])</f>
        <v>#DIV/0!</v>
      </c>
    </row>
    <row r="136" spans="1:11" ht="16.5" thickTop="1" thickBot="1" x14ac:dyDescent="0.3">
      <c r="A136" s="26"/>
      <c r="B136" s="23"/>
      <c r="C136" s="23"/>
      <c r="D136" s="23"/>
      <c r="E136" s="23"/>
      <c r="F136" s="23"/>
      <c r="G136" s="6" t="str">
        <f>IF(C136&lt;&gt;"",SUMIF('registro operativa'!$D$2:$D$11268,RESULTADOS!C136,'registro operativa'!$X$2:$X$11268),"")</f>
        <v/>
      </c>
      <c r="H136" s="6">
        <f t="shared" si="2"/>
        <v>0</v>
      </c>
      <c r="I136" s="23"/>
      <c r="J136" s="23"/>
      <c r="K136" s="6" t="e">
        <f>Tabla1[[#This Row],[NETO EN PPRO8]]/(-Tabla1[[#This Row],[STOP POR OPERACIÓN]])</f>
        <v>#DIV/0!</v>
      </c>
    </row>
    <row r="137" spans="1:11" ht="16.5" thickTop="1" thickBot="1" x14ac:dyDescent="0.3">
      <c r="A137" s="26"/>
      <c r="B137" s="23"/>
      <c r="C137" s="23"/>
      <c r="D137" s="23"/>
      <c r="E137" s="23"/>
      <c r="F137" s="23"/>
      <c r="G137" s="6" t="str">
        <f>IF(C137&lt;&gt;"",SUMIF('registro operativa'!$D$2:$D$11268,RESULTADOS!C137,'registro operativa'!$X$2:$X$11268),"")</f>
        <v/>
      </c>
      <c r="H137" s="6">
        <f t="shared" si="2"/>
        <v>0</v>
      </c>
      <c r="I137" s="23"/>
      <c r="J137" s="23"/>
      <c r="K137" s="6" t="e">
        <f>Tabla1[[#This Row],[NETO EN PPRO8]]/(-Tabla1[[#This Row],[STOP POR OPERACIÓN]])</f>
        <v>#DIV/0!</v>
      </c>
    </row>
    <row r="138" spans="1:11" ht="16.5" thickTop="1" thickBot="1" x14ac:dyDescent="0.3">
      <c r="A138" s="26"/>
      <c r="B138" s="23"/>
      <c r="C138" s="23"/>
      <c r="D138" s="23"/>
      <c r="E138" s="23"/>
      <c r="F138" s="23"/>
      <c r="G138" s="6" t="str">
        <f>IF(C138&lt;&gt;"",SUMIF('registro operativa'!$D$2:$D$11268,RESULTADOS!C138,'registro operativa'!$X$2:$X$11268),"")</f>
        <v/>
      </c>
      <c r="H138" s="6">
        <f t="shared" si="2"/>
        <v>0</v>
      </c>
      <c r="I138" s="23"/>
      <c r="J138" s="23"/>
      <c r="K138" s="6" t="e">
        <f>Tabla1[[#This Row],[NETO EN PPRO8]]/(-Tabla1[[#This Row],[STOP POR OPERACIÓN]])</f>
        <v>#DIV/0!</v>
      </c>
    </row>
    <row r="139" spans="1:11" ht="16.5" thickTop="1" thickBot="1" x14ac:dyDescent="0.3">
      <c r="A139" s="26"/>
      <c r="B139" s="23"/>
      <c r="C139" s="23"/>
      <c r="D139" s="23"/>
      <c r="E139" s="23"/>
      <c r="F139" s="23"/>
      <c r="G139" s="6" t="str">
        <f>IF(C139&lt;&gt;"",SUMIF('registro operativa'!$D$2:$D$11268,RESULTADOS!C139,'registro operativa'!$X$2:$X$11268),"")</f>
        <v/>
      </c>
      <c r="H139" s="6">
        <f t="shared" si="2"/>
        <v>0</v>
      </c>
      <c r="I139" s="23"/>
      <c r="J139" s="23"/>
      <c r="K139" s="6" t="e">
        <f>Tabla1[[#This Row],[NETO EN PPRO8]]/(-Tabla1[[#This Row],[STOP POR OPERACIÓN]])</f>
        <v>#DIV/0!</v>
      </c>
    </row>
    <row r="140" spans="1:11" ht="16.5" thickTop="1" thickBot="1" x14ac:dyDescent="0.3">
      <c r="A140" s="26"/>
      <c r="B140" s="23"/>
      <c r="C140" s="23"/>
      <c r="D140" s="23"/>
      <c r="E140" s="23"/>
      <c r="F140" s="23"/>
      <c r="G140" s="6" t="str">
        <f>IF(C140&lt;&gt;"",SUMIF('registro operativa'!$D$2:$D$11268,RESULTADOS!C140,'registro operativa'!$X$2:$X$11268),"")</f>
        <v/>
      </c>
      <c r="H140" s="6">
        <f t="shared" si="2"/>
        <v>0</v>
      </c>
      <c r="I140" s="23"/>
      <c r="J140" s="23"/>
      <c r="K140" s="6" t="e">
        <f>Tabla1[[#This Row],[NETO EN PPRO8]]/(-Tabla1[[#This Row],[STOP POR OPERACIÓN]])</f>
        <v>#DIV/0!</v>
      </c>
    </row>
    <row r="141" spans="1:11" ht="16.5" thickTop="1" thickBot="1" x14ac:dyDescent="0.3">
      <c r="A141" s="26"/>
      <c r="B141" s="23"/>
      <c r="C141" s="23"/>
      <c r="D141" s="23"/>
      <c r="E141" s="23"/>
      <c r="F141" s="23"/>
      <c r="G141" s="6" t="str">
        <f>IF(C141&lt;&gt;"",SUMIF('registro operativa'!$D$2:$D$11268,RESULTADOS!C141,'registro operativa'!$X$2:$X$11268),"")</f>
        <v/>
      </c>
      <c r="H141" s="6">
        <f t="shared" si="2"/>
        <v>0</v>
      </c>
      <c r="I141" s="23"/>
      <c r="J141" s="23"/>
      <c r="K141" s="6" t="e">
        <f>Tabla1[[#This Row],[NETO EN PPRO8]]/(-Tabla1[[#This Row],[STOP POR OPERACIÓN]])</f>
        <v>#DIV/0!</v>
      </c>
    </row>
    <row r="142" spans="1:11" ht="16.5" thickTop="1" thickBot="1" x14ac:dyDescent="0.3">
      <c r="A142" s="26"/>
      <c r="B142" s="23"/>
      <c r="C142" s="23"/>
      <c r="D142" s="23"/>
      <c r="E142" s="23"/>
      <c r="F142" s="23"/>
      <c r="G142" s="6" t="str">
        <f>IF(C142&lt;&gt;"",SUMIF('registro operativa'!$D$2:$D$11268,RESULTADOS!C142,'registro operativa'!$X$2:$X$11268),"")</f>
        <v/>
      </c>
      <c r="H142" s="6">
        <f t="shared" si="2"/>
        <v>0</v>
      </c>
      <c r="I142" s="23"/>
      <c r="J142" s="23"/>
      <c r="K142" s="6" t="e">
        <f>Tabla1[[#This Row],[NETO EN PPRO8]]/(-Tabla1[[#This Row],[STOP POR OPERACIÓN]])</f>
        <v>#DIV/0!</v>
      </c>
    </row>
    <row r="143" spans="1:11" ht="16.5" thickTop="1" thickBot="1" x14ac:dyDescent="0.3">
      <c r="A143" s="26"/>
      <c r="B143" s="23"/>
      <c r="C143" s="23"/>
      <c r="D143" s="23"/>
      <c r="E143" s="23"/>
      <c r="F143" s="23"/>
      <c r="G143" s="6" t="str">
        <f>IF(C143&lt;&gt;"",SUMIF('registro operativa'!$D$2:$D$11268,RESULTADOS!C143,'registro operativa'!$X$2:$X$11268),"")</f>
        <v/>
      </c>
      <c r="H143" s="6">
        <f t="shared" si="2"/>
        <v>0</v>
      </c>
      <c r="I143" s="23"/>
      <c r="J143" s="23"/>
      <c r="K143" s="6" t="e">
        <f>Tabla1[[#This Row],[NETO EN PPRO8]]/(-Tabla1[[#This Row],[STOP POR OPERACIÓN]])</f>
        <v>#DIV/0!</v>
      </c>
    </row>
    <row r="144" spans="1:11" ht="16.5" thickTop="1" thickBot="1" x14ac:dyDescent="0.3">
      <c r="A144" s="26"/>
      <c r="B144" s="23"/>
      <c r="C144" s="23"/>
      <c r="D144" s="23"/>
      <c r="E144" s="23"/>
      <c r="F144" s="23"/>
      <c r="G144" s="6" t="str">
        <f>IF(C144&lt;&gt;"",SUMIF('registro operativa'!$D$2:$D$11268,RESULTADOS!C144,'registro operativa'!$X$2:$X$11268),"")</f>
        <v/>
      </c>
      <c r="H144" s="6">
        <f t="shared" si="2"/>
        <v>0</v>
      </c>
      <c r="I144" s="23"/>
      <c r="J144" s="23"/>
      <c r="K144" s="6" t="e">
        <f>Tabla1[[#This Row],[NETO EN PPRO8]]/(-Tabla1[[#This Row],[STOP POR OPERACIÓN]])</f>
        <v>#DIV/0!</v>
      </c>
    </row>
    <row r="145" spans="1:11" ht="16.5" thickTop="1" thickBot="1" x14ac:dyDescent="0.3">
      <c r="A145" s="26"/>
      <c r="B145" s="23"/>
      <c r="C145" s="23"/>
      <c r="D145" s="23"/>
      <c r="E145" s="23"/>
      <c r="F145" s="23"/>
      <c r="G145" s="6" t="str">
        <f>IF(C145&lt;&gt;"",SUMIF('registro operativa'!$D$2:$D$11268,RESULTADOS!C145,'registro operativa'!$X$2:$X$11268),"")</f>
        <v/>
      </c>
      <c r="H145" s="6">
        <f t="shared" si="2"/>
        <v>0</v>
      </c>
      <c r="I145" s="23"/>
      <c r="J145" s="23"/>
      <c r="K145" s="6" t="e">
        <f>Tabla1[[#This Row],[NETO EN PPRO8]]/(-Tabla1[[#This Row],[STOP POR OPERACIÓN]])</f>
        <v>#DIV/0!</v>
      </c>
    </row>
    <row r="146" spans="1:11" ht="16.5" thickTop="1" thickBot="1" x14ac:dyDescent="0.3">
      <c r="A146" s="26"/>
      <c r="B146" s="23"/>
      <c r="C146" s="23"/>
      <c r="D146" s="23"/>
      <c r="E146" s="23"/>
      <c r="F146" s="23"/>
      <c r="G146" s="6" t="str">
        <f>IF(C146&lt;&gt;"",SUMIF('registro operativa'!$D$2:$D$11268,RESULTADOS!C146,'registro operativa'!$X$2:$X$11268),"")</f>
        <v/>
      </c>
      <c r="H146" s="6">
        <f t="shared" si="2"/>
        <v>0</v>
      </c>
      <c r="I146" s="23"/>
      <c r="J146" s="23"/>
      <c r="K146" s="6" t="e">
        <f>Tabla1[[#This Row],[NETO EN PPRO8]]/(-Tabla1[[#This Row],[STOP POR OPERACIÓN]])</f>
        <v>#DIV/0!</v>
      </c>
    </row>
    <row r="147" spans="1:11" ht="16.5" thickTop="1" thickBot="1" x14ac:dyDescent="0.3">
      <c r="A147" s="26"/>
      <c r="B147" s="23"/>
      <c r="C147" s="23"/>
      <c r="D147" s="23"/>
      <c r="E147" s="23"/>
      <c r="F147" s="23"/>
      <c r="G147" s="6" t="str">
        <f>IF(C147&lt;&gt;"",SUMIF('registro operativa'!$D$2:$D$11268,RESULTADOS!C147,'registro operativa'!$X$2:$X$11268),"")</f>
        <v/>
      </c>
      <c r="H147" s="6">
        <f t="shared" si="2"/>
        <v>0</v>
      </c>
      <c r="I147" s="23"/>
      <c r="J147" s="23"/>
      <c r="K147" s="6" t="e">
        <f>Tabla1[[#This Row],[NETO EN PPRO8]]/(-Tabla1[[#This Row],[STOP POR OPERACIÓN]])</f>
        <v>#DIV/0!</v>
      </c>
    </row>
    <row r="148" spans="1:11" ht="16.5" thickTop="1" thickBot="1" x14ac:dyDescent="0.3">
      <c r="A148" s="26"/>
      <c r="B148" s="23"/>
      <c r="C148" s="23"/>
      <c r="D148" s="23"/>
      <c r="E148" s="23"/>
      <c r="F148" s="23"/>
      <c r="G148" s="6" t="str">
        <f>IF(C148&lt;&gt;"",SUMIF('registro operativa'!$D$2:$D$11268,RESULTADOS!C148,'registro operativa'!$X$2:$X$11268),"")</f>
        <v/>
      </c>
      <c r="H148" s="6">
        <f t="shared" si="2"/>
        <v>0</v>
      </c>
      <c r="I148" s="23"/>
      <c r="J148" s="23"/>
      <c r="K148" s="6" t="e">
        <f>Tabla1[[#This Row],[NETO EN PPRO8]]/(-Tabla1[[#This Row],[STOP POR OPERACIÓN]])</f>
        <v>#DIV/0!</v>
      </c>
    </row>
    <row r="149" spans="1:11" ht="16.5" thickTop="1" thickBot="1" x14ac:dyDescent="0.3">
      <c r="A149" s="26"/>
      <c r="B149" s="23"/>
      <c r="C149" s="23"/>
      <c r="D149" s="23"/>
      <c r="E149" s="23"/>
      <c r="F149" s="23"/>
      <c r="G149" s="6" t="str">
        <f>IF(C149&lt;&gt;"",SUMIF('registro operativa'!$D$2:$D$11268,RESULTADOS!C149,'registro operativa'!$X$2:$X$11268),"")</f>
        <v/>
      </c>
      <c r="H149" s="6">
        <f t="shared" si="2"/>
        <v>0</v>
      </c>
      <c r="I149" s="23"/>
      <c r="J149" s="23"/>
      <c r="K149" s="6" t="e">
        <f>Tabla1[[#This Row],[NETO EN PPRO8]]/(-Tabla1[[#This Row],[STOP POR OPERACIÓN]])</f>
        <v>#DIV/0!</v>
      </c>
    </row>
    <row r="150" spans="1:11" ht="16.5" thickTop="1" thickBot="1" x14ac:dyDescent="0.3">
      <c r="A150" s="26"/>
      <c r="B150" s="23"/>
      <c r="C150" s="23"/>
      <c r="D150" s="23"/>
      <c r="E150" s="23"/>
      <c r="F150" s="23"/>
      <c r="G150" s="6" t="str">
        <f>IF(C150&lt;&gt;"",SUMIF('registro operativa'!$D$2:$D$11268,RESULTADOS!C150,'registro operativa'!$X$2:$X$11268),"")</f>
        <v/>
      </c>
      <c r="H150" s="6">
        <f t="shared" ref="H150:H213" si="3">IFERROR(F150+H149,"")</f>
        <v>0</v>
      </c>
      <c r="I150" s="23"/>
      <c r="J150" s="23"/>
      <c r="K150" s="6" t="e">
        <f>Tabla1[[#This Row],[NETO EN PPRO8]]/(-Tabla1[[#This Row],[STOP POR OPERACIÓN]])</f>
        <v>#DIV/0!</v>
      </c>
    </row>
    <row r="151" spans="1:11" ht="16.5" thickTop="1" thickBot="1" x14ac:dyDescent="0.3">
      <c r="A151" s="26"/>
      <c r="B151" s="23"/>
      <c r="C151" s="23"/>
      <c r="D151" s="23"/>
      <c r="E151" s="23"/>
      <c r="F151" s="23"/>
      <c r="G151" s="6" t="str">
        <f>IF(C151&lt;&gt;"",SUMIF('registro operativa'!$D$2:$D$11268,RESULTADOS!C151,'registro operativa'!$X$2:$X$11268),"")</f>
        <v/>
      </c>
      <c r="H151" s="6">
        <f t="shared" si="3"/>
        <v>0</v>
      </c>
      <c r="I151" s="23"/>
      <c r="J151" s="23"/>
      <c r="K151" s="6" t="e">
        <f>Tabla1[[#This Row],[NETO EN PPRO8]]/(-Tabla1[[#This Row],[STOP POR OPERACIÓN]])</f>
        <v>#DIV/0!</v>
      </c>
    </row>
    <row r="152" spans="1:11" ht="16.5" thickTop="1" thickBot="1" x14ac:dyDescent="0.3">
      <c r="A152" s="26"/>
      <c r="B152" s="23"/>
      <c r="C152" s="23"/>
      <c r="D152" s="23"/>
      <c r="E152" s="23"/>
      <c r="F152" s="23"/>
      <c r="G152" s="6" t="str">
        <f>IF(C152&lt;&gt;"",SUMIF('registro operativa'!$D$2:$D$11268,RESULTADOS!C152,'registro operativa'!$X$2:$X$11268),"")</f>
        <v/>
      </c>
      <c r="H152" s="6">
        <f t="shared" si="3"/>
        <v>0</v>
      </c>
      <c r="I152" s="23"/>
      <c r="J152" s="23"/>
      <c r="K152" s="6" t="e">
        <f>Tabla1[[#This Row],[NETO EN PPRO8]]/(-Tabla1[[#This Row],[STOP POR OPERACIÓN]])</f>
        <v>#DIV/0!</v>
      </c>
    </row>
    <row r="153" spans="1:11" ht="16.5" thickTop="1" thickBot="1" x14ac:dyDescent="0.3">
      <c r="A153" s="26"/>
      <c r="B153" s="23"/>
      <c r="C153" s="23"/>
      <c r="D153" s="23"/>
      <c r="E153" s="23"/>
      <c r="F153" s="23"/>
      <c r="G153" s="6" t="str">
        <f>IF(C153&lt;&gt;"",SUMIF('registro operativa'!$D$2:$D$11268,RESULTADOS!C153,'registro operativa'!$X$2:$X$11268),"")</f>
        <v/>
      </c>
      <c r="H153" s="6">
        <f t="shared" si="3"/>
        <v>0</v>
      </c>
      <c r="I153" s="23"/>
      <c r="J153" s="23"/>
      <c r="K153" s="6" t="e">
        <f>Tabla1[[#This Row],[NETO EN PPRO8]]/(-Tabla1[[#This Row],[STOP POR OPERACIÓN]])</f>
        <v>#DIV/0!</v>
      </c>
    </row>
    <row r="154" spans="1:11" ht="16.5" thickTop="1" thickBot="1" x14ac:dyDescent="0.3">
      <c r="A154" s="26"/>
      <c r="B154" s="23"/>
      <c r="C154" s="23"/>
      <c r="D154" s="23"/>
      <c r="E154" s="23"/>
      <c r="F154" s="23"/>
      <c r="G154" s="6" t="str">
        <f>IF(C154&lt;&gt;"",SUMIF('registro operativa'!$D$2:$D$11268,RESULTADOS!C154,'registro operativa'!$X$2:$X$11268),"")</f>
        <v/>
      </c>
      <c r="H154" s="6">
        <f t="shared" si="3"/>
        <v>0</v>
      </c>
      <c r="I154" s="23"/>
      <c r="J154" s="23"/>
      <c r="K154" s="6" t="e">
        <f>Tabla1[[#This Row],[NETO EN PPRO8]]/(-Tabla1[[#This Row],[STOP POR OPERACIÓN]])</f>
        <v>#DIV/0!</v>
      </c>
    </row>
    <row r="155" spans="1:11" ht="16.5" thickTop="1" thickBot="1" x14ac:dyDescent="0.3">
      <c r="A155" s="26"/>
      <c r="B155" s="23"/>
      <c r="C155" s="23"/>
      <c r="D155" s="23"/>
      <c r="E155" s="23"/>
      <c r="F155" s="23"/>
      <c r="G155" s="6" t="str">
        <f>IF(C155&lt;&gt;"",SUMIF('registro operativa'!$D$2:$D$11268,RESULTADOS!C155,'registro operativa'!$X$2:$X$11268),"")</f>
        <v/>
      </c>
      <c r="H155" s="6">
        <f t="shared" si="3"/>
        <v>0</v>
      </c>
      <c r="I155" s="23"/>
      <c r="J155" s="23"/>
      <c r="K155" s="6" t="e">
        <f>Tabla1[[#This Row],[NETO EN PPRO8]]/(-Tabla1[[#This Row],[STOP POR OPERACIÓN]])</f>
        <v>#DIV/0!</v>
      </c>
    </row>
    <row r="156" spans="1:11" ht="16.5" thickTop="1" thickBot="1" x14ac:dyDescent="0.3">
      <c r="A156" s="26"/>
      <c r="B156" s="23"/>
      <c r="C156" s="23"/>
      <c r="D156" s="23"/>
      <c r="E156" s="23"/>
      <c r="F156" s="23"/>
      <c r="G156" s="6" t="str">
        <f>IF(C156&lt;&gt;"",SUMIF('registro operativa'!$D$2:$D$11268,RESULTADOS!C156,'registro operativa'!$X$2:$X$11268),"")</f>
        <v/>
      </c>
      <c r="H156" s="6">
        <f t="shared" si="3"/>
        <v>0</v>
      </c>
      <c r="I156" s="23"/>
      <c r="J156" s="23"/>
      <c r="K156" s="6" t="e">
        <f>Tabla1[[#This Row],[NETO EN PPRO8]]/(-Tabla1[[#This Row],[STOP POR OPERACIÓN]])</f>
        <v>#DIV/0!</v>
      </c>
    </row>
    <row r="157" spans="1:11" ht="16.5" thickTop="1" thickBot="1" x14ac:dyDescent="0.3">
      <c r="A157" s="26"/>
      <c r="B157" s="23"/>
      <c r="C157" s="23"/>
      <c r="D157" s="23"/>
      <c r="E157" s="23"/>
      <c r="F157" s="23"/>
      <c r="G157" s="6" t="str">
        <f>IF(C157&lt;&gt;"",SUMIF('registro operativa'!$D$2:$D$11268,RESULTADOS!C157,'registro operativa'!$X$2:$X$11268),"")</f>
        <v/>
      </c>
      <c r="H157" s="6">
        <f t="shared" si="3"/>
        <v>0</v>
      </c>
      <c r="I157" s="23"/>
      <c r="J157" s="23"/>
      <c r="K157" s="6" t="e">
        <f>Tabla1[[#This Row],[NETO EN PPRO8]]/(-Tabla1[[#This Row],[STOP POR OPERACIÓN]])</f>
        <v>#DIV/0!</v>
      </c>
    </row>
    <row r="158" spans="1:11" ht="16.5" thickTop="1" thickBot="1" x14ac:dyDescent="0.3">
      <c r="A158" s="26"/>
      <c r="B158" s="23"/>
      <c r="C158" s="23"/>
      <c r="D158" s="23"/>
      <c r="E158" s="23"/>
      <c r="F158" s="23"/>
      <c r="G158" s="6" t="str">
        <f>IF(C158&lt;&gt;"",SUMIF('registro operativa'!$D$2:$D$11268,RESULTADOS!C158,'registro operativa'!$X$2:$X$11268),"")</f>
        <v/>
      </c>
      <c r="H158" s="6">
        <f t="shared" si="3"/>
        <v>0</v>
      </c>
      <c r="I158" s="23"/>
      <c r="J158" s="23"/>
      <c r="K158" s="6" t="e">
        <f>Tabla1[[#This Row],[NETO EN PPRO8]]/(-Tabla1[[#This Row],[STOP POR OPERACIÓN]])</f>
        <v>#DIV/0!</v>
      </c>
    </row>
    <row r="159" spans="1:11" ht="16.5" thickTop="1" thickBot="1" x14ac:dyDescent="0.3">
      <c r="A159" s="26"/>
      <c r="B159" s="23"/>
      <c r="C159" s="23"/>
      <c r="D159" s="23"/>
      <c r="E159" s="23"/>
      <c r="F159" s="23"/>
      <c r="G159" s="6" t="str">
        <f>IF(C159&lt;&gt;"",SUMIF('registro operativa'!$D$2:$D$11268,RESULTADOS!C159,'registro operativa'!$X$2:$X$11268),"")</f>
        <v/>
      </c>
      <c r="H159" s="6">
        <f t="shared" si="3"/>
        <v>0</v>
      </c>
      <c r="I159" s="23"/>
      <c r="J159" s="23"/>
      <c r="K159" s="6" t="e">
        <f>Tabla1[[#This Row],[NETO EN PPRO8]]/(-Tabla1[[#This Row],[STOP POR OPERACIÓN]])</f>
        <v>#DIV/0!</v>
      </c>
    </row>
    <row r="160" spans="1:11" ht="16.5" thickTop="1" thickBot="1" x14ac:dyDescent="0.3">
      <c r="A160" s="26"/>
      <c r="B160" s="23"/>
      <c r="C160" s="23"/>
      <c r="D160" s="23"/>
      <c r="E160" s="23"/>
      <c r="F160" s="23"/>
      <c r="G160" s="6" t="str">
        <f>IF(C160&lt;&gt;"",SUMIF('registro operativa'!$D$2:$D$11268,RESULTADOS!C160,'registro operativa'!$X$2:$X$11268),"")</f>
        <v/>
      </c>
      <c r="H160" s="6">
        <f t="shared" si="3"/>
        <v>0</v>
      </c>
      <c r="I160" s="23"/>
      <c r="J160" s="23"/>
      <c r="K160" s="6" t="e">
        <f>Tabla1[[#This Row],[NETO EN PPRO8]]/(-Tabla1[[#This Row],[STOP POR OPERACIÓN]])</f>
        <v>#DIV/0!</v>
      </c>
    </row>
    <row r="161" spans="1:11" ht="16.5" thickTop="1" thickBot="1" x14ac:dyDescent="0.3">
      <c r="A161" s="26"/>
      <c r="B161" s="23"/>
      <c r="C161" s="23"/>
      <c r="D161" s="23"/>
      <c r="E161" s="23"/>
      <c r="F161" s="23"/>
      <c r="G161" s="6" t="str">
        <f>IF(C161&lt;&gt;"",SUMIF('registro operativa'!$D$2:$D$11268,RESULTADOS!C161,'registro operativa'!$X$2:$X$11268),"")</f>
        <v/>
      </c>
      <c r="H161" s="6">
        <f t="shared" si="3"/>
        <v>0</v>
      </c>
      <c r="I161" s="23"/>
      <c r="J161" s="23"/>
      <c r="K161" s="6" t="e">
        <f>Tabla1[[#This Row],[NETO EN PPRO8]]/(-Tabla1[[#This Row],[STOP POR OPERACIÓN]])</f>
        <v>#DIV/0!</v>
      </c>
    </row>
    <row r="162" spans="1:11" ht="16.5" thickTop="1" thickBot="1" x14ac:dyDescent="0.3">
      <c r="A162" s="26"/>
      <c r="B162" s="23"/>
      <c r="C162" s="23"/>
      <c r="D162" s="23"/>
      <c r="E162" s="23"/>
      <c r="F162" s="23"/>
      <c r="G162" s="6" t="str">
        <f>IF(C162&lt;&gt;"",SUMIF('registro operativa'!$D$2:$D$11268,RESULTADOS!C162,'registro operativa'!$X$2:$X$11268),"")</f>
        <v/>
      </c>
      <c r="H162" s="6">
        <f t="shared" si="3"/>
        <v>0</v>
      </c>
      <c r="I162" s="23"/>
      <c r="J162" s="23"/>
      <c r="K162" s="6" t="e">
        <f>Tabla1[[#This Row],[NETO EN PPRO8]]/(-Tabla1[[#This Row],[STOP POR OPERACIÓN]])</f>
        <v>#DIV/0!</v>
      </c>
    </row>
    <row r="163" spans="1:11" ht="16.5" thickTop="1" thickBot="1" x14ac:dyDescent="0.3">
      <c r="A163" s="26"/>
      <c r="B163" s="23"/>
      <c r="C163" s="23"/>
      <c r="D163" s="23"/>
      <c r="E163" s="23"/>
      <c r="F163" s="23"/>
      <c r="G163" s="6" t="str">
        <f>IF(C163&lt;&gt;"",SUMIF('registro operativa'!$D$2:$D$11268,RESULTADOS!C163,'registro operativa'!$X$2:$X$11268),"")</f>
        <v/>
      </c>
      <c r="H163" s="6">
        <f t="shared" si="3"/>
        <v>0</v>
      </c>
      <c r="I163" s="23"/>
      <c r="J163" s="23"/>
      <c r="K163" s="6" t="e">
        <f>Tabla1[[#This Row],[NETO EN PPRO8]]/(-Tabla1[[#This Row],[STOP POR OPERACIÓN]])</f>
        <v>#DIV/0!</v>
      </c>
    </row>
    <row r="164" spans="1:11" ht="16.5" thickTop="1" thickBot="1" x14ac:dyDescent="0.3">
      <c r="A164" s="26"/>
      <c r="B164" s="23"/>
      <c r="C164" s="23"/>
      <c r="D164" s="23"/>
      <c r="E164" s="23"/>
      <c r="F164" s="23"/>
      <c r="G164" s="6" t="str">
        <f>IF(C164&lt;&gt;"",SUMIF('registro operativa'!$D$2:$D$11268,RESULTADOS!C164,'registro operativa'!$X$2:$X$11268),"")</f>
        <v/>
      </c>
      <c r="H164" s="6">
        <f t="shared" si="3"/>
        <v>0</v>
      </c>
      <c r="I164" s="23"/>
      <c r="J164" s="23"/>
      <c r="K164" s="6" t="e">
        <f>Tabla1[[#This Row],[NETO EN PPRO8]]/(-Tabla1[[#This Row],[STOP POR OPERACIÓN]])</f>
        <v>#DIV/0!</v>
      </c>
    </row>
    <row r="165" spans="1:11" ht="16.5" thickTop="1" thickBot="1" x14ac:dyDescent="0.3">
      <c r="A165" s="26"/>
      <c r="B165" s="23"/>
      <c r="C165" s="23"/>
      <c r="D165" s="23"/>
      <c r="E165" s="23"/>
      <c r="F165" s="23"/>
      <c r="G165" s="6" t="str">
        <f>IF(C165&lt;&gt;"",SUMIF('registro operativa'!$D$2:$D$11268,RESULTADOS!C165,'registro operativa'!$X$2:$X$11268),"")</f>
        <v/>
      </c>
      <c r="H165" s="6">
        <f t="shared" si="3"/>
        <v>0</v>
      </c>
      <c r="I165" s="23"/>
      <c r="J165" s="23"/>
      <c r="K165" s="6" t="e">
        <f>Tabla1[[#This Row],[NETO EN PPRO8]]/(-Tabla1[[#This Row],[STOP POR OPERACIÓN]])</f>
        <v>#DIV/0!</v>
      </c>
    </row>
    <row r="166" spans="1:11" ht="16.5" thickTop="1" thickBot="1" x14ac:dyDescent="0.3">
      <c r="A166" s="26"/>
      <c r="B166" s="23"/>
      <c r="C166" s="23"/>
      <c r="D166" s="23"/>
      <c r="E166" s="23"/>
      <c r="F166" s="23"/>
      <c r="G166" s="6" t="str">
        <f>IF(C166&lt;&gt;"",SUMIF('registro operativa'!$D$2:$D$11268,RESULTADOS!C166,'registro operativa'!$X$2:$X$11268),"")</f>
        <v/>
      </c>
      <c r="H166" s="6">
        <f t="shared" si="3"/>
        <v>0</v>
      </c>
      <c r="I166" s="23"/>
      <c r="J166" s="23"/>
      <c r="K166" s="6" t="e">
        <f>Tabla1[[#This Row],[NETO EN PPRO8]]/(-Tabla1[[#This Row],[STOP POR OPERACIÓN]])</f>
        <v>#DIV/0!</v>
      </c>
    </row>
    <row r="167" spans="1:11" ht="16.5" thickTop="1" thickBot="1" x14ac:dyDescent="0.3">
      <c r="A167" s="26"/>
      <c r="B167" s="23"/>
      <c r="C167" s="23"/>
      <c r="D167" s="23"/>
      <c r="E167" s="23"/>
      <c r="F167" s="23"/>
      <c r="G167" s="6" t="str">
        <f>IF(C167&lt;&gt;"",SUMIF('registro operativa'!$D$2:$D$11268,RESULTADOS!C167,'registro operativa'!$X$2:$X$11268),"")</f>
        <v/>
      </c>
      <c r="H167" s="6">
        <f t="shared" si="3"/>
        <v>0</v>
      </c>
      <c r="I167" s="23"/>
      <c r="J167" s="23"/>
      <c r="K167" s="6" t="e">
        <f>Tabla1[[#This Row],[NETO EN PPRO8]]/(-Tabla1[[#This Row],[STOP POR OPERACIÓN]])</f>
        <v>#DIV/0!</v>
      </c>
    </row>
    <row r="168" spans="1:11" ht="16.5" thickTop="1" thickBot="1" x14ac:dyDescent="0.3">
      <c r="A168" s="26"/>
      <c r="B168" s="23"/>
      <c r="C168" s="23"/>
      <c r="D168" s="23"/>
      <c r="E168" s="23"/>
      <c r="F168" s="23"/>
      <c r="G168" s="6" t="str">
        <f>IF(C168&lt;&gt;"",SUMIF('registro operativa'!$D$2:$D$11268,RESULTADOS!C168,'registro operativa'!$X$2:$X$11268),"")</f>
        <v/>
      </c>
      <c r="H168" s="6">
        <f t="shared" si="3"/>
        <v>0</v>
      </c>
      <c r="I168" s="23"/>
      <c r="J168" s="23"/>
      <c r="K168" s="6" t="e">
        <f>Tabla1[[#This Row],[NETO EN PPRO8]]/(-Tabla1[[#This Row],[STOP POR OPERACIÓN]])</f>
        <v>#DIV/0!</v>
      </c>
    </row>
    <row r="169" spans="1:11" ht="16.5" thickTop="1" thickBot="1" x14ac:dyDescent="0.3">
      <c r="A169" s="26"/>
      <c r="B169" s="23"/>
      <c r="C169" s="23"/>
      <c r="D169" s="23"/>
      <c r="E169" s="23"/>
      <c r="F169" s="23"/>
      <c r="G169" s="6" t="str">
        <f>IF(C169&lt;&gt;"",SUMIF('registro operativa'!$D$2:$D$11268,RESULTADOS!C169,'registro operativa'!$X$2:$X$11268),"")</f>
        <v/>
      </c>
      <c r="H169" s="6">
        <f t="shared" si="3"/>
        <v>0</v>
      </c>
      <c r="I169" s="23"/>
      <c r="J169" s="23"/>
      <c r="K169" s="6" t="e">
        <f>Tabla1[[#This Row],[NETO EN PPRO8]]/(-Tabla1[[#This Row],[STOP POR OPERACIÓN]])</f>
        <v>#DIV/0!</v>
      </c>
    </row>
    <row r="170" spans="1:11" ht="16.5" thickTop="1" thickBot="1" x14ac:dyDescent="0.3">
      <c r="A170" s="26"/>
      <c r="B170" s="23"/>
      <c r="C170" s="23"/>
      <c r="D170" s="23"/>
      <c r="E170" s="23"/>
      <c r="F170" s="23"/>
      <c r="G170" s="6" t="str">
        <f>IF(C170&lt;&gt;"",SUMIF('registro operativa'!$D$2:$D$11268,RESULTADOS!C170,'registro operativa'!$X$2:$X$11268),"")</f>
        <v/>
      </c>
      <c r="H170" s="6">
        <f t="shared" si="3"/>
        <v>0</v>
      </c>
      <c r="I170" s="23"/>
      <c r="J170" s="23"/>
      <c r="K170" s="6" t="e">
        <f>Tabla1[[#This Row],[NETO EN PPRO8]]/(-Tabla1[[#This Row],[STOP POR OPERACIÓN]])</f>
        <v>#DIV/0!</v>
      </c>
    </row>
    <row r="171" spans="1:11" ht="16.5" thickTop="1" thickBot="1" x14ac:dyDescent="0.3">
      <c r="A171" s="26"/>
      <c r="B171" s="23"/>
      <c r="C171" s="23"/>
      <c r="D171" s="23"/>
      <c r="E171" s="23"/>
      <c r="F171" s="23"/>
      <c r="G171" s="6" t="str">
        <f>IF(C171&lt;&gt;"",SUMIF('registro operativa'!$D$2:$D$11268,RESULTADOS!C171,'registro operativa'!$X$2:$X$11268),"")</f>
        <v/>
      </c>
      <c r="H171" s="6">
        <f t="shared" si="3"/>
        <v>0</v>
      </c>
      <c r="I171" s="23"/>
      <c r="J171" s="23"/>
      <c r="K171" s="6" t="e">
        <f>Tabla1[[#This Row],[NETO EN PPRO8]]/(-Tabla1[[#This Row],[STOP POR OPERACIÓN]])</f>
        <v>#DIV/0!</v>
      </c>
    </row>
    <row r="172" spans="1:11" ht="16.5" thickTop="1" thickBot="1" x14ac:dyDescent="0.3">
      <c r="A172" s="26"/>
      <c r="B172" s="23"/>
      <c r="C172" s="23"/>
      <c r="D172" s="23"/>
      <c r="E172" s="23"/>
      <c r="F172" s="23"/>
      <c r="G172" s="6" t="str">
        <f>IF(C172&lt;&gt;"",SUMIF('registro operativa'!$D$2:$D$11268,RESULTADOS!C172,'registro operativa'!$X$2:$X$11268),"")</f>
        <v/>
      </c>
      <c r="H172" s="6">
        <f t="shared" si="3"/>
        <v>0</v>
      </c>
      <c r="I172" s="23"/>
      <c r="J172" s="23"/>
      <c r="K172" s="6" t="e">
        <f>Tabla1[[#This Row],[NETO EN PPRO8]]/(-Tabla1[[#This Row],[STOP POR OPERACIÓN]])</f>
        <v>#DIV/0!</v>
      </c>
    </row>
    <row r="173" spans="1:11" ht="16.5" thickTop="1" thickBot="1" x14ac:dyDescent="0.3">
      <c r="A173" s="26"/>
      <c r="B173" s="23"/>
      <c r="C173" s="23"/>
      <c r="D173" s="23"/>
      <c r="E173" s="23"/>
      <c r="F173" s="23"/>
      <c r="G173" s="6" t="str">
        <f>IF(C173&lt;&gt;"",SUMIF('registro operativa'!$D$2:$D$11268,RESULTADOS!C173,'registro operativa'!$X$2:$X$11268),"")</f>
        <v/>
      </c>
      <c r="H173" s="6">
        <f t="shared" si="3"/>
        <v>0</v>
      </c>
      <c r="I173" s="23"/>
      <c r="J173" s="23"/>
      <c r="K173" s="6" t="e">
        <f>Tabla1[[#This Row],[NETO EN PPRO8]]/(-Tabla1[[#This Row],[STOP POR OPERACIÓN]])</f>
        <v>#DIV/0!</v>
      </c>
    </row>
    <row r="174" spans="1:11" ht="16.5" thickTop="1" thickBot="1" x14ac:dyDescent="0.3">
      <c r="A174" s="26"/>
      <c r="B174" s="23"/>
      <c r="C174" s="23"/>
      <c r="D174" s="23"/>
      <c r="E174" s="23"/>
      <c r="F174" s="23"/>
      <c r="G174" s="6" t="str">
        <f>IF(C174&lt;&gt;"",SUMIF('registro operativa'!$D$2:$D$11268,RESULTADOS!C174,'registro operativa'!$X$2:$X$11268),"")</f>
        <v/>
      </c>
      <c r="H174" s="6">
        <f t="shared" si="3"/>
        <v>0</v>
      </c>
      <c r="I174" s="23"/>
      <c r="J174" s="23"/>
      <c r="K174" s="6" t="e">
        <f>Tabla1[[#This Row],[NETO EN PPRO8]]/(-Tabla1[[#This Row],[STOP POR OPERACIÓN]])</f>
        <v>#DIV/0!</v>
      </c>
    </row>
    <row r="175" spans="1:11" ht="16.5" thickTop="1" thickBot="1" x14ac:dyDescent="0.3">
      <c r="A175" s="26"/>
      <c r="B175" s="23"/>
      <c r="C175" s="23"/>
      <c r="D175" s="23"/>
      <c r="E175" s="23"/>
      <c r="F175" s="23"/>
      <c r="G175" s="6" t="str">
        <f>IF(C175&lt;&gt;"",SUMIF('registro operativa'!$D$2:$D$11268,RESULTADOS!C175,'registro operativa'!$X$2:$X$11268),"")</f>
        <v/>
      </c>
      <c r="H175" s="6">
        <f t="shared" si="3"/>
        <v>0</v>
      </c>
      <c r="I175" s="23"/>
      <c r="J175" s="23"/>
      <c r="K175" s="6" t="e">
        <f>Tabla1[[#This Row],[NETO EN PPRO8]]/(-Tabla1[[#This Row],[STOP POR OPERACIÓN]])</f>
        <v>#DIV/0!</v>
      </c>
    </row>
    <row r="176" spans="1:11" ht="16.5" thickTop="1" thickBot="1" x14ac:dyDescent="0.3">
      <c r="A176" s="26"/>
      <c r="B176" s="23"/>
      <c r="C176" s="23"/>
      <c r="D176" s="23"/>
      <c r="E176" s="23"/>
      <c r="F176" s="23"/>
      <c r="G176" s="6" t="str">
        <f>IF(C176&lt;&gt;"",SUMIF('registro operativa'!$D$2:$D$11268,RESULTADOS!C176,'registro operativa'!$X$2:$X$11268),"")</f>
        <v/>
      </c>
      <c r="H176" s="6">
        <f t="shared" si="3"/>
        <v>0</v>
      </c>
      <c r="I176" s="23"/>
      <c r="J176" s="23"/>
      <c r="K176" s="6" t="e">
        <f>Tabla1[[#This Row],[NETO EN PPRO8]]/(-Tabla1[[#This Row],[STOP POR OPERACIÓN]])</f>
        <v>#DIV/0!</v>
      </c>
    </row>
    <row r="177" spans="1:11" ht="16.5" thickTop="1" thickBot="1" x14ac:dyDescent="0.3">
      <c r="A177" s="26"/>
      <c r="B177" s="23"/>
      <c r="C177" s="23"/>
      <c r="D177" s="23"/>
      <c r="E177" s="23"/>
      <c r="F177" s="23"/>
      <c r="G177" s="6" t="str">
        <f>IF(C177&lt;&gt;"",SUMIF('registro operativa'!$D$2:$D$11268,RESULTADOS!C177,'registro operativa'!$X$2:$X$11268),"")</f>
        <v/>
      </c>
      <c r="H177" s="6">
        <f t="shared" si="3"/>
        <v>0</v>
      </c>
      <c r="I177" s="23"/>
      <c r="J177" s="23"/>
      <c r="K177" s="6" t="e">
        <f>Tabla1[[#This Row],[NETO EN PPRO8]]/(-Tabla1[[#This Row],[STOP POR OPERACIÓN]])</f>
        <v>#DIV/0!</v>
      </c>
    </row>
    <row r="178" spans="1:11" ht="16.5" thickTop="1" thickBot="1" x14ac:dyDescent="0.3">
      <c r="A178" s="26"/>
      <c r="B178" s="23"/>
      <c r="C178" s="23"/>
      <c r="D178" s="23"/>
      <c r="E178" s="23"/>
      <c r="F178" s="23"/>
      <c r="G178" s="6" t="str">
        <f>IF(C178&lt;&gt;"",SUMIF('registro operativa'!$D$2:$D$11268,RESULTADOS!C178,'registro operativa'!$X$2:$X$11268),"")</f>
        <v/>
      </c>
      <c r="H178" s="6">
        <f t="shared" si="3"/>
        <v>0</v>
      </c>
      <c r="I178" s="23"/>
      <c r="J178" s="23"/>
      <c r="K178" s="6" t="e">
        <f>Tabla1[[#This Row],[NETO EN PPRO8]]/(-Tabla1[[#This Row],[STOP POR OPERACIÓN]])</f>
        <v>#DIV/0!</v>
      </c>
    </row>
    <row r="179" spans="1:11" ht="16.5" thickTop="1" thickBot="1" x14ac:dyDescent="0.3">
      <c r="A179" s="26"/>
      <c r="B179" s="23"/>
      <c r="C179" s="23"/>
      <c r="D179" s="23"/>
      <c r="E179" s="23"/>
      <c r="F179" s="23"/>
      <c r="G179" s="6" t="str">
        <f>IF(C179&lt;&gt;"",SUMIF('registro operativa'!$D$2:$D$11268,RESULTADOS!C179,'registro operativa'!$X$2:$X$11268),"")</f>
        <v/>
      </c>
      <c r="H179" s="6">
        <f t="shared" si="3"/>
        <v>0</v>
      </c>
      <c r="I179" s="23"/>
      <c r="J179" s="23"/>
      <c r="K179" s="6" t="e">
        <f>Tabla1[[#This Row],[NETO EN PPRO8]]/(-Tabla1[[#This Row],[STOP POR OPERACIÓN]])</f>
        <v>#DIV/0!</v>
      </c>
    </row>
    <row r="180" spans="1:11" ht="16.5" thickTop="1" thickBot="1" x14ac:dyDescent="0.3">
      <c r="A180" s="26"/>
      <c r="B180" s="23"/>
      <c r="C180" s="23"/>
      <c r="D180" s="23"/>
      <c r="E180" s="23"/>
      <c r="F180" s="23"/>
      <c r="G180" s="6" t="str">
        <f>IF(C180&lt;&gt;"",SUMIF('registro operativa'!$D$2:$D$11268,RESULTADOS!C180,'registro operativa'!$X$2:$X$11268),"")</f>
        <v/>
      </c>
      <c r="H180" s="6">
        <f t="shared" si="3"/>
        <v>0</v>
      </c>
      <c r="I180" s="23"/>
      <c r="J180" s="23"/>
      <c r="K180" s="6" t="e">
        <f>Tabla1[[#This Row],[NETO EN PPRO8]]/(-Tabla1[[#This Row],[STOP POR OPERACIÓN]])</f>
        <v>#DIV/0!</v>
      </c>
    </row>
    <row r="181" spans="1:11" ht="16.5" thickTop="1" thickBot="1" x14ac:dyDescent="0.3">
      <c r="A181" s="26"/>
      <c r="B181" s="23"/>
      <c r="C181" s="23"/>
      <c r="D181" s="23"/>
      <c r="E181" s="23"/>
      <c r="F181" s="23"/>
      <c r="G181" s="6" t="str">
        <f>IF(C181&lt;&gt;"",SUMIF('registro operativa'!$D$2:$D$11268,RESULTADOS!C181,'registro operativa'!$X$2:$X$11268),"")</f>
        <v/>
      </c>
      <c r="H181" s="6">
        <f t="shared" si="3"/>
        <v>0</v>
      </c>
      <c r="I181" s="23"/>
      <c r="J181" s="23"/>
      <c r="K181" s="6" t="e">
        <f>Tabla1[[#This Row],[NETO EN PPRO8]]/(-Tabla1[[#This Row],[STOP POR OPERACIÓN]])</f>
        <v>#DIV/0!</v>
      </c>
    </row>
    <row r="182" spans="1:11" ht="16.5" thickTop="1" thickBot="1" x14ac:dyDescent="0.3">
      <c r="A182" s="26"/>
      <c r="B182" s="23"/>
      <c r="C182" s="23"/>
      <c r="D182" s="23"/>
      <c r="E182" s="23"/>
      <c r="F182" s="23"/>
      <c r="G182" s="6" t="str">
        <f>IF(C182&lt;&gt;"",SUMIF('registro operativa'!$D$2:$D$11268,RESULTADOS!C182,'registro operativa'!$X$2:$X$11268),"")</f>
        <v/>
      </c>
      <c r="H182" s="6">
        <f t="shared" si="3"/>
        <v>0</v>
      </c>
      <c r="I182" s="23"/>
      <c r="J182" s="23"/>
      <c r="K182" s="6" t="e">
        <f>Tabla1[[#This Row],[NETO EN PPRO8]]/(-Tabla1[[#This Row],[STOP POR OPERACIÓN]])</f>
        <v>#DIV/0!</v>
      </c>
    </row>
    <row r="183" spans="1:11" ht="16.5" thickTop="1" thickBot="1" x14ac:dyDescent="0.3">
      <c r="A183" s="26"/>
      <c r="B183" s="23"/>
      <c r="C183" s="23"/>
      <c r="D183" s="23"/>
      <c r="E183" s="23"/>
      <c r="F183" s="23"/>
      <c r="G183" s="6" t="str">
        <f>IF(C183&lt;&gt;"",SUMIF('registro operativa'!$D$2:$D$11268,RESULTADOS!C183,'registro operativa'!$X$2:$X$11268),"")</f>
        <v/>
      </c>
      <c r="H183" s="6">
        <f t="shared" si="3"/>
        <v>0</v>
      </c>
      <c r="I183" s="23"/>
      <c r="J183" s="23"/>
      <c r="K183" s="6" t="e">
        <f>Tabla1[[#This Row],[NETO EN PPRO8]]/(-Tabla1[[#This Row],[STOP POR OPERACIÓN]])</f>
        <v>#DIV/0!</v>
      </c>
    </row>
    <row r="184" spans="1:11" ht="16.5" thickTop="1" thickBot="1" x14ac:dyDescent="0.3">
      <c r="A184" s="26"/>
      <c r="B184" s="23"/>
      <c r="C184" s="23"/>
      <c r="D184" s="23"/>
      <c r="E184" s="23"/>
      <c r="F184" s="23"/>
      <c r="G184" s="6" t="str">
        <f>IF(C184&lt;&gt;"",SUMIF('registro operativa'!$D$2:$D$11268,RESULTADOS!C184,'registro operativa'!$X$2:$X$11268),"")</f>
        <v/>
      </c>
      <c r="H184" s="6">
        <f t="shared" si="3"/>
        <v>0</v>
      </c>
      <c r="I184" s="23"/>
      <c r="J184" s="23"/>
      <c r="K184" s="6" t="e">
        <f>Tabla1[[#This Row],[NETO EN PPRO8]]/(-Tabla1[[#This Row],[STOP POR OPERACIÓN]])</f>
        <v>#DIV/0!</v>
      </c>
    </row>
    <row r="185" spans="1:11" ht="16.5" thickTop="1" thickBot="1" x14ac:dyDescent="0.3">
      <c r="A185" s="26"/>
      <c r="B185" s="23"/>
      <c r="C185" s="23"/>
      <c r="D185" s="23"/>
      <c r="E185" s="23"/>
      <c r="F185" s="23"/>
      <c r="G185" s="6" t="str">
        <f>IF(C185&lt;&gt;"",SUMIF('registro operativa'!$D$2:$D$11268,RESULTADOS!C185,'registro operativa'!$X$2:$X$11268),"")</f>
        <v/>
      </c>
      <c r="H185" s="6">
        <f t="shared" si="3"/>
        <v>0</v>
      </c>
      <c r="I185" s="23"/>
      <c r="J185" s="23"/>
      <c r="K185" s="6" t="e">
        <f>Tabla1[[#This Row],[NETO EN PPRO8]]/(-Tabla1[[#This Row],[STOP POR OPERACIÓN]])</f>
        <v>#DIV/0!</v>
      </c>
    </row>
    <row r="186" spans="1:11" ht="16.5" thickTop="1" thickBot="1" x14ac:dyDescent="0.3">
      <c r="A186" s="26"/>
      <c r="B186" s="23"/>
      <c r="C186" s="23"/>
      <c r="D186" s="23"/>
      <c r="E186" s="23"/>
      <c r="F186" s="23"/>
      <c r="G186" s="6" t="str">
        <f>IF(C186&lt;&gt;"",SUMIF('registro operativa'!$D$2:$D$11268,RESULTADOS!C186,'registro operativa'!$X$2:$X$11268),"")</f>
        <v/>
      </c>
      <c r="H186" s="6">
        <f t="shared" si="3"/>
        <v>0</v>
      </c>
      <c r="I186" s="23"/>
      <c r="J186" s="23"/>
      <c r="K186" s="6" t="e">
        <f>Tabla1[[#This Row],[NETO EN PPRO8]]/(-Tabla1[[#This Row],[STOP POR OPERACIÓN]])</f>
        <v>#DIV/0!</v>
      </c>
    </row>
    <row r="187" spans="1:11" ht="16.5" thickTop="1" thickBot="1" x14ac:dyDescent="0.3">
      <c r="A187" s="26"/>
      <c r="B187" s="23"/>
      <c r="C187" s="23"/>
      <c r="D187" s="23"/>
      <c r="E187" s="23"/>
      <c r="F187" s="23"/>
      <c r="G187" s="6" t="str">
        <f>IF(C187&lt;&gt;"",SUMIF('registro operativa'!$D$2:$D$11268,RESULTADOS!C187,'registro operativa'!$X$2:$X$11268),"")</f>
        <v/>
      </c>
      <c r="H187" s="6">
        <f t="shared" si="3"/>
        <v>0</v>
      </c>
      <c r="I187" s="23"/>
      <c r="J187" s="23"/>
      <c r="K187" s="6" t="e">
        <f>Tabla1[[#This Row],[NETO EN PPRO8]]/(-Tabla1[[#This Row],[STOP POR OPERACIÓN]])</f>
        <v>#DIV/0!</v>
      </c>
    </row>
    <row r="188" spans="1:11" ht="16.5" thickTop="1" thickBot="1" x14ac:dyDescent="0.3">
      <c r="A188" s="26"/>
      <c r="B188" s="23"/>
      <c r="C188" s="23"/>
      <c r="D188" s="23"/>
      <c r="E188" s="23"/>
      <c r="F188" s="23"/>
      <c r="G188" s="6" t="str">
        <f>IF(C188&lt;&gt;"",SUMIF('registro operativa'!$D$2:$D$11268,RESULTADOS!C188,'registro operativa'!$X$2:$X$11268),"")</f>
        <v/>
      </c>
      <c r="H188" s="6">
        <f t="shared" si="3"/>
        <v>0</v>
      </c>
      <c r="I188" s="23"/>
      <c r="J188" s="23"/>
      <c r="K188" s="6" t="e">
        <f>Tabla1[[#This Row],[NETO EN PPRO8]]/(-Tabla1[[#This Row],[STOP POR OPERACIÓN]])</f>
        <v>#DIV/0!</v>
      </c>
    </row>
    <row r="189" spans="1:11" ht="16.5" thickTop="1" thickBot="1" x14ac:dyDescent="0.3">
      <c r="A189" s="26"/>
      <c r="B189" s="23"/>
      <c r="C189" s="23"/>
      <c r="D189" s="23"/>
      <c r="E189" s="23"/>
      <c r="F189" s="23"/>
      <c r="G189" s="6" t="str">
        <f>IF(C189&lt;&gt;"",SUMIF('registro operativa'!$D$2:$D$11268,RESULTADOS!C189,'registro operativa'!$X$2:$X$11268),"")</f>
        <v/>
      </c>
      <c r="H189" s="6">
        <f t="shared" si="3"/>
        <v>0</v>
      </c>
      <c r="I189" s="23"/>
      <c r="J189" s="23"/>
      <c r="K189" s="6" t="e">
        <f>Tabla1[[#This Row],[NETO EN PPRO8]]/(-Tabla1[[#This Row],[STOP POR OPERACIÓN]])</f>
        <v>#DIV/0!</v>
      </c>
    </row>
    <row r="190" spans="1:11" ht="16.5" thickTop="1" thickBot="1" x14ac:dyDescent="0.3">
      <c r="A190" s="26"/>
      <c r="B190" s="23"/>
      <c r="C190" s="23"/>
      <c r="D190" s="23"/>
      <c r="E190" s="23"/>
      <c r="F190" s="23"/>
      <c r="G190" s="6" t="str">
        <f>IF(C190&lt;&gt;"",SUMIF('registro operativa'!$D$2:$D$11268,RESULTADOS!C190,'registro operativa'!$X$2:$X$11268),"")</f>
        <v/>
      </c>
      <c r="H190" s="6">
        <f t="shared" si="3"/>
        <v>0</v>
      </c>
      <c r="I190" s="23"/>
      <c r="J190" s="23"/>
      <c r="K190" s="6" t="e">
        <f>Tabla1[[#This Row],[NETO EN PPRO8]]/(-Tabla1[[#This Row],[STOP POR OPERACIÓN]])</f>
        <v>#DIV/0!</v>
      </c>
    </row>
    <row r="191" spans="1:11" ht="16.5" thickTop="1" thickBot="1" x14ac:dyDescent="0.3">
      <c r="A191" s="26"/>
      <c r="B191" s="23"/>
      <c r="C191" s="23"/>
      <c r="D191" s="23"/>
      <c r="E191" s="23"/>
      <c r="F191" s="23"/>
      <c r="G191" s="6" t="str">
        <f>IF(C191&lt;&gt;"",SUMIF('registro operativa'!$D$2:$D$11268,RESULTADOS!C191,'registro operativa'!$X$2:$X$11268),"")</f>
        <v/>
      </c>
      <c r="H191" s="6">
        <f t="shared" si="3"/>
        <v>0</v>
      </c>
      <c r="I191" s="23"/>
      <c r="J191" s="23"/>
      <c r="K191" s="6" t="e">
        <f>Tabla1[[#This Row],[NETO EN PPRO8]]/(-Tabla1[[#This Row],[STOP POR OPERACIÓN]])</f>
        <v>#DIV/0!</v>
      </c>
    </row>
    <row r="192" spans="1:11" ht="16.5" thickTop="1" thickBot="1" x14ac:dyDescent="0.3">
      <c r="A192" s="26"/>
      <c r="B192" s="23"/>
      <c r="C192" s="23"/>
      <c r="D192" s="23"/>
      <c r="E192" s="23"/>
      <c r="F192" s="23"/>
      <c r="G192" s="6" t="str">
        <f>IF(C192&lt;&gt;"",SUMIF('registro operativa'!$D$2:$D$11268,RESULTADOS!C192,'registro operativa'!$X$2:$X$11268),"")</f>
        <v/>
      </c>
      <c r="H192" s="6">
        <f t="shared" si="3"/>
        <v>0</v>
      </c>
      <c r="I192" s="23"/>
      <c r="J192" s="23"/>
      <c r="K192" s="6" t="e">
        <f>Tabla1[[#This Row],[NETO EN PPRO8]]/(-Tabla1[[#This Row],[STOP POR OPERACIÓN]])</f>
        <v>#DIV/0!</v>
      </c>
    </row>
    <row r="193" spans="1:11" ht="16.5" thickTop="1" thickBot="1" x14ac:dyDescent="0.3">
      <c r="A193" s="26"/>
      <c r="B193" s="23"/>
      <c r="C193" s="23"/>
      <c r="D193" s="23"/>
      <c r="E193" s="23"/>
      <c r="F193" s="23"/>
      <c r="G193" s="6" t="str">
        <f>IF(C193&lt;&gt;"",SUMIF('registro operativa'!$D$2:$D$11268,RESULTADOS!C193,'registro operativa'!$X$2:$X$11268),"")</f>
        <v/>
      </c>
      <c r="H193" s="6">
        <f t="shared" si="3"/>
        <v>0</v>
      </c>
      <c r="I193" s="23"/>
      <c r="J193" s="23"/>
      <c r="K193" s="6" t="e">
        <f>Tabla1[[#This Row],[NETO EN PPRO8]]/(-Tabla1[[#This Row],[STOP POR OPERACIÓN]])</f>
        <v>#DIV/0!</v>
      </c>
    </row>
    <row r="194" spans="1:11" ht="16.5" thickTop="1" thickBot="1" x14ac:dyDescent="0.3">
      <c r="A194" s="26"/>
      <c r="B194" s="23"/>
      <c r="C194" s="23"/>
      <c r="D194" s="23"/>
      <c r="E194" s="23"/>
      <c r="F194" s="23"/>
      <c r="G194" s="6" t="str">
        <f>IF(C194&lt;&gt;"",SUMIF('registro operativa'!$D$2:$D$11268,RESULTADOS!C194,'registro operativa'!$X$2:$X$11268),"")</f>
        <v/>
      </c>
      <c r="H194" s="6">
        <f t="shared" si="3"/>
        <v>0</v>
      </c>
      <c r="I194" s="23"/>
      <c r="J194" s="23"/>
      <c r="K194" s="6" t="e">
        <f>Tabla1[[#This Row],[NETO EN PPRO8]]/(-Tabla1[[#This Row],[STOP POR OPERACIÓN]])</f>
        <v>#DIV/0!</v>
      </c>
    </row>
    <row r="195" spans="1:11" ht="16.5" thickTop="1" thickBot="1" x14ac:dyDescent="0.3">
      <c r="A195" s="26"/>
      <c r="B195" s="23"/>
      <c r="C195" s="23"/>
      <c r="D195" s="23"/>
      <c r="E195" s="23"/>
      <c r="F195" s="23"/>
      <c r="G195" s="6" t="str">
        <f>IF(C195&lt;&gt;"",SUMIF('registro operativa'!$D$2:$D$11268,RESULTADOS!C195,'registro operativa'!$X$2:$X$11268),"")</f>
        <v/>
      </c>
      <c r="H195" s="6">
        <f t="shared" si="3"/>
        <v>0</v>
      </c>
      <c r="I195" s="23"/>
      <c r="J195" s="23"/>
      <c r="K195" s="6" t="e">
        <f>Tabla1[[#This Row],[NETO EN PPRO8]]/(-Tabla1[[#This Row],[STOP POR OPERACIÓN]])</f>
        <v>#DIV/0!</v>
      </c>
    </row>
    <row r="196" spans="1:11" ht="16.5" thickTop="1" thickBot="1" x14ac:dyDescent="0.3">
      <c r="A196" s="26"/>
      <c r="B196" s="23"/>
      <c r="C196" s="23"/>
      <c r="D196" s="23"/>
      <c r="E196" s="23"/>
      <c r="F196" s="23"/>
      <c r="G196" s="6" t="str">
        <f>IF(C196&lt;&gt;"",SUMIF('registro operativa'!$D$2:$D$11268,RESULTADOS!C196,'registro operativa'!$X$2:$X$11268),"")</f>
        <v/>
      </c>
      <c r="H196" s="6">
        <f t="shared" si="3"/>
        <v>0</v>
      </c>
      <c r="I196" s="23"/>
      <c r="J196" s="23"/>
      <c r="K196" s="6" t="e">
        <f>Tabla1[[#This Row],[NETO EN PPRO8]]/(-Tabla1[[#This Row],[STOP POR OPERACIÓN]])</f>
        <v>#DIV/0!</v>
      </c>
    </row>
    <row r="197" spans="1:11" ht="16.5" thickTop="1" thickBot="1" x14ac:dyDescent="0.3">
      <c r="A197" s="26"/>
      <c r="B197" s="23"/>
      <c r="C197" s="23"/>
      <c r="D197" s="23"/>
      <c r="E197" s="23"/>
      <c r="F197" s="23"/>
      <c r="G197" s="6" t="str">
        <f>IF(C197&lt;&gt;"",SUMIF('registro operativa'!$D$2:$D$11268,RESULTADOS!C197,'registro operativa'!$X$2:$X$11268),"")</f>
        <v/>
      </c>
      <c r="H197" s="6">
        <f t="shared" si="3"/>
        <v>0</v>
      </c>
      <c r="I197" s="23"/>
      <c r="J197" s="23"/>
      <c r="K197" s="6" t="e">
        <f>Tabla1[[#This Row],[NETO EN PPRO8]]/(-Tabla1[[#This Row],[STOP POR OPERACIÓN]])</f>
        <v>#DIV/0!</v>
      </c>
    </row>
    <row r="198" spans="1:11" ht="16.5" thickTop="1" thickBot="1" x14ac:dyDescent="0.3">
      <c r="A198" s="26"/>
      <c r="B198" s="23"/>
      <c r="C198" s="23"/>
      <c r="D198" s="23"/>
      <c r="E198" s="23"/>
      <c r="F198" s="23"/>
      <c r="G198" s="6" t="str">
        <f>IF(C198&lt;&gt;"",SUMIF('registro operativa'!$D$2:$D$11268,RESULTADOS!C198,'registro operativa'!$X$2:$X$11268),"")</f>
        <v/>
      </c>
      <c r="H198" s="6">
        <f t="shared" si="3"/>
        <v>0</v>
      </c>
      <c r="I198" s="23"/>
      <c r="J198" s="23"/>
      <c r="K198" s="6" t="e">
        <f>Tabla1[[#This Row],[NETO EN PPRO8]]/(-Tabla1[[#This Row],[STOP POR OPERACIÓN]])</f>
        <v>#DIV/0!</v>
      </c>
    </row>
    <row r="199" spans="1:11" ht="16.5" thickTop="1" thickBot="1" x14ac:dyDescent="0.3">
      <c r="A199" s="26"/>
      <c r="B199" s="23"/>
      <c r="C199" s="23"/>
      <c r="D199" s="23"/>
      <c r="E199" s="23"/>
      <c r="F199" s="23"/>
      <c r="G199" s="6" t="str">
        <f>IF(C199&lt;&gt;"",SUMIF('registro operativa'!$D$2:$D$11268,RESULTADOS!C199,'registro operativa'!$X$2:$X$11268),"")</f>
        <v/>
      </c>
      <c r="H199" s="6">
        <f t="shared" si="3"/>
        <v>0</v>
      </c>
      <c r="I199" s="23"/>
      <c r="J199" s="23"/>
      <c r="K199" s="6" t="e">
        <f>Tabla1[[#This Row],[NETO EN PPRO8]]/(-Tabla1[[#This Row],[STOP POR OPERACIÓN]])</f>
        <v>#DIV/0!</v>
      </c>
    </row>
    <row r="200" spans="1:11" ht="16.5" thickTop="1" thickBot="1" x14ac:dyDescent="0.3">
      <c r="A200" s="26"/>
      <c r="B200" s="23"/>
      <c r="C200" s="23"/>
      <c r="D200" s="23"/>
      <c r="E200" s="23"/>
      <c r="F200" s="23"/>
      <c r="G200" s="6" t="str">
        <f>IF(C200&lt;&gt;"",SUMIF('registro operativa'!$D$2:$D$11268,RESULTADOS!C200,'registro operativa'!$X$2:$X$11268),"")</f>
        <v/>
      </c>
      <c r="H200" s="6">
        <f t="shared" si="3"/>
        <v>0</v>
      </c>
      <c r="I200" s="23"/>
      <c r="J200" s="23"/>
      <c r="K200" s="6" t="e">
        <f>Tabla1[[#This Row],[NETO EN PPRO8]]/(-Tabla1[[#This Row],[STOP POR OPERACIÓN]])</f>
        <v>#DIV/0!</v>
      </c>
    </row>
    <row r="201" spans="1:11" ht="16.5" thickTop="1" thickBot="1" x14ac:dyDescent="0.3">
      <c r="A201" s="26"/>
      <c r="B201" s="23"/>
      <c r="C201" s="23"/>
      <c r="D201" s="23"/>
      <c r="E201" s="23"/>
      <c r="F201" s="23"/>
      <c r="G201" s="6" t="str">
        <f>IF(C201&lt;&gt;"",SUMIF('registro operativa'!$D$2:$D$11268,RESULTADOS!C201,'registro operativa'!$X$2:$X$11268),"")</f>
        <v/>
      </c>
      <c r="H201" s="6">
        <f t="shared" si="3"/>
        <v>0</v>
      </c>
      <c r="I201" s="23"/>
      <c r="J201" s="23"/>
      <c r="K201" s="6" t="e">
        <f>Tabla1[[#This Row],[NETO EN PPRO8]]/(-Tabla1[[#This Row],[STOP POR OPERACIÓN]])</f>
        <v>#DIV/0!</v>
      </c>
    </row>
    <row r="202" spans="1:11" ht="16.5" thickTop="1" thickBot="1" x14ac:dyDescent="0.3">
      <c r="A202" s="26"/>
      <c r="B202" s="23"/>
      <c r="C202" s="23"/>
      <c r="D202" s="23"/>
      <c r="E202" s="23"/>
      <c r="F202" s="23"/>
      <c r="G202" s="6" t="str">
        <f>IF(C202&lt;&gt;"",SUMIF('registro operativa'!$D$2:$D$11268,RESULTADOS!C202,'registro operativa'!$X$2:$X$11268),"")</f>
        <v/>
      </c>
      <c r="H202" s="6">
        <f t="shared" si="3"/>
        <v>0</v>
      </c>
      <c r="I202" s="23"/>
      <c r="J202" s="23"/>
      <c r="K202" s="6" t="e">
        <f>Tabla1[[#This Row],[NETO EN PPRO8]]/(-Tabla1[[#This Row],[STOP POR OPERACIÓN]])</f>
        <v>#DIV/0!</v>
      </c>
    </row>
    <row r="203" spans="1:11" ht="16.5" thickTop="1" thickBot="1" x14ac:dyDescent="0.3">
      <c r="A203" s="26"/>
      <c r="B203" s="23"/>
      <c r="C203" s="23"/>
      <c r="D203" s="23"/>
      <c r="E203" s="23"/>
      <c r="F203" s="23"/>
      <c r="G203" s="6" t="str">
        <f>IF(C203&lt;&gt;"",SUMIF('registro operativa'!$D$2:$D$11268,RESULTADOS!C203,'registro operativa'!$X$2:$X$11268),"")</f>
        <v/>
      </c>
      <c r="H203" s="6">
        <f t="shared" si="3"/>
        <v>0</v>
      </c>
      <c r="I203" s="23"/>
      <c r="J203" s="23"/>
      <c r="K203" s="6" t="e">
        <f>Tabla1[[#This Row],[NETO EN PPRO8]]/(-Tabla1[[#This Row],[STOP POR OPERACIÓN]])</f>
        <v>#DIV/0!</v>
      </c>
    </row>
    <row r="204" spans="1:11" ht="16.5" thickTop="1" thickBot="1" x14ac:dyDescent="0.3">
      <c r="A204" s="26"/>
      <c r="B204" s="23"/>
      <c r="C204" s="23"/>
      <c r="D204" s="23"/>
      <c r="E204" s="23"/>
      <c r="F204" s="23"/>
      <c r="G204" s="6" t="str">
        <f>IF(C204&lt;&gt;"",SUMIF('registro operativa'!$D$2:$D$11268,RESULTADOS!C204,'registro operativa'!$X$2:$X$11268),"")</f>
        <v/>
      </c>
      <c r="H204" s="6">
        <f t="shared" si="3"/>
        <v>0</v>
      </c>
      <c r="I204" s="23"/>
      <c r="J204" s="23"/>
      <c r="K204" s="6" t="e">
        <f>Tabla1[[#This Row],[NETO EN PPRO8]]/(-Tabla1[[#This Row],[STOP POR OPERACIÓN]])</f>
        <v>#DIV/0!</v>
      </c>
    </row>
    <row r="205" spans="1:11" ht="16.5" thickTop="1" thickBot="1" x14ac:dyDescent="0.3">
      <c r="A205" s="26"/>
      <c r="B205" s="23"/>
      <c r="C205" s="23"/>
      <c r="D205" s="23"/>
      <c r="E205" s="23"/>
      <c r="F205" s="23"/>
      <c r="G205" s="6" t="str">
        <f>IF(C205&lt;&gt;"",SUMIF('registro operativa'!$D$2:$D$11268,RESULTADOS!C205,'registro operativa'!$X$2:$X$11268),"")</f>
        <v/>
      </c>
      <c r="H205" s="6">
        <f t="shared" si="3"/>
        <v>0</v>
      </c>
      <c r="I205" s="23"/>
      <c r="J205" s="23"/>
      <c r="K205" s="6" t="e">
        <f>Tabla1[[#This Row],[NETO EN PPRO8]]/(-Tabla1[[#This Row],[STOP POR OPERACIÓN]])</f>
        <v>#DIV/0!</v>
      </c>
    </row>
    <row r="206" spans="1:11" ht="16.5" thickTop="1" thickBot="1" x14ac:dyDescent="0.3">
      <c r="A206" s="26"/>
      <c r="B206" s="23"/>
      <c r="C206" s="23"/>
      <c r="D206" s="23"/>
      <c r="E206" s="23"/>
      <c r="F206" s="23"/>
      <c r="G206" s="6" t="str">
        <f>IF(C206&lt;&gt;"",SUMIF('registro operativa'!$D$2:$D$11268,RESULTADOS!C206,'registro operativa'!$X$2:$X$11268),"")</f>
        <v/>
      </c>
      <c r="H206" s="6">
        <f t="shared" si="3"/>
        <v>0</v>
      </c>
      <c r="I206" s="23"/>
      <c r="J206" s="23"/>
      <c r="K206" s="6" t="e">
        <f>Tabla1[[#This Row],[NETO EN PPRO8]]/(-Tabla1[[#This Row],[STOP POR OPERACIÓN]])</f>
        <v>#DIV/0!</v>
      </c>
    </row>
    <row r="207" spans="1:11" ht="16.5" thickTop="1" thickBot="1" x14ac:dyDescent="0.3">
      <c r="A207" s="26"/>
      <c r="B207" s="23"/>
      <c r="C207" s="23"/>
      <c r="D207" s="23"/>
      <c r="E207" s="23"/>
      <c r="F207" s="23"/>
      <c r="G207" s="6" t="str">
        <f>IF(C207&lt;&gt;"",SUMIF('registro operativa'!$D$2:$D$11268,RESULTADOS!C207,'registro operativa'!$X$2:$X$11268),"")</f>
        <v/>
      </c>
      <c r="H207" s="6">
        <f t="shared" si="3"/>
        <v>0</v>
      </c>
      <c r="I207" s="23"/>
      <c r="J207" s="23"/>
      <c r="K207" s="6" t="e">
        <f>Tabla1[[#This Row],[NETO EN PPRO8]]/(-Tabla1[[#This Row],[STOP POR OPERACIÓN]])</f>
        <v>#DIV/0!</v>
      </c>
    </row>
    <row r="208" spans="1:11" ht="16.5" thickTop="1" thickBot="1" x14ac:dyDescent="0.3">
      <c r="A208" s="26"/>
      <c r="B208" s="23"/>
      <c r="C208" s="23"/>
      <c r="D208" s="23"/>
      <c r="E208" s="23"/>
      <c r="F208" s="23"/>
      <c r="G208" s="6" t="str">
        <f>IF(C208&lt;&gt;"",SUMIF('registro operativa'!$D$2:$D$11268,RESULTADOS!C208,'registro operativa'!$X$2:$X$11268),"")</f>
        <v/>
      </c>
      <c r="H208" s="6">
        <f t="shared" si="3"/>
        <v>0</v>
      </c>
      <c r="I208" s="23"/>
      <c r="J208" s="23"/>
      <c r="K208" s="6" t="e">
        <f>Tabla1[[#This Row],[NETO EN PPRO8]]/(-Tabla1[[#This Row],[STOP POR OPERACIÓN]])</f>
        <v>#DIV/0!</v>
      </c>
    </row>
    <row r="209" spans="1:11" ht="16.5" thickTop="1" thickBot="1" x14ac:dyDescent="0.3">
      <c r="A209" s="26"/>
      <c r="B209" s="23"/>
      <c r="C209" s="23"/>
      <c r="D209" s="23"/>
      <c r="E209" s="23"/>
      <c r="F209" s="23"/>
      <c r="G209" s="6" t="str">
        <f>IF(C209&lt;&gt;"",SUMIF('registro operativa'!$D$2:$D$11268,RESULTADOS!C209,'registro operativa'!$X$2:$X$11268),"")</f>
        <v/>
      </c>
      <c r="H209" s="6">
        <f t="shared" si="3"/>
        <v>0</v>
      </c>
      <c r="I209" s="23"/>
      <c r="J209" s="23"/>
      <c r="K209" s="6" t="e">
        <f>Tabla1[[#This Row],[NETO EN PPRO8]]/(-Tabla1[[#This Row],[STOP POR OPERACIÓN]])</f>
        <v>#DIV/0!</v>
      </c>
    </row>
    <row r="210" spans="1:11" ht="16.5" thickTop="1" thickBot="1" x14ac:dyDescent="0.3">
      <c r="A210" s="26"/>
      <c r="B210" s="23"/>
      <c r="C210" s="23"/>
      <c r="D210" s="23"/>
      <c r="E210" s="23"/>
      <c r="F210" s="23"/>
      <c r="G210" s="6" t="str">
        <f>IF(C210&lt;&gt;"",SUMIF('registro operativa'!$D$2:$D$11268,RESULTADOS!C210,'registro operativa'!$X$2:$X$11268),"")</f>
        <v/>
      </c>
      <c r="H210" s="6">
        <f t="shared" si="3"/>
        <v>0</v>
      </c>
      <c r="I210" s="23"/>
      <c r="J210" s="23"/>
      <c r="K210" s="6" t="e">
        <f>Tabla1[[#This Row],[NETO EN PPRO8]]/(-Tabla1[[#This Row],[STOP POR OPERACIÓN]])</f>
        <v>#DIV/0!</v>
      </c>
    </row>
    <row r="211" spans="1:11" ht="16.5" thickTop="1" thickBot="1" x14ac:dyDescent="0.3">
      <c r="A211" s="26"/>
      <c r="B211" s="23"/>
      <c r="C211" s="23"/>
      <c r="D211" s="23"/>
      <c r="E211" s="23"/>
      <c r="F211" s="23"/>
      <c r="G211" s="6" t="str">
        <f>IF(C211&lt;&gt;"",SUMIF('registro operativa'!$D$2:$D$11268,RESULTADOS!C211,'registro operativa'!$X$2:$X$11268),"")</f>
        <v/>
      </c>
      <c r="H211" s="6">
        <f t="shared" si="3"/>
        <v>0</v>
      </c>
      <c r="I211" s="23"/>
      <c r="J211" s="23"/>
      <c r="K211" s="6" t="e">
        <f>Tabla1[[#This Row],[NETO EN PPRO8]]/(-Tabla1[[#This Row],[STOP POR OPERACIÓN]])</f>
        <v>#DIV/0!</v>
      </c>
    </row>
    <row r="212" spans="1:11" ht="16.5" thickTop="1" thickBot="1" x14ac:dyDescent="0.3">
      <c r="A212" s="26"/>
      <c r="B212" s="23"/>
      <c r="C212" s="23"/>
      <c r="D212" s="23"/>
      <c r="E212" s="23"/>
      <c r="F212" s="23"/>
      <c r="G212" s="6" t="str">
        <f>IF(C212&lt;&gt;"",SUMIF('registro operativa'!$D$2:$D$11268,RESULTADOS!C212,'registro operativa'!$X$2:$X$11268),"")</f>
        <v/>
      </c>
      <c r="H212" s="6">
        <f t="shared" si="3"/>
        <v>0</v>
      </c>
      <c r="I212" s="23"/>
      <c r="J212" s="23"/>
      <c r="K212" s="6" t="e">
        <f>Tabla1[[#This Row],[NETO EN PPRO8]]/(-Tabla1[[#This Row],[STOP POR OPERACIÓN]])</f>
        <v>#DIV/0!</v>
      </c>
    </row>
    <row r="213" spans="1:11" ht="16.5" thickTop="1" thickBot="1" x14ac:dyDescent="0.3">
      <c r="A213" s="26"/>
      <c r="B213" s="23"/>
      <c r="C213" s="23"/>
      <c r="D213" s="23"/>
      <c r="E213" s="23"/>
      <c r="F213" s="23"/>
      <c r="G213" s="6" t="str">
        <f>IF(C213&lt;&gt;"",SUMIF('registro operativa'!$D$2:$D$11268,RESULTADOS!C213,'registro operativa'!$X$2:$X$11268),"")</f>
        <v/>
      </c>
      <c r="H213" s="6">
        <f t="shared" si="3"/>
        <v>0</v>
      </c>
      <c r="I213" s="23"/>
      <c r="J213" s="23"/>
      <c r="K213" s="6" t="e">
        <f>Tabla1[[#This Row],[NETO EN PPRO8]]/(-Tabla1[[#This Row],[STOP POR OPERACIÓN]])</f>
        <v>#DIV/0!</v>
      </c>
    </row>
    <row r="214" spans="1:11" ht="16.5" thickTop="1" thickBot="1" x14ac:dyDescent="0.3">
      <c r="A214" s="26"/>
      <c r="B214" s="23"/>
      <c r="C214" s="23"/>
      <c r="D214" s="23"/>
      <c r="E214" s="23"/>
      <c r="F214" s="23"/>
      <c r="G214" s="6" t="str">
        <f>IF(C214&lt;&gt;"",SUMIF('registro operativa'!$D$2:$D$11268,RESULTADOS!C214,'registro operativa'!$X$2:$X$11268),"")</f>
        <v/>
      </c>
      <c r="H214" s="6">
        <f t="shared" ref="H214:H277" si="4">IFERROR(F214+H213,"")</f>
        <v>0</v>
      </c>
      <c r="I214" s="23"/>
      <c r="J214" s="23"/>
      <c r="K214" s="6" t="e">
        <f>Tabla1[[#This Row],[NETO EN PPRO8]]/(-Tabla1[[#This Row],[STOP POR OPERACIÓN]])</f>
        <v>#DIV/0!</v>
      </c>
    </row>
    <row r="215" spans="1:11" ht="16.5" thickTop="1" thickBot="1" x14ac:dyDescent="0.3">
      <c r="A215" s="26"/>
      <c r="B215" s="23"/>
      <c r="C215" s="23"/>
      <c r="D215" s="23"/>
      <c r="E215" s="23"/>
      <c r="F215" s="23"/>
      <c r="G215" s="6" t="str">
        <f>IF(C215&lt;&gt;"",SUMIF('registro operativa'!$D$2:$D$11268,RESULTADOS!C215,'registro operativa'!$X$2:$X$11268),"")</f>
        <v/>
      </c>
      <c r="H215" s="6">
        <f t="shared" si="4"/>
        <v>0</v>
      </c>
      <c r="I215" s="23"/>
      <c r="J215" s="23"/>
      <c r="K215" s="6" t="e">
        <f>Tabla1[[#This Row],[NETO EN PPRO8]]/(-Tabla1[[#This Row],[STOP POR OPERACIÓN]])</f>
        <v>#DIV/0!</v>
      </c>
    </row>
    <row r="216" spans="1:11" ht="16.5" thickTop="1" thickBot="1" x14ac:dyDescent="0.3">
      <c r="A216" s="26"/>
      <c r="B216" s="23"/>
      <c r="C216" s="23"/>
      <c r="D216" s="23"/>
      <c r="E216" s="23"/>
      <c r="F216" s="23"/>
      <c r="G216" s="6" t="str">
        <f>IF(C216&lt;&gt;"",SUMIF('registro operativa'!$D$2:$D$11268,RESULTADOS!C216,'registro operativa'!$X$2:$X$11268),"")</f>
        <v/>
      </c>
      <c r="H216" s="6">
        <f t="shared" si="4"/>
        <v>0</v>
      </c>
      <c r="I216" s="23"/>
      <c r="J216" s="23"/>
      <c r="K216" s="6" t="e">
        <f>Tabla1[[#This Row],[NETO EN PPRO8]]/(-Tabla1[[#This Row],[STOP POR OPERACIÓN]])</f>
        <v>#DIV/0!</v>
      </c>
    </row>
    <row r="217" spans="1:11" ht="16.5" thickTop="1" thickBot="1" x14ac:dyDescent="0.3">
      <c r="A217" s="26"/>
      <c r="B217" s="23"/>
      <c r="C217" s="23"/>
      <c r="D217" s="23"/>
      <c r="E217" s="23"/>
      <c r="F217" s="23"/>
      <c r="G217" s="6" t="str">
        <f>IF(C217&lt;&gt;"",SUMIF('registro operativa'!$D$2:$D$11268,RESULTADOS!C217,'registro operativa'!$X$2:$X$11268),"")</f>
        <v/>
      </c>
      <c r="H217" s="6">
        <f t="shared" si="4"/>
        <v>0</v>
      </c>
      <c r="I217" s="23"/>
      <c r="J217" s="23"/>
      <c r="K217" s="6" t="e">
        <f>Tabla1[[#This Row],[NETO EN PPRO8]]/(-Tabla1[[#This Row],[STOP POR OPERACIÓN]])</f>
        <v>#DIV/0!</v>
      </c>
    </row>
    <row r="218" spans="1:11" ht="16.5" thickTop="1" thickBot="1" x14ac:dyDescent="0.3">
      <c r="A218" s="26"/>
      <c r="B218" s="23"/>
      <c r="C218" s="23"/>
      <c r="D218" s="23"/>
      <c r="E218" s="23"/>
      <c r="F218" s="23"/>
      <c r="G218" s="6" t="str">
        <f>IF(C218&lt;&gt;"",SUMIF('registro operativa'!$D$2:$D$11268,RESULTADOS!C218,'registro operativa'!$X$2:$X$11268),"")</f>
        <v/>
      </c>
      <c r="H218" s="6">
        <f t="shared" si="4"/>
        <v>0</v>
      </c>
      <c r="I218" s="23"/>
      <c r="J218" s="23"/>
      <c r="K218" s="6" t="e">
        <f>Tabla1[[#This Row],[NETO EN PPRO8]]/(-Tabla1[[#This Row],[STOP POR OPERACIÓN]])</f>
        <v>#DIV/0!</v>
      </c>
    </row>
    <row r="219" spans="1:11" ht="16.5" thickTop="1" thickBot="1" x14ac:dyDescent="0.3">
      <c r="A219" s="26"/>
      <c r="B219" s="23"/>
      <c r="C219" s="23"/>
      <c r="D219" s="23"/>
      <c r="E219" s="23"/>
      <c r="F219" s="23"/>
      <c r="G219" s="6" t="str">
        <f>IF(C219&lt;&gt;"",SUMIF('registro operativa'!$D$2:$D$11268,RESULTADOS!C219,'registro operativa'!$X$2:$X$11268),"")</f>
        <v/>
      </c>
      <c r="H219" s="6">
        <f t="shared" si="4"/>
        <v>0</v>
      </c>
      <c r="I219" s="23"/>
      <c r="J219" s="23"/>
      <c r="K219" s="6" t="e">
        <f>Tabla1[[#This Row],[NETO EN PPRO8]]/(-Tabla1[[#This Row],[STOP POR OPERACIÓN]])</f>
        <v>#DIV/0!</v>
      </c>
    </row>
    <row r="220" spans="1:11" ht="16.5" thickTop="1" thickBot="1" x14ac:dyDescent="0.3">
      <c r="A220" s="26"/>
      <c r="B220" s="23"/>
      <c r="C220" s="23"/>
      <c r="D220" s="23"/>
      <c r="E220" s="23"/>
      <c r="F220" s="23"/>
      <c r="G220" s="6" t="str">
        <f>IF(C220&lt;&gt;"",SUMIF('registro operativa'!$D$2:$D$11268,RESULTADOS!C220,'registro operativa'!$X$2:$X$11268),"")</f>
        <v/>
      </c>
      <c r="H220" s="6">
        <f t="shared" si="4"/>
        <v>0</v>
      </c>
      <c r="I220" s="23"/>
      <c r="J220" s="23"/>
      <c r="K220" s="6" t="e">
        <f>Tabla1[[#This Row],[NETO EN PPRO8]]/(-Tabla1[[#This Row],[STOP POR OPERACIÓN]])</f>
        <v>#DIV/0!</v>
      </c>
    </row>
    <row r="221" spans="1:11" ht="16.5" thickTop="1" thickBot="1" x14ac:dyDescent="0.3">
      <c r="A221" s="26"/>
      <c r="B221" s="23"/>
      <c r="C221" s="23"/>
      <c r="D221" s="23"/>
      <c r="E221" s="23"/>
      <c r="F221" s="23"/>
      <c r="G221" s="6" t="str">
        <f>IF(C221&lt;&gt;"",SUMIF('registro operativa'!$D$2:$D$11268,RESULTADOS!C221,'registro operativa'!$X$2:$X$11268),"")</f>
        <v/>
      </c>
      <c r="H221" s="6">
        <f t="shared" si="4"/>
        <v>0</v>
      </c>
      <c r="I221" s="23"/>
      <c r="J221" s="23"/>
      <c r="K221" s="6" t="e">
        <f>Tabla1[[#This Row],[NETO EN PPRO8]]/(-Tabla1[[#This Row],[STOP POR OPERACIÓN]])</f>
        <v>#DIV/0!</v>
      </c>
    </row>
    <row r="222" spans="1:11" ht="16.5" thickTop="1" thickBot="1" x14ac:dyDescent="0.3">
      <c r="A222" s="26"/>
      <c r="B222" s="23"/>
      <c r="C222" s="23"/>
      <c r="D222" s="23"/>
      <c r="E222" s="23"/>
      <c r="F222" s="23"/>
      <c r="G222" s="6" t="str">
        <f>IF(C222&lt;&gt;"",SUMIF('registro operativa'!$D$2:$D$11268,RESULTADOS!C222,'registro operativa'!$X$2:$X$11268),"")</f>
        <v/>
      </c>
      <c r="H222" s="6">
        <f t="shared" si="4"/>
        <v>0</v>
      </c>
      <c r="I222" s="23"/>
      <c r="J222" s="23"/>
      <c r="K222" s="6" t="e">
        <f>Tabla1[[#This Row],[NETO EN PPRO8]]/(-Tabla1[[#This Row],[STOP POR OPERACIÓN]])</f>
        <v>#DIV/0!</v>
      </c>
    </row>
    <row r="223" spans="1:11" ht="16.5" thickTop="1" thickBot="1" x14ac:dyDescent="0.3">
      <c r="A223" s="26"/>
      <c r="B223" s="23"/>
      <c r="C223" s="23"/>
      <c r="D223" s="23"/>
      <c r="E223" s="23"/>
      <c r="F223" s="23"/>
      <c r="G223" s="6" t="str">
        <f>IF(C223&lt;&gt;"",SUMIF('registro operativa'!$D$2:$D$11268,RESULTADOS!C223,'registro operativa'!$X$2:$X$11268),"")</f>
        <v/>
      </c>
      <c r="H223" s="6">
        <f t="shared" si="4"/>
        <v>0</v>
      </c>
      <c r="I223" s="23"/>
      <c r="J223" s="23"/>
      <c r="K223" s="6" t="e">
        <f>Tabla1[[#This Row],[NETO EN PPRO8]]/(-Tabla1[[#This Row],[STOP POR OPERACIÓN]])</f>
        <v>#DIV/0!</v>
      </c>
    </row>
    <row r="224" spans="1:11" ht="16.5" thickTop="1" thickBot="1" x14ac:dyDescent="0.3">
      <c r="A224" s="26"/>
      <c r="B224" s="23"/>
      <c r="C224" s="23"/>
      <c r="D224" s="23"/>
      <c r="E224" s="23"/>
      <c r="F224" s="23"/>
      <c r="G224" s="6" t="str">
        <f>IF(C224&lt;&gt;"",SUMIF('registro operativa'!$D$2:$D$11268,RESULTADOS!C224,'registro operativa'!$X$2:$X$11268),"")</f>
        <v/>
      </c>
      <c r="H224" s="6">
        <f t="shared" si="4"/>
        <v>0</v>
      </c>
      <c r="I224" s="23"/>
      <c r="J224" s="23"/>
      <c r="K224" s="6" t="e">
        <f>Tabla1[[#This Row],[NETO EN PPRO8]]/(-Tabla1[[#This Row],[STOP POR OPERACIÓN]])</f>
        <v>#DIV/0!</v>
      </c>
    </row>
    <row r="225" spans="1:11" ht="16.5" thickTop="1" thickBot="1" x14ac:dyDescent="0.3">
      <c r="A225" s="26"/>
      <c r="B225" s="23"/>
      <c r="C225" s="23"/>
      <c r="D225" s="23"/>
      <c r="E225" s="23"/>
      <c r="F225" s="23"/>
      <c r="G225" s="6" t="str">
        <f>IF(C225&lt;&gt;"",SUMIF('registro operativa'!$D$2:$D$11268,RESULTADOS!C225,'registro operativa'!$X$2:$X$11268),"")</f>
        <v/>
      </c>
      <c r="H225" s="6">
        <f t="shared" si="4"/>
        <v>0</v>
      </c>
      <c r="I225" s="23"/>
      <c r="J225" s="23"/>
      <c r="K225" s="6" t="e">
        <f>Tabla1[[#This Row],[NETO EN PPRO8]]/(-Tabla1[[#This Row],[STOP POR OPERACIÓN]])</f>
        <v>#DIV/0!</v>
      </c>
    </row>
    <row r="226" spans="1:11" ht="16.5" thickTop="1" thickBot="1" x14ac:dyDescent="0.3">
      <c r="A226" s="26"/>
      <c r="B226" s="23"/>
      <c r="C226" s="23"/>
      <c r="D226" s="23"/>
      <c r="E226" s="23"/>
      <c r="F226" s="23"/>
      <c r="G226" s="6" t="str">
        <f>IF(C226&lt;&gt;"",SUMIF('registro operativa'!$D$2:$D$11268,RESULTADOS!C226,'registro operativa'!$X$2:$X$11268),"")</f>
        <v/>
      </c>
      <c r="H226" s="6">
        <f t="shared" si="4"/>
        <v>0</v>
      </c>
      <c r="I226" s="23"/>
      <c r="J226" s="23"/>
      <c r="K226" s="6" t="e">
        <f>Tabla1[[#This Row],[NETO EN PPRO8]]/(-Tabla1[[#This Row],[STOP POR OPERACIÓN]])</f>
        <v>#DIV/0!</v>
      </c>
    </row>
    <row r="227" spans="1:11" ht="16.5" thickTop="1" thickBot="1" x14ac:dyDescent="0.3">
      <c r="A227" s="26"/>
      <c r="B227" s="23"/>
      <c r="C227" s="23"/>
      <c r="D227" s="23"/>
      <c r="E227" s="23"/>
      <c r="F227" s="23"/>
      <c r="G227" s="6" t="str">
        <f>IF(C227&lt;&gt;"",SUMIF('registro operativa'!$D$2:$D$11268,RESULTADOS!C227,'registro operativa'!$X$2:$X$11268),"")</f>
        <v/>
      </c>
      <c r="H227" s="6">
        <f t="shared" si="4"/>
        <v>0</v>
      </c>
      <c r="I227" s="23"/>
      <c r="J227" s="23"/>
      <c r="K227" s="6" t="e">
        <f>Tabla1[[#This Row],[NETO EN PPRO8]]/(-Tabla1[[#This Row],[STOP POR OPERACIÓN]])</f>
        <v>#DIV/0!</v>
      </c>
    </row>
    <row r="228" spans="1:11" ht="16.5" thickTop="1" thickBot="1" x14ac:dyDescent="0.3">
      <c r="A228" s="26"/>
      <c r="B228" s="23"/>
      <c r="C228" s="23"/>
      <c r="D228" s="23"/>
      <c r="E228" s="23"/>
      <c r="F228" s="23"/>
      <c r="G228" s="6" t="str">
        <f>IF(C228&lt;&gt;"",SUMIF('registro operativa'!$D$2:$D$11268,RESULTADOS!C228,'registro operativa'!$X$2:$X$11268),"")</f>
        <v/>
      </c>
      <c r="H228" s="6">
        <f t="shared" si="4"/>
        <v>0</v>
      </c>
      <c r="I228" s="23"/>
      <c r="J228" s="23"/>
      <c r="K228" s="6" t="e">
        <f>Tabla1[[#This Row],[NETO EN PPRO8]]/(-Tabla1[[#This Row],[STOP POR OPERACIÓN]])</f>
        <v>#DIV/0!</v>
      </c>
    </row>
    <row r="229" spans="1:11" ht="16.5" thickTop="1" thickBot="1" x14ac:dyDescent="0.3">
      <c r="A229" s="26"/>
      <c r="B229" s="23"/>
      <c r="C229" s="23"/>
      <c r="D229" s="23"/>
      <c r="E229" s="23"/>
      <c r="F229" s="23"/>
      <c r="G229" s="6" t="str">
        <f>IF(C229&lt;&gt;"",SUMIF('registro operativa'!$D$2:$D$11268,RESULTADOS!C229,'registro operativa'!$X$2:$X$11268),"")</f>
        <v/>
      </c>
      <c r="H229" s="6">
        <f t="shared" si="4"/>
        <v>0</v>
      </c>
      <c r="I229" s="23"/>
      <c r="J229" s="23"/>
      <c r="K229" s="6" t="e">
        <f>Tabla1[[#This Row],[NETO EN PPRO8]]/(-Tabla1[[#This Row],[STOP POR OPERACIÓN]])</f>
        <v>#DIV/0!</v>
      </c>
    </row>
    <row r="230" spans="1:11" ht="16.5" thickTop="1" thickBot="1" x14ac:dyDescent="0.3">
      <c r="A230" s="26"/>
      <c r="B230" s="23"/>
      <c r="C230" s="23"/>
      <c r="D230" s="23"/>
      <c r="E230" s="23"/>
      <c r="F230" s="23"/>
      <c r="G230" s="6" t="str">
        <f>IF(C230&lt;&gt;"",SUMIF('registro operativa'!$D$2:$D$11268,RESULTADOS!C230,'registro operativa'!$X$2:$X$11268),"")</f>
        <v/>
      </c>
      <c r="H230" s="6">
        <f t="shared" si="4"/>
        <v>0</v>
      </c>
      <c r="I230" s="23"/>
      <c r="J230" s="23"/>
      <c r="K230" s="6" t="e">
        <f>Tabla1[[#This Row],[NETO EN PPRO8]]/(-Tabla1[[#This Row],[STOP POR OPERACIÓN]])</f>
        <v>#DIV/0!</v>
      </c>
    </row>
    <row r="231" spans="1:11" ht="16.5" thickTop="1" thickBot="1" x14ac:dyDescent="0.3">
      <c r="A231" s="26"/>
      <c r="B231" s="23"/>
      <c r="C231" s="23"/>
      <c r="D231" s="23"/>
      <c r="E231" s="23"/>
      <c r="F231" s="23"/>
      <c r="G231" s="6" t="str">
        <f>IF(C231&lt;&gt;"",SUMIF('registro operativa'!$D$2:$D$11268,RESULTADOS!C231,'registro operativa'!$X$2:$X$11268),"")</f>
        <v/>
      </c>
      <c r="H231" s="6">
        <f t="shared" si="4"/>
        <v>0</v>
      </c>
      <c r="I231" s="23"/>
      <c r="J231" s="23"/>
      <c r="K231" s="6" t="e">
        <f>Tabla1[[#This Row],[NETO EN PPRO8]]/(-Tabla1[[#This Row],[STOP POR OPERACIÓN]])</f>
        <v>#DIV/0!</v>
      </c>
    </row>
    <row r="232" spans="1:11" ht="16.5" thickTop="1" thickBot="1" x14ac:dyDescent="0.3">
      <c r="A232" s="26"/>
      <c r="B232" s="23"/>
      <c r="C232" s="23"/>
      <c r="D232" s="23"/>
      <c r="E232" s="23"/>
      <c r="F232" s="23"/>
      <c r="G232" s="6" t="str">
        <f>IF(C232&lt;&gt;"",SUMIF('registro operativa'!$D$2:$D$11268,RESULTADOS!C232,'registro operativa'!$X$2:$X$11268),"")</f>
        <v/>
      </c>
      <c r="H232" s="6">
        <f t="shared" si="4"/>
        <v>0</v>
      </c>
      <c r="I232" s="23"/>
      <c r="J232" s="23"/>
      <c r="K232" s="6" t="e">
        <f>Tabla1[[#This Row],[NETO EN PPRO8]]/(-Tabla1[[#This Row],[STOP POR OPERACIÓN]])</f>
        <v>#DIV/0!</v>
      </c>
    </row>
    <row r="233" spans="1:11" ht="16.5" thickTop="1" thickBot="1" x14ac:dyDescent="0.3">
      <c r="A233" s="26"/>
      <c r="B233" s="23"/>
      <c r="C233" s="23"/>
      <c r="D233" s="23"/>
      <c r="E233" s="23"/>
      <c r="F233" s="23"/>
      <c r="G233" s="6" t="str">
        <f>IF(C233&lt;&gt;"",SUMIF('registro operativa'!$D$2:$D$11268,RESULTADOS!C233,'registro operativa'!$X$2:$X$11268),"")</f>
        <v/>
      </c>
      <c r="H233" s="6">
        <f t="shared" si="4"/>
        <v>0</v>
      </c>
      <c r="I233" s="23"/>
      <c r="J233" s="23"/>
      <c r="K233" s="6" t="e">
        <f>Tabla1[[#This Row],[NETO EN PPRO8]]/(-Tabla1[[#This Row],[STOP POR OPERACIÓN]])</f>
        <v>#DIV/0!</v>
      </c>
    </row>
    <row r="234" spans="1:11" ht="16.5" thickTop="1" thickBot="1" x14ac:dyDescent="0.3">
      <c r="A234" s="26"/>
      <c r="B234" s="23"/>
      <c r="C234" s="23"/>
      <c r="D234" s="23"/>
      <c r="E234" s="23"/>
      <c r="F234" s="23"/>
      <c r="G234" s="6" t="str">
        <f>IF(C234&lt;&gt;"",SUMIF('registro operativa'!$D$2:$D$11268,RESULTADOS!C234,'registro operativa'!$X$2:$X$11268),"")</f>
        <v/>
      </c>
      <c r="H234" s="6">
        <f t="shared" si="4"/>
        <v>0</v>
      </c>
      <c r="I234" s="23"/>
      <c r="J234" s="23"/>
      <c r="K234" s="6" t="e">
        <f>Tabla1[[#This Row],[NETO EN PPRO8]]/(-Tabla1[[#This Row],[STOP POR OPERACIÓN]])</f>
        <v>#DIV/0!</v>
      </c>
    </row>
    <row r="235" spans="1:11" ht="16.5" thickTop="1" thickBot="1" x14ac:dyDescent="0.3">
      <c r="A235" s="26"/>
      <c r="B235" s="23"/>
      <c r="C235" s="23"/>
      <c r="D235" s="23"/>
      <c r="E235" s="23"/>
      <c r="F235" s="23"/>
      <c r="G235" s="6" t="str">
        <f>IF(C235&lt;&gt;"",SUMIF('registro operativa'!$D$2:$D$11268,RESULTADOS!C235,'registro operativa'!$X$2:$X$11268),"")</f>
        <v/>
      </c>
      <c r="H235" s="6">
        <f t="shared" si="4"/>
        <v>0</v>
      </c>
      <c r="I235" s="23"/>
      <c r="J235" s="23"/>
      <c r="K235" s="6" t="e">
        <f>Tabla1[[#This Row],[NETO EN PPRO8]]/(-Tabla1[[#This Row],[STOP POR OPERACIÓN]])</f>
        <v>#DIV/0!</v>
      </c>
    </row>
    <row r="236" spans="1:11" ht="16.5" thickTop="1" thickBot="1" x14ac:dyDescent="0.3">
      <c r="A236" s="26"/>
      <c r="B236" s="23"/>
      <c r="C236" s="23"/>
      <c r="D236" s="23"/>
      <c r="E236" s="23"/>
      <c r="F236" s="23"/>
      <c r="G236" s="6" t="str">
        <f>IF(C236&lt;&gt;"",SUMIF('registro operativa'!$D$2:$D$11268,RESULTADOS!C236,'registro operativa'!$X$2:$X$11268),"")</f>
        <v/>
      </c>
      <c r="H236" s="6">
        <f t="shared" si="4"/>
        <v>0</v>
      </c>
      <c r="I236" s="23"/>
      <c r="J236" s="23"/>
      <c r="K236" s="6" t="e">
        <f>Tabla1[[#This Row],[NETO EN PPRO8]]/(-Tabla1[[#This Row],[STOP POR OPERACIÓN]])</f>
        <v>#DIV/0!</v>
      </c>
    </row>
    <row r="237" spans="1:11" ht="16.5" thickTop="1" thickBot="1" x14ac:dyDescent="0.3">
      <c r="A237" s="26"/>
      <c r="B237" s="23"/>
      <c r="C237" s="23"/>
      <c r="D237" s="23"/>
      <c r="E237" s="23"/>
      <c r="F237" s="23"/>
      <c r="G237" s="6" t="str">
        <f>IF(C237&lt;&gt;"",SUMIF('registro operativa'!$D$2:$D$11268,RESULTADOS!C237,'registro operativa'!$X$2:$X$11268),"")</f>
        <v/>
      </c>
      <c r="H237" s="6">
        <f t="shared" si="4"/>
        <v>0</v>
      </c>
      <c r="I237" s="23"/>
      <c r="J237" s="23"/>
      <c r="K237" s="6" t="e">
        <f>Tabla1[[#This Row],[NETO EN PPRO8]]/(-Tabla1[[#This Row],[STOP POR OPERACIÓN]])</f>
        <v>#DIV/0!</v>
      </c>
    </row>
    <row r="238" spans="1:11" ht="16.5" thickTop="1" thickBot="1" x14ac:dyDescent="0.3">
      <c r="A238" s="26"/>
      <c r="B238" s="23"/>
      <c r="C238" s="23"/>
      <c r="D238" s="23"/>
      <c r="E238" s="23"/>
      <c r="F238" s="23"/>
      <c r="G238" s="6" t="str">
        <f>IF(C238&lt;&gt;"",SUMIF('registro operativa'!$D$2:$D$11268,RESULTADOS!C238,'registro operativa'!$X$2:$X$11268),"")</f>
        <v/>
      </c>
      <c r="H238" s="6">
        <f t="shared" si="4"/>
        <v>0</v>
      </c>
      <c r="I238" s="23"/>
      <c r="J238" s="23"/>
      <c r="K238" s="6" t="e">
        <f>Tabla1[[#This Row],[NETO EN PPRO8]]/(-Tabla1[[#This Row],[STOP POR OPERACIÓN]])</f>
        <v>#DIV/0!</v>
      </c>
    </row>
    <row r="239" spans="1:11" ht="16.5" thickTop="1" thickBot="1" x14ac:dyDescent="0.3">
      <c r="A239" s="26"/>
      <c r="B239" s="23"/>
      <c r="C239" s="23"/>
      <c r="D239" s="23"/>
      <c r="E239" s="23"/>
      <c r="F239" s="23"/>
      <c r="G239" s="6" t="str">
        <f>IF(C239&lt;&gt;"",SUMIF('registro operativa'!$D$2:$D$11268,RESULTADOS!C239,'registro operativa'!$X$2:$X$11268),"")</f>
        <v/>
      </c>
      <c r="H239" s="6">
        <f t="shared" si="4"/>
        <v>0</v>
      </c>
      <c r="I239" s="23"/>
      <c r="J239" s="23"/>
      <c r="K239" s="6" t="e">
        <f>Tabla1[[#This Row],[NETO EN PPRO8]]/(-Tabla1[[#This Row],[STOP POR OPERACIÓN]])</f>
        <v>#DIV/0!</v>
      </c>
    </row>
    <row r="240" spans="1:11" ht="16.5" thickTop="1" thickBot="1" x14ac:dyDescent="0.3">
      <c r="A240" s="26"/>
      <c r="B240" s="23"/>
      <c r="C240" s="23"/>
      <c r="D240" s="23"/>
      <c r="E240" s="23"/>
      <c r="F240" s="23"/>
      <c r="G240" s="6" t="str">
        <f>IF(C240&lt;&gt;"",SUMIF('registro operativa'!$D$2:$D$11268,RESULTADOS!C240,'registro operativa'!$X$2:$X$11268),"")</f>
        <v/>
      </c>
      <c r="H240" s="6">
        <f t="shared" si="4"/>
        <v>0</v>
      </c>
      <c r="I240" s="23"/>
      <c r="J240" s="23"/>
      <c r="K240" s="6" t="e">
        <f>Tabla1[[#This Row],[NETO EN PPRO8]]/(-Tabla1[[#This Row],[STOP POR OPERACIÓN]])</f>
        <v>#DIV/0!</v>
      </c>
    </row>
    <row r="241" spans="1:11" ht="16.5" thickTop="1" thickBot="1" x14ac:dyDescent="0.3">
      <c r="A241" s="26"/>
      <c r="B241" s="23"/>
      <c r="C241" s="23"/>
      <c r="D241" s="23"/>
      <c r="E241" s="23"/>
      <c r="F241" s="23"/>
      <c r="G241" s="6" t="str">
        <f>IF(C241&lt;&gt;"",SUMIF('registro operativa'!$D$2:$D$11268,RESULTADOS!C241,'registro operativa'!$X$2:$X$11268),"")</f>
        <v/>
      </c>
      <c r="H241" s="6">
        <f t="shared" si="4"/>
        <v>0</v>
      </c>
      <c r="I241" s="23"/>
      <c r="J241" s="23"/>
      <c r="K241" s="6" t="e">
        <f>Tabla1[[#This Row],[NETO EN PPRO8]]/(-Tabla1[[#This Row],[STOP POR OPERACIÓN]])</f>
        <v>#DIV/0!</v>
      </c>
    </row>
    <row r="242" spans="1:11" ht="16.5" thickTop="1" thickBot="1" x14ac:dyDescent="0.3">
      <c r="A242" s="26"/>
      <c r="B242" s="23"/>
      <c r="C242" s="23"/>
      <c r="D242" s="23"/>
      <c r="E242" s="23"/>
      <c r="F242" s="23"/>
      <c r="G242" s="6" t="str">
        <f>IF(C242&lt;&gt;"",SUMIF('registro operativa'!$D$2:$D$11268,RESULTADOS!C242,'registro operativa'!$X$2:$X$11268),"")</f>
        <v/>
      </c>
      <c r="H242" s="6">
        <f t="shared" si="4"/>
        <v>0</v>
      </c>
      <c r="I242" s="23"/>
      <c r="J242" s="23"/>
      <c r="K242" s="6" t="e">
        <f>Tabla1[[#This Row],[NETO EN PPRO8]]/(-Tabla1[[#This Row],[STOP POR OPERACIÓN]])</f>
        <v>#DIV/0!</v>
      </c>
    </row>
    <row r="243" spans="1:11" ht="16.5" thickTop="1" thickBot="1" x14ac:dyDescent="0.3">
      <c r="A243" s="26"/>
      <c r="B243" s="23"/>
      <c r="C243" s="23"/>
      <c r="D243" s="23"/>
      <c r="E243" s="23"/>
      <c r="F243" s="23"/>
      <c r="G243" s="6" t="str">
        <f>IF(C243&lt;&gt;"",SUMIF('registro operativa'!$D$2:$D$11268,RESULTADOS!C243,'registro operativa'!$X$2:$X$11268),"")</f>
        <v/>
      </c>
      <c r="H243" s="6">
        <f t="shared" si="4"/>
        <v>0</v>
      </c>
      <c r="I243" s="23"/>
      <c r="J243" s="23"/>
      <c r="K243" s="6" t="e">
        <f>Tabla1[[#This Row],[NETO EN PPRO8]]/(-Tabla1[[#This Row],[STOP POR OPERACIÓN]])</f>
        <v>#DIV/0!</v>
      </c>
    </row>
    <row r="244" spans="1:11" ht="16.5" thickTop="1" thickBot="1" x14ac:dyDescent="0.3">
      <c r="A244" s="26"/>
      <c r="B244" s="23"/>
      <c r="C244" s="23"/>
      <c r="D244" s="23"/>
      <c r="E244" s="23"/>
      <c r="F244" s="23"/>
      <c r="G244" s="6" t="str">
        <f>IF(C244&lt;&gt;"",SUMIF('registro operativa'!$D$2:$D$11268,RESULTADOS!C244,'registro operativa'!$X$2:$X$11268),"")</f>
        <v/>
      </c>
      <c r="H244" s="6">
        <f t="shared" si="4"/>
        <v>0</v>
      </c>
      <c r="I244" s="23"/>
      <c r="J244" s="23"/>
      <c r="K244" s="6" t="e">
        <f>Tabla1[[#This Row],[NETO EN PPRO8]]/(-Tabla1[[#This Row],[STOP POR OPERACIÓN]])</f>
        <v>#DIV/0!</v>
      </c>
    </row>
    <row r="245" spans="1:11" ht="16.5" thickTop="1" thickBot="1" x14ac:dyDescent="0.3">
      <c r="A245" s="26"/>
      <c r="B245" s="23"/>
      <c r="C245" s="23"/>
      <c r="D245" s="23"/>
      <c r="E245" s="23"/>
      <c r="F245" s="23"/>
      <c r="G245" s="6" t="str">
        <f>IF(C245&lt;&gt;"",SUMIF('registro operativa'!$D$2:$D$11268,RESULTADOS!C245,'registro operativa'!$X$2:$X$11268),"")</f>
        <v/>
      </c>
      <c r="H245" s="6">
        <f t="shared" si="4"/>
        <v>0</v>
      </c>
      <c r="I245" s="23"/>
      <c r="J245" s="23"/>
      <c r="K245" s="6" t="e">
        <f>Tabla1[[#This Row],[NETO EN PPRO8]]/(-Tabla1[[#This Row],[STOP POR OPERACIÓN]])</f>
        <v>#DIV/0!</v>
      </c>
    </row>
    <row r="246" spans="1:11" ht="16.5" thickTop="1" thickBot="1" x14ac:dyDescent="0.3">
      <c r="A246" s="26"/>
      <c r="B246" s="23"/>
      <c r="C246" s="23"/>
      <c r="D246" s="23"/>
      <c r="E246" s="23"/>
      <c r="F246" s="23"/>
      <c r="G246" s="6" t="str">
        <f>IF(C246&lt;&gt;"",SUMIF('registro operativa'!$D$2:$D$11268,RESULTADOS!C246,'registro operativa'!$X$2:$X$11268),"")</f>
        <v/>
      </c>
      <c r="H246" s="6">
        <f t="shared" si="4"/>
        <v>0</v>
      </c>
      <c r="I246" s="23"/>
      <c r="J246" s="23"/>
      <c r="K246" s="6" t="e">
        <f>Tabla1[[#This Row],[NETO EN PPRO8]]/(-Tabla1[[#This Row],[STOP POR OPERACIÓN]])</f>
        <v>#DIV/0!</v>
      </c>
    </row>
    <row r="247" spans="1:11" ht="16.5" thickTop="1" thickBot="1" x14ac:dyDescent="0.3">
      <c r="A247" s="26"/>
      <c r="B247" s="23"/>
      <c r="C247" s="23"/>
      <c r="D247" s="23"/>
      <c r="E247" s="23"/>
      <c r="F247" s="23"/>
      <c r="G247" s="6" t="str">
        <f>IF(C247&lt;&gt;"",SUMIF('registro operativa'!$D$2:$D$11268,RESULTADOS!C247,'registro operativa'!$X$2:$X$11268),"")</f>
        <v/>
      </c>
      <c r="H247" s="6">
        <f t="shared" si="4"/>
        <v>0</v>
      </c>
      <c r="I247" s="23"/>
      <c r="J247" s="23"/>
      <c r="K247" s="6" t="e">
        <f>Tabla1[[#This Row],[NETO EN PPRO8]]/(-Tabla1[[#This Row],[STOP POR OPERACIÓN]])</f>
        <v>#DIV/0!</v>
      </c>
    </row>
    <row r="248" spans="1:11" ht="16.5" thickTop="1" thickBot="1" x14ac:dyDescent="0.3">
      <c r="A248" s="26"/>
      <c r="B248" s="23"/>
      <c r="C248" s="23"/>
      <c r="D248" s="23"/>
      <c r="E248" s="23"/>
      <c r="F248" s="23"/>
      <c r="G248" s="6" t="str">
        <f>IF(C248&lt;&gt;"",SUMIF('registro operativa'!$D$2:$D$11268,RESULTADOS!C248,'registro operativa'!$X$2:$X$11268),"")</f>
        <v/>
      </c>
      <c r="H248" s="6">
        <f t="shared" si="4"/>
        <v>0</v>
      </c>
      <c r="I248" s="23"/>
      <c r="J248" s="23"/>
      <c r="K248" s="6" t="e">
        <f>Tabla1[[#This Row],[NETO EN PPRO8]]/(-Tabla1[[#This Row],[STOP POR OPERACIÓN]])</f>
        <v>#DIV/0!</v>
      </c>
    </row>
    <row r="249" spans="1:11" ht="16.5" thickTop="1" thickBot="1" x14ac:dyDescent="0.3">
      <c r="A249" s="26"/>
      <c r="B249" s="23"/>
      <c r="C249" s="23"/>
      <c r="D249" s="23"/>
      <c r="E249" s="23"/>
      <c r="F249" s="23"/>
      <c r="G249" s="6" t="str">
        <f>IF(C249&lt;&gt;"",SUMIF('registro operativa'!$D$2:$D$11268,RESULTADOS!C249,'registro operativa'!$X$2:$X$11268),"")</f>
        <v/>
      </c>
      <c r="H249" s="6">
        <f t="shared" si="4"/>
        <v>0</v>
      </c>
      <c r="I249" s="23"/>
      <c r="J249" s="23"/>
      <c r="K249" s="6" t="e">
        <f>Tabla1[[#This Row],[NETO EN PPRO8]]/(-Tabla1[[#This Row],[STOP POR OPERACIÓN]])</f>
        <v>#DIV/0!</v>
      </c>
    </row>
    <row r="250" spans="1:11" ht="16.5" thickTop="1" thickBot="1" x14ac:dyDescent="0.3">
      <c r="A250" s="26"/>
      <c r="B250" s="23"/>
      <c r="C250" s="23"/>
      <c r="D250" s="23"/>
      <c r="E250" s="23"/>
      <c r="F250" s="23"/>
      <c r="G250" s="6" t="str">
        <f>IF(C250&lt;&gt;"",SUMIF('registro operativa'!$D$2:$D$11268,RESULTADOS!C250,'registro operativa'!$X$2:$X$11268),"")</f>
        <v/>
      </c>
      <c r="H250" s="6">
        <f t="shared" si="4"/>
        <v>0</v>
      </c>
      <c r="I250" s="23"/>
      <c r="J250" s="23"/>
      <c r="K250" s="6" t="e">
        <f>Tabla1[[#This Row],[NETO EN PPRO8]]/(-Tabla1[[#This Row],[STOP POR OPERACIÓN]])</f>
        <v>#DIV/0!</v>
      </c>
    </row>
    <row r="251" spans="1:11" ht="16.5" thickTop="1" thickBot="1" x14ac:dyDescent="0.3">
      <c r="A251" s="26"/>
      <c r="B251" s="23"/>
      <c r="C251" s="23"/>
      <c r="D251" s="23"/>
      <c r="E251" s="23"/>
      <c r="F251" s="23"/>
      <c r="G251" s="6" t="str">
        <f>IF(C251&lt;&gt;"",SUMIF('registro operativa'!$D$2:$D$11268,RESULTADOS!C251,'registro operativa'!$X$2:$X$11268),"")</f>
        <v/>
      </c>
      <c r="H251" s="6">
        <f t="shared" si="4"/>
        <v>0</v>
      </c>
      <c r="I251" s="23"/>
      <c r="J251" s="23"/>
      <c r="K251" s="6" t="e">
        <f>Tabla1[[#This Row],[NETO EN PPRO8]]/(-Tabla1[[#This Row],[STOP POR OPERACIÓN]])</f>
        <v>#DIV/0!</v>
      </c>
    </row>
    <row r="252" spans="1:11" ht="16.5" thickTop="1" thickBot="1" x14ac:dyDescent="0.3">
      <c r="A252" s="26"/>
      <c r="B252" s="23"/>
      <c r="C252" s="23"/>
      <c r="D252" s="23"/>
      <c r="E252" s="23"/>
      <c r="F252" s="23"/>
      <c r="G252" s="6" t="str">
        <f>IF(C252&lt;&gt;"",SUMIF('registro operativa'!$D$2:$D$11268,RESULTADOS!C252,'registro operativa'!$X$2:$X$11268),"")</f>
        <v/>
      </c>
      <c r="H252" s="6">
        <f t="shared" si="4"/>
        <v>0</v>
      </c>
      <c r="I252" s="23"/>
      <c r="J252" s="23"/>
      <c r="K252" s="6" t="e">
        <f>Tabla1[[#This Row],[NETO EN PPRO8]]/(-Tabla1[[#This Row],[STOP POR OPERACIÓN]])</f>
        <v>#DIV/0!</v>
      </c>
    </row>
    <row r="253" spans="1:11" ht="16.5" thickTop="1" thickBot="1" x14ac:dyDescent="0.3">
      <c r="A253" s="26"/>
      <c r="B253" s="23"/>
      <c r="C253" s="23"/>
      <c r="D253" s="23"/>
      <c r="E253" s="23"/>
      <c r="F253" s="23"/>
      <c r="G253" s="6" t="str">
        <f>IF(C253&lt;&gt;"",SUMIF('registro operativa'!$D$2:$D$11268,RESULTADOS!C253,'registro operativa'!$X$2:$X$11268),"")</f>
        <v/>
      </c>
      <c r="H253" s="6">
        <f t="shared" si="4"/>
        <v>0</v>
      </c>
      <c r="I253" s="23"/>
      <c r="J253" s="23"/>
      <c r="K253" s="6" t="e">
        <f>Tabla1[[#This Row],[NETO EN PPRO8]]/(-Tabla1[[#This Row],[STOP POR OPERACIÓN]])</f>
        <v>#DIV/0!</v>
      </c>
    </row>
    <row r="254" spans="1:11" ht="16.5" thickTop="1" thickBot="1" x14ac:dyDescent="0.3">
      <c r="A254" s="26"/>
      <c r="B254" s="23"/>
      <c r="C254" s="23"/>
      <c r="D254" s="23"/>
      <c r="E254" s="23"/>
      <c r="F254" s="23"/>
      <c r="G254" s="6" t="str">
        <f>IF(C254&lt;&gt;"",SUMIF('registro operativa'!$D$2:$D$11268,RESULTADOS!C254,'registro operativa'!$X$2:$X$11268),"")</f>
        <v/>
      </c>
      <c r="H254" s="6">
        <f t="shared" si="4"/>
        <v>0</v>
      </c>
      <c r="I254" s="23"/>
      <c r="J254" s="23"/>
      <c r="K254" s="6" t="e">
        <f>Tabla1[[#This Row],[NETO EN PPRO8]]/(-Tabla1[[#This Row],[STOP POR OPERACIÓN]])</f>
        <v>#DIV/0!</v>
      </c>
    </row>
    <row r="255" spans="1:11" ht="16.5" thickTop="1" thickBot="1" x14ac:dyDescent="0.3">
      <c r="A255" s="26"/>
      <c r="B255" s="23"/>
      <c r="C255" s="23"/>
      <c r="D255" s="23"/>
      <c r="E255" s="23"/>
      <c r="F255" s="23"/>
      <c r="G255" s="6" t="str">
        <f>IF(C255&lt;&gt;"",SUMIF('registro operativa'!$D$2:$D$11268,RESULTADOS!C255,'registro operativa'!$X$2:$X$11268),"")</f>
        <v/>
      </c>
      <c r="H255" s="6">
        <f t="shared" si="4"/>
        <v>0</v>
      </c>
      <c r="I255" s="23"/>
      <c r="J255" s="23"/>
      <c r="K255" s="6" t="e">
        <f>Tabla1[[#This Row],[NETO EN PPRO8]]/(-Tabla1[[#This Row],[STOP POR OPERACIÓN]])</f>
        <v>#DIV/0!</v>
      </c>
    </row>
    <row r="256" spans="1:11" ht="16.5" thickTop="1" thickBot="1" x14ac:dyDescent="0.3">
      <c r="A256" s="26"/>
      <c r="B256" s="23"/>
      <c r="C256" s="23"/>
      <c r="D256" s="23"/>
      <c r="E256" s="23"/>
      <c r="F256" s="23"/>
      <c r="G256" s="6" t="str">
        <f>IF(C256&lt;&gt;"",SUMIF('registro operativa'!$D$2:$D$11268,RESULTADOS!C256,'registro operativa'!$X$2:$X$11268),"")</f>
        <v/>
      </c>
      <c r="H256" s="6">
        <f t="shared" si="4"/>
        <v>0</v>
      </c>
      <c r="I256" s="23"/>
      <c r="J256" s="23"/>
      <c r="K256" s="6" t="e">
        <f>Tabla1[[#This Row],[NETO EN PPRO8]]/(-Tabla1[[#This Row],[STOP POR OPERACIÓN]])</f>
        <v>#DIV/0!</v>
      </c>
    </row>
    <row r="257" spans="1:11" ht="16.5" thickTop="1" thickBot="1" x14ac:dyDescent="0.3">
      <c r="A257" s="26"/>
      <c r="B257" s="23"/>
      <c r="C257" s="23"/>
      <c r="D257" s="23"/>
      <c r="E257" s="23"/>
      <c r="F257" s="23"/>
      <c r="G257" s="6" t="str">
        <f>IF(C257&lt;&gt;"",SUMIF('registro operativa'!$D$2:$D$11268,RESULTADOS!C257,'registro operativa'!$X$2:$X$11268),"")</f>
        <v/>
      </c>
      <c r="H257" s="6">
        <f t="shared" si="4"/>
        <v>0</v>
      </c>
      <c r="I257" s="23"/>
      <c r="J257" s="23"/>
      <c r="K257" s="6" t="e">
        <f>Tabla1[[#This Row],[NETO EN PPRO8]]/(-Tabla1[[#This Row],[STOP POR OPERACIÓN]])</f>
        <v>#DIV/0!</v>
      </c>
    </row>
    <row r="258" spans="1:11" ht="16.5" thickTop="1" thickBot="1" x14ac:dyDescent="0.3">
      <c r="A258" s="26"/>
      <c r="B258" s="23"/>
      <c r="C258" s="23"/>
      <c r="D258" s="23"/>
      <c r="E258" s="23"/>
      <c r="F258" s="23"/>
      <c r="G258" s="6" t="str">
        <f>IF(C258&lt;&gt;"",SUMIF('registro operativa'!$D$2:$D$11268,RESULTADOS!C258,'registro operativa'!$X$2:$X$11268),"")</f>
        <v/>
      </c>
      <c r="H258" s="6">
        <f t="shared" si="4"/>
        <v>0</v>
      </c>
      <c r="I258" s="23"/>
      <c r="J258" s="23"/>
      <c r="K258" s="6" t="e">
        <f>Tabla1[[#This Row],[NETO EN PPRO8]]/(-Tabla1[[#This Row],[STOP POR OPERACIÓN]])</f>
        <v>#DIV/0!</v>
      </c>
    </row>
    <row r="259" spans="1:11" ht="16.5" thickTop="1" thickBot="1" x14ac:dyDescent="0.3">
      <c r="A259" s="26"/>
      <c r="B259" s="23"/>
      <c r="C259" s="23"/>
      <c r="D259" s="23"/>
      <c r="E259" s="23"/>
      <c r="F259" s="23"/>
      <c r="G259" s="6" t="str">
        <f>IF(C259&lt;&gt;"",SUMIF('registro operativa'!$D$2:$D$11268,RESULTADOS!C259,'registro operativa'!$X$2:$X$11268),"")</f>
        <v/>
      </c>
      <c r="H259" s="6">
        <f t="shared" si="4"/>
        <v>0</v>
      </c>
      <c r="I259" s="23"/>
      <c r="J259" s="23"/>
      <c r="K259" s="6" t="e">
        <f>Tabla1[[#This Row],[NETO EN PPRO8]]/(-Tabla1[[#This Row],[STOP POR OPERACIÓN]])</f>
        <v>#DIV/0!</v>
      </c>
    </row>
    <row r="260" spans="1:11" ht="16.5" thickTop="1" thickBot="1" x14ac:dyDescent="0.3">
      <c r="A260" s="26"/>
      <c r="B260" s="23"/>
      <c r="C260" s="23"/>
      <c r="D260" s="23"/>
      <c r="E260" s="23"/>
      <c r="F260" s="23"/>
      <c r="G260" s="6" t="str">
        <f>IF(C260&lt;&gt;"",SUMIF('registro operativa'!$D$2:$D$11268,RESULTADOS!C260,'registro operativa'!$X$2:$X$11268),"")</f>
        <v/>
      </c>
      <c r="H260" s="6">
        <f t="shared" si="4"/>
        <v>0</v>
      </c>
      <c r="I260" s="23"/>
      <c r="J260" s="23"/>
      <c r="K260" s="6" t="e">
        <f>Tabla1[[#This Row],[NETO EN PPRO8]]/(-Tabla1[[#This Row],[STOP POR OPERACIÓN]])</f>
        <v>#DIV/0!</v>
      </c>
    </row>
    <row r="261" spans="1:11" ht="16.5" thickTop="1" thickBot="1" x14ac:dyDescent="0.3">
      <c r="A261" s="26"/>
      <c r="B261" s="23"/>
      <c r="C261" s="23"/>
      <c r="D261" s="23"/>
      <c r="E261" s="23"/>
      <c r="F261" s="23"/>
      <c r="G261" s="6" t="str">
        <f>IF(C261&lt;&gt;"",SUMIF('registro operativa'!$D$2:$D$11268,RESULTADOS!C261,'registro operativa'!$X$2:$X$11268),"")</f>
        <v/>
      </c>
      <c r="H261" s="6">
        <f t="shared" si="4"/>
        <v>0</v>
      </c>
      <c r="I261" s="23"/>
      <c r="J261" s="23"/>
      <c r="K261" s="6" t="e">
        <f>Tabla1[[#This Row],[NETO EN PPRO8]]/(-Tabla1[[#This Row],[STOP POR OPERACIÓN]])</f>
        <v>#DIV/0!</v>
      </c>
    </row>
    <row r="262" spans="1:11" ht="16.5" thickTop="1" thickBot="1" x14ac:dyDescent="0.3">
      <c r="A262" s="26"/>
      <c r="B262" s="23"/>
      <c r="C262" s="23"/>
      <c r="D262" s="23"/>
      <c r="E262" s="23"/>
      <c r="F262" s="23"/>
      <c r="G262" s="6" t="str">
        <f>IF(C262&lt;&gt;"",SUMIF('registro operativa'!$D$2:$D$11268,RESULTADOS!C262,'registro operativa'!$X$2:$X$11268),"")</f>
        <v/>
      </c>
      <c r="H262" s="6">
        <f t="shared" si="4"/>
        <v>0</v>
      </c>
      <c r="I262" s="23"/>
      <c r="J262" s="23"/>
      <c r="K262" s="6" t="e">
        <f>Tabla1[[#This Row],[NETO EN PPRO8]]/(-Tabla1[[#This Row],[STOP POR OPERACIÓN]])</f>
        <v>#DIV/0!</v>
      </c>
    </row>
    <row r="263" spans="1:11" ht="16.5" thickTop="1" thickBot="1" x14ac:dyDescent="0.3">
      <c r="A263" s="26"/>
      <c r="B263" s="23"/>
      <c r="C263" s="23"/>
      <c r="D263" s="23"/>
      <c r="E263" s="23"/>
      <c r="F263" s="23"/>
      <c r="G263" s="6" t="str">
        <f>IF(C263&lt;&gt;"",SUMIF('registro operativa'!$D$2:$D$11268,RESULTADOS!C263,'registro operativa'!$X$2:$X$11268),"")</f>
        <v/>
      </c>
      <c r="H263" s="6">
        <f t="shared" si="4"/>
        <v>0</v>
      </c>
      <c r="I263" s="23"/>
      <c r="J263" s="23"/>
      <c r="K263" s="6" t="e">
        <f>Tabla1[[#This Row],[NETO EN PPRO8]]/(-Tabla1[[#This Row],[STOP POR OPERACIÓN]])</f>
        <v>#DIV/0!</v>
      </c>
    </row>
    <row r="264" spans="1:11" ht="16.5" thickTop="1" thickBot="1" x14ac:dyDescent="0.3">
      <c r="A264" s="26"/>
      <c r="B264" s="23"/>
      <c r="C264" s="23"/>
      <c r="D264" s="23"/>
      <c r="E264" s="23"/>
      <c r="F264" s="23"/>
      <c r="G264" s="6" t="str">
        <f>IF(C264&lt;&gt;"",SUMIF('registro operativa'!$D$2:$D$11268,RESULTADOS!C264,'registro operativa'!$X$2:$X$11268),"")</f>
        <v/>
      </c>
      <c r="H264" s="6">
        <f t="shared" si="4"/>
        <v>0</v>
      </c>
      <c r="I264" s="23"/>
      <c r="J264" s="23"/>
      <c r="K264" s="6" t="e">
        <f>Tabla1[[#This Row],[NETO EN PPRO8]]/(-Tabla1[[#This Row],[STOP POR OPERACIÓN]])</f>
        <v>#DIV/0!</v>
      </c>
    </row>
    <row r="265" spans="1:11" ht="16.5" thickTop="1" thickBot="1" x14ac:dyDescent="0.3">
      <c r="A265" s="26"/>
      <c r="B265" s="23"/>
      <c r="C265" s="23"/>
      <c r="D265" s="23"/>
      <c r="E265" s="23"/>
      <c r="F265" s="23"/>
      <c r="G265" s="6" t="str">
        <f>IF(C265&lt;&gt;"",SUMIF('registro operativa'!$D$2:$D$11268,RESULTADOS!C265,'registro operativa'!$X$2:$X$11268),"")</f>
        <v/>
      </c>
      <c r="H265" s="6">
        <f t="shared" si="4"/>
        <v>0</v>
      </c>
      <c r="I265" s="23"/>
      <c r="J265" s="23"/>
      <c r="K265" s="6" t="e">
        <f>Tabla1[[#This Row],[NETO EN PPRO8]]/(-Tabla1[[#This Row],[STOP POR OPERACIÓN]])</f>
        <v>#DIV/0!</v>
      </c>
    </row>
    <row r="266" spans="1:11" ht="16.5" thickTop="1" thickBot="1" x14ac:dyDescent="0.3">
      <c r="A266" s="26"/>
      <c r="B266" s="23"/>
      <c r="C266" s="23"/>
      <c r="D266" s="23"/>
      <c r="E266" s="23"/>
      <c r="F266" s="23"/>
      <c r="G266" s="6" t="str">
        <f>IF(C266&lt;&gt;"",SUMIF('registro operativa'!$D$2:$D$11268,RESULTADOS!C266,'registro operativa'!$X$2:$X$11268),"")</f>
        <v/>
      </c>
      <c r="H266" s="6">
        <f t="shared" si="4"/>
        <v>0</v>
      </c>
      <c r="I266" s="23"/>
      <c r="J266" s="23"/>
      <c r="K266" s="6" t="e">
        <f>Tabla1[[#This Row],[NETO EN PPRO8]]/(-Tabla1[[#This Row],[STOP POR OPERACIÓN]])</f>
        <v>#DIV/0!</v>
      </c>
    </row>
    <row r="267" spans="1:11" ht="16.5" thickTop="1" thickBot="1" x14ac:dyDescent="0.3">
      <c r="A267" s="26"/>
      <c r="B267" s="23"/>
      <c r="C267" s="23"/>
      <c r="D267" s="23"/>
      <c r="E267" s="23"/>
      <c r="F267" s="23"/>
      <c r="G267" s="6" t="str">
        <f>IF(C267&lt;&gt;"",SUMIF('registro operativa'!$D$2:$D$11268,RESULTADOS!C267,'registro operativa'!$X$2:$X$11268),"")</f>
        <v/>
      </c>
      <c r="H267" s="6">
        <f t="shared" si="4"/>
        <v>0</v>
      </c>
      <c r="I267" s="23"/>
      <c r="J267" s="23"/>
      <c r="K267" s="6" t="e">
        <f>Tabla1[[#This Row],[NETO EN PPRO8]]/(-Tabla1[[#This Row],[STOP POR OPERACIÓN]])</f>
        <v>#DIV/0!</v>
      </c>
    </row>
    <row r="268" spans="1:11" ht="16.5" thickTop="1" thickBot="1" x14ac:dyDescent="0.3">
      <c r="A268" s="26"/>
      <c r="B268" s="23"/>
      <c r="C268" s="23"/>
      <c r="D268" s="23"/>
      <c r="E268" s="23"/>
      <c r="F268" s="23"/>
      <c r="G268" s="6" t="str">
        <f>IF(C268&lt;&gt;"",SUMIF('registro operativa'!$D$2:$D$11268,RESULTADOS!C268,'registro operativa'!$X$2:$X$11268),"")</f>
        <v/>
      </c>
      <c r="H268" s="6">
        <f t="shared" si="4"/>
        <v>0</v>
      </c>
      <c r="I268" s="23"/>
      <c r="J268" s="23"/>
      <c r="K268" s="6" t="e">
        <f>Tabla1[[#This Row],[NETO EN PPRO8]]/(-Tabla1[[#This Row],[STOP POR OPERACIÓN]])</f>
        <v>#DIV/0!</v>
      </c>
    </row>
    <row r="269" spans="1:11" ht="16.5" thickTop="1" thickBot="1" x14ac:dyDescent="0.3">
      <c r="A269" s="26"/>
      <c r="B269" s="23"/>
      <c r="C269" s="23"/>
      <c r="D269" s="23"/>
      <c r="E269" s="23"/>
      <c r="F269" s="23"/>
      <c r="G269" s="6" t="str">
        <f>IF(C269&lt;&gt;"",SUMIF('registro operativa'!$D$2:$D$11268,RESULTADOS!C269,'registro operativa'!$X$2:$X$11268),"")</f>
        <v/>
      </c>
      <c r="H269" s="6">
        <f t="shared" si="4"/>
        <v>0</v>
      </c>
      <c r="I269" s="23"/>
      <c r="J269" s="23"/>
      <c r="K269" s="6" t="e">
        <f>Tabla1[[#This Row],[NETO EN PPRO8]]/(-Tabla1[[#This Row],[STOP POR OPERACIÓN]])</f>
        <v>#DIV/0!</v>
      </c>
    </row>
    <row r="270" spans="1:11" ht="16.5" thickTop="1" thickBot="1" x14ac:dyDescent="0.3">
      <c r="A270" s="26"/>
      <c r="B270" s="23"/>
      <c r="C270" s="23"/>
      <c r="D270" s="23"/>
      <c r="E270" s="23"/>
      <c r="F270" s="23"/>
      <c r="G270" s="6" t="str">
        <f>IF(C270&lt;&gt;"",SUMIF('registro operativa'!$D$2:$D$11268,RESULTADOS!C270,'registro operativa'!$X$2:$X$11268),"")</f>
        <v/>
      </c>
      <c r="H270" s="6">
        <f t="shared" si="4"/>
        <v>0</v>
      </c>
      <c r="I270" s="23"/>
      <c r="J270" s="23"/>
      <c r="K270" s="6" t="e">
        <f>Tabla1[[#This Row],[NETO EN PPRO8]]/(-Tabla1[[#This Row],[STOP POR OPERACIÓN]])</f>
        <v>#DIV/0!</v>
      </c>
    </row>
    <row r="271" spans="1:11" ht="16.5" thickTop="1" thickBot="1" x14ac:dyDescent="0.3">
      <c r="A271" s="26"/>
      <c r="B271" s="23"/>
      <c r="C271" s="23"/>
      <c r="D271" s="23"/>
      <c r="E271" s="23"/>
      <c r="F271" s="23"/>
      <c r="G271" s="6" t="str">
        <f>IF(C271&lt;&gt;"",SUMIF('registro operativa'!$D$2:$D$11268,RESULTADOS!C271,'registro operativa'!$X$2:$X$11268),"")</f>
        <v/>
      </c>
      <c r="H271" s="6">
        <f t="shared" si="4"/>
        <v>0</v>
      </c>
      <c r="I271" s="23"/>
      <c r="J271" s="23"/>
      <c r="K271" s="6" t="e">
        <f>Tabla1[[#This Row],[NETO EN PPRO8]]/(-Tabla1[[#This Row],[STOP POR OPERACIÓN]])</f>
        <v>#DIV/0!</v>
      </c>
    </row>
    <row r="272" spans="1:11" ht="16.5" thickTop="1" thickBot="1" x14ac:dyDescent="0.3">
      <c r="A272" s="26"/>
      <c r="B272" s="23"/>
      <c r="C272" s="23"/>
      <c r="D272" s="23"/>
      <c r="E272" s="23"/>
      <c r="F272" s="23"/>
      <c r="G272" s="6" t="str">
        <f>IF(C272&lt;&gt;"",SUMIF('registro operativa'!$D$2:$D$11268,RESULTADOS!C272,'registro operativa'!$X$2:$X$11268),"")</f>
        <v/>
      </c>
      <c r="H272" s="6">
        <f t="shared" si="4"/>
        <v>0</v>
      </c>
      <c r="I272" s="23"/>
      <c r="J272" s="23"/>
      <c r="K272" s="6" t="e">
        <f>Tabla1[[#This Row],[NETO EN PPRO8]]/(-Tabla1[[#This Row],[STOP POR OPERACIÓN]])</f>
        <v>#DIV/0!</v>
      </c>
    </row>
    <row r="273" spans="1:11" ht="16.5" thickTop="1" thickBot="1" x14ac:dyDescent="0.3">
      <c r="A273" s="26"/>
      <c r="B273" s="23"/>
      <c r="C273" s="23"/>
      <c r="D273" s="23"/>
      <c r="E273" s="23"/>
      <c r="F273" s="23"/>
      <c r="G273" s="6" t="str">
        <f>IF(C273&lt;&gt;"",SUMIF('registro operativa'!$D$2:$D$11268,RESULTADOS!C273,'registro operativa'!$X$2:$X$11268),"")</f>
        <v/>
      </c>
      <c r="H273" s="6">
        <f t="shared" si="4"/>
        <v>0</v>
      </c>
      <c r="I273" s="23"/>
      <c r="J273" s="23"/>
      <c r="K273" s="6" t="e">
        <f>Tabla1[[#This Row],[NETO EN PPRO8]]/(-Tabla1[[#This Row],[STOP POR OPERACIÓN]])</f>
        <v>#DIV/0!</v>
      </c>
    </row>
    <row r="274" spans="1:11" ht="16.5" thickTop="1" thickBot="1" x14ac:dyDescent="0.3">
      <c r="A274" s="26"/>
      <c r="B274" s="23"/>
      <c r="C274" s="23"/>
      <c r="D274" s="23"/>
      <c r="E274" s="23"/>
      <c r="F274" s="23"/>
      <c r="G274" s="6" t="str">
        <f>IF(C274&lt;&gt;"",SUMIF('registro operativa'!$D$2:$D$11268,RESULTADOS!C274,'registro operativa'!$X$2:$X$11268),"")</f>
        <v/>
      </c>
      <c r="H274" s="6">
        <f t="shared" si="4"/>
        <v>0</v>
      </c>
      <c r="I274" s="23"/>
      <c r="J274" s="23"/>
      <c r="K274" s="6" t="e">
        <f>Tabla1[[#This Row],[NETO EN PPRO8]]/(-Tabla1[[#This Row],[STOP POR OPERACIÓN]])</f>
        <v>#DIV/0!</v>
      </c>
    </row>
    <row r="275" spans="1:11" ht="16.5" thickTop="1" thickBot="1" x14ac:dyDescent="0.3">
      <c r="A275" s="26"/>
      <c r="B275" s="23"/>
      <c r="C275" s="23"/>
      <c r="D275" s="23"/>
      <c r="E275" s="23"/>
      <c r="F275" s="23"/>
      <c r="G275" s="6" t="str">
        <f>IF(C275&lt;&gt;"",SUMIF('registro operativa'!$D$2:$D$11268,RESULTADOS!C275,'registro operativa'!$X$2:$X$11268),"")</f>
        <v/>
      </c>
      <c r="H275" s="6">
        <f t="shared" si="4"/>
        <v>0</v>
      </c>
      <c r="I275" s="23"/>
      <c r="J275" s="23"/>
      <c r="K275" s="6" t="e">
        <f>Tabla1[[#This Row],[NETO EN PPRO8]]/(-Tabla1[[#This Row],[STOP POR OPERACIÓN]])</f>
        <v>#DIV/0!</v>
      </c>
    </row>
    <row r="276" spans="1:11" ht="16.5" thickTop="1" thickBot="1" x14ac:dyDescent="0.3">
      <c r="A276" s="26"/>
      <c r="B276" s="23"/>
      <c r="C276" s="23"/>
      <c r="D276" s="23"/>
      <c r="E276" s="23"/>
      <c r="F276" s="23"/>
      <c r="G276" s="6" t="str">
        <f>IF(C276&lt;&gt;"",SUMIF('registro operativa'!$D$2:$D$11268,RESULTADOS!C276,'registro operativa'!$X$2:$X$11268),"")</f>
        <v/>
      </c>
      <c r="H276" s="6">
        <f t="shared" si="4"/>
        <v>0</v>
      </c>
      <c r="I276" s="23"/>
      <c r="J276" s="23"/>
      <c r="K276" s="6" t="e">
        <f>Tabla1[[#This Row],[NETO EN PPRO8]]/(-Tabla1[[#This Row],[STOP POR OPERACIÓN]])</f>
        <v>#DIV/0!</v>
      </c>
    </row>
    <row r="277" spans="1:11" ht="16.5" thickTop="1" thickBot="1" x14ac:dyDescent="0.3">
      <c r="A277" s="26"/>
      <c r="B277" s="23"/>
      <c r="C277" s="23"/>
      <c r="D277" s="23"/>
      <c r="E277" s="23"/>
      <c r="F277" s="23"/>
      <c r="G277" s="6" t="str">
        <f>IF(C277&lt;&gt;"",SUMIF('registro operativa'!$D$2:$D$11268,RESULTADOS!C277,'registro operativa'!$X$2:$X$11268),"")</f>
        <v/>
      </c>
      <c r="H277" s="6">
        <f t="shared" si="4"/>
        <v>0</v>
      </c>
      <c r="I277" s="23"/>
      <c r="J277" s="23"/>
      <c r="K277" s="6" t="e">
        <f>Tabla1[[#This Row],[NETO EN PPRO8]]/(-Tabla1[[#This Row],[STOP POR OPERACIÓN]])</f>
        <v>#DIV/0!</v>
      </c>
    </row>
    <row r="278" spans="1:11" ht="16.5" thickTop="1" thickBot="1" x14ac:dyDescent="0.3">
      <c r="A278" s="26"/>
      <c r="B278" s="23"/>
      <c r="C278" s="23"/>
      <c r="D278" s="23"/>
      <c r="E278" s="23"/>
      <c r="F278" s="23"/>
      <c r="G278" s="6" t="str">
        <f>IF(C278&lt;&gt;"",SUMIF('registro operativa'!$D$2:$D$11268,RESULTADOS!C278,'registro operativa'!$X$2:$X$11268),"")</f>
        <v/>
      </c>
      <c r="H278" s="6">
        <f t="shared" ref="H278:H341" si="5">IFERROR(F278+H277,"")</f>
        <v>0</v>
      </c>
      <c r="I278" s="23"/>
      <c r="J278" s="23"/>
      <c r="K278" s="6" t="e">
        <f>Tabla1[[#This Row],[NETO EN PPRO8]]/(-Tabla1[[#This Row],[STOP POR OPERACIÓN]])</f>
        <v>#DIV/0!</v>
      </c>
    </row>
    <row r="279" spans="1:11" ht="16.5" thickTop="1" thickBot="1" x14ac:dyDescent="0.3">
      <c r="A279" s="26"/>
      <c r="B279" s="23"/>
      <c r="C279" s="23"/>
      <c r="D279" s="23"/>
      <c r="E279" s="23"/>
      <c r="F279" s="23"/>
      <c r="G279" s="6" t="str">
        <f>IF(C279&lt;&gt;"",SUMIF('registro operativa'!$D$2:$D$11268,RESULTADOS!C279,'registro operativa'!$X$2:$X$11268),"")</f>
        <v/>
      </c>
      <c r="H279" s="6">
        <f t="shared" si="5"/>
        <v>0</v>
      </c>
      <c r="I279" s="23"/>
      <c r="J279" s="23"/>
      <c r="K279" s="6" t="e">
        <f>Tabla1[[#This Row],[NETO EN PPRO8]]/(-Tabla1[[#This Row],[STOP POR OPERACIÓN]])</f>
        <v>#DIV/0!</v>
      </c>
    </row>
    <row r="280" spans="1:11" ht="16.5" thickTop="1" thickBot="1" x14ac:dyDescent="0.3">
      <c r="A280" s="26"/>
      <c r="B280" s="23"/>
      <c r="C280" s="23"/>
      <c r="D280" s="23"/>
      <c r="E280" s="23"/>
      <c r="F280" s="23"/>
      <c r="G280" s="6" t="str">
        <f>IF(C280&lt;&gt;"",SUMIF('registro operativa'!$D$2:$D$11268,RESULTADOS!C280,'registro operativa'!$X$2:$X$11268),"")</f>
        <v/>
      </c>
      <c r="H280" s="6">
        <f t="shared" si="5"/>
        <v>0</v>
      </c>
      <c r="I280" s="23"/>
      <c r="J280" s="23"/>
      <c r="K280" s="6" t="e">
        <f>Tabla1[[#This Row],[NETO EN PPRO8]]/(-Tabla1[[#This Row],[STOP POR OPERACIÓN]])</f>
        <v>#DIV/0!</v>
      </c>
    </row>
    <row r="281" spans="1:11" ht="16.5" thickTop="1" thickBot="1" x14ac:dyDescent="0.3">
      <c r="A281" s="26"/>
      <c r="B281" s="23"/>
      <c r="C281" s="23"/>
      <c r="D281" s="23"/>
      <c r="E281" s="23"/>
      <c r="F281" s="23"/>
      <c r="G281" s="6" t="str">
        <f>IF(C281&lt;&gt;"",SUMIF('registro operativa'!$D$2:$D$11268,RESULTADOS!C281,'registro operativa'!$X$2:$X$11268),"")</f>
        <v/>
      </c>
      <c r="H281" s="6">
        <f t="shared" si="5"/>
        <v>0</v>
      </c>
      <c r="I281" s="23"/>
      <c r="J281" s="23"/>
      <c r="K281" s="6" t="e">
        <f>Tabla1[[#This Row],[NETO EN PPRO8]]/(-Tabla1[[#This Row],[STOP POR OPERACIÓN]])</f>
        <v>#DIV/0!</v>
      </c>
    </row>
    <row r="282" spans="1:11" ht="16.5" thickTop="1" thickBot="1" x14ac:dyDescent="0.3">
      <c r="A282" s="26"/>
      <c r="B282" s="23"/>
      <c r="C282" s="23"/>
      <c r="D282" s="23"/>
      <c r="E282" s="23"/>
      <c r="F282" s="23"/>
      <c r="G282" s="6" t="str">
        <f>IF(C282&lt;&gt;"",SUMIF('registro operativa'!$D$2:$D$11268,RESULTADOS!C282,'registro operativa'!$X$2:$X$11268),"")</f>
        <v/>
      </c>
      <c r="H282" s="6">
        <f t="shared" si="5"/>
        <v>0</v>
      </c>
      <c r="I282" s="23"/>
      <c r="J282" s="23"/>
      <c r="K282" s="6" t="e">
        <f>Tabla1[[#This Row],[NETO EN PPRO8]]/(-Tabla1[[#This Row],[STOP POR OPERACIÓN]])</f>
        <v>#DIV/0!</v>
      </c>
    </row>
    <row r="283" spans="1:11" ht="16.5" thickTop="1" thickBot="1" x14ac:dyDescent="0.3">
      <c r="A283" s="26"/>
      <c r="B283" s="23"/>
      <c r="C283" s="23"/>
      <c r="D283" s="23"/>
      <c r="E283" s="23"/>
      <c r="F283" s="23"/>
      <c r="G283" s="6" t="str">
        <f>IF(C283&lt;&gt;"",SUMIF('registro operativa'!$D$2:$D$11268,RESULTADOS!C283,'registro operativa'!$X$2:$X$11268),"")</f>
        <v/>
      </c>
      <c r="H283" s="6">
        <f t="shared" si="5"/>
        <v>0</v>
      </c>
      <c r="I283" s="23"/>
      <c r="J283" s="23"/>
      <c r="K283" s="6" t="e">
        <f>Tabla1[[#This Row],[NETO EN PPRO8]]/(-Tabla1[[#This Row],[STOP POR OPERACIÓN]])</f>
        <v>#DIV/0!</v>
      </c>
    </row>
    <row r="284" spans="1:11" ht="16.5" thickTop="1" thickBot="1" x14ac:dyDescent="0.3">
      <c r="A284" s="26"/>
      <c r="B284" s="23"/>
      <c r="C284" s="23"/>
      <c r="D284" s="23"/>
      <c r="E284" s="23"/>
      <c r="F284" s="23"/>
      <c r="G284" s="6" t="str">
        <f>IF(C284&lt;&gt;"",SUMIF('registro operativa'!$D$2:$D$11268,RESULTADOS!C284,'registro operativa'!$X$2:$X$11268),"")</f>
        <v/>
      </c>
      <c r="H284" s="6">
        <f t="shared" si="5"/>
        <v>0</v>
      </c>
      <c r="I284" s="23"/>
      <c r="J284" s="23"/>
      <c r="K284" s="6" t="e">
        <f>Tabla1[[#This Row],[NETO EN PPRO8]]/(-Tabla1[[#This Row],[STOP POR OPERACIÓN]])</f>
        <v>#DIV/0!</v>
      </c>
    </row>
    <row r="285" spans="1:11" ht="16.5" thickTop="1" thickBot="1" x14ac:dyDescent="0.3">
      <c r="A285" s="26"/>
      <c r="B285" s="23"/>
      <c r="C285" s="23"/>
      <c r="D285" s="23"/>
      <c r="E285" s="23"/>
      <c r="F285" s="23"/>
      <c r="G285" s="6" t="str">
        <f>IF(C285&lt;&gt;"",SUMIF('registro operativa'!$D$2:$D$11268,RESULTADOS!C285,'registro operativa'!$X$2:$X$11268),"")</f>
        <v/>
      </c>
      <c r="H285" s="6">
        <f t="shared" si="5"/>
        <v>0</v>
      </c>
      <c r="I285" s="23"/>
      <c r="J285" s="23"/>
      <c r="K285" s="6" t="e">
        <f>Tabla1[[#This Row],[NETO EN PPRO8]]/(-Tabla1[[#This Row],[STOP POR OPERACIÓN]])</f>
        <v>#DIV/0!</v>
      </c>
    </row>
    <row r="286" spans="1:11" ht="16.5" thickTop="1" thickBot="1" x14ac:dyDescent="0.3">
      <c r="A286" s="26"/>
      <c r="B286" s="23"/>
      <c r="C286" s="23"/>
      <c r="D286" s="23"/>
      <c r="E286" s="23"/>
      <c r="F286" s="23"/>
      <c r="G286" s="6" t="str">
        <f>IF(C286&lt;&gt;"",SUMIF('registro operativa'!$D$2:$D$11268,RESULTADOS!C286,'registro operativa'!$X$2:$X$11268),"")</f>
        <v/>
      </c>
      <c r="H286" s="6">
        <f t="shared" si="5"/>
        <v>0</v>
      </c>
      <c r="I286" s="23"/>
      <c r="J286" s="23"/>
      <c r="K286" s="6" t="e">
        <f>Tabla1[[#This Row],[NETO EN PPRO8]]/(-Tabla1[[#This Row],[STOP POR OPERACIÓN]])</f>
        <v>#DIV/0!</v>
      </c>
    </row>
    <row r="287" spans="1:11" ht="16.5" thickTop="1" thickBot="1" x14ac:dyDescent="0.3">
      <c r="A287" s="26"/>
      <c r="B287" s="23"/>
      <c r="C287" s="23"/>
      <c r="D287" s="23"/>
      <c r="E287" s="23"/>
      <c r="F287" s="23"/>
      <c r="G287" s="6" t="str">
        <f>IF(C287&lt;&gt;"",SUMIF('registro operativa'!$D$2:$D$11268,RESULTADOS!C287,'registro operativa'!$X$2:$X$11268),"")</f>
        <v/>
      </c>
      <c r="H287" s="6">
        <f t="shared" si="5"/>
        <v>0</v>
      </c>
      <c r="I287" s="23"/>
      <c r="J287" s="23"/>
      <c r="K287" s="6" t="e">
        <f>Tabla1[[#This Row],[NETO EN PPRO8]]/(-Tabla1[[#This Row],[STOP POR OPERACIÓN]])</f>
        <v>#DIV/0!</v>
      </c>
    </row>
    <row r="288" spans="1:11" ht="16.5" thickTop="1" thickBot="1" x14ac:dyDescent="0.3">
      <c r="A288" s="26"/>
      <c r="B288" s="23"/>
      <c r="C288" s="23"/>
      <c r="D288" s="23"/>
      <c r="E288" s="23"/>
      <c r="F288" s="23"/>
      <c r="G288" s="6" t="str">
        <f>IF(C288&lt;&gt;"",SUMIF('registro operativa'!$D$2:$D$11268,RESULTADOS!C288,'registro operativa'!$X$2:$X$11268),"")</f>
        <v/>
      </c>
      <c r="H288" s="6">
        <f t="shared" si="5"/>
        <v>0</v>
      </c>
      <c r="I288" s="23"/>
      <c r="J288" s="23"/>
      <c r="K288" s="6" t="e">
        <f>Tabla1[[#This Row],[NETO EN PPRO8]]/(-Tabla1[[#This Row],[STOP POR OPERACIÓN]])</f>
        <v>#DIV/0!</v>
      </c>
    </row>
    <row r="289" spans="1:11" ht="16.5" thickTop="1" thickBot="1" x14ac:dyDescent="0.3">
      <c r="A289" s="26"/>
      <c r="B289" s="23"/>
      <c r="C289" s="23"/>
      <c r="D289" s="23"/>
      <c r="E289" s="23"/>
      <c r="F289" s="23"/>
      <c r="G289" s="6" t="str">
        <f>IF(C289&lt;&gt;"",SUMIF('registro operativa'!$D$2:$D$11268,RESULTADOS!C289,'registro operativa'!$X$2:$X$11268),"")</f>
        <v/>
      </c>
      <c r="H289" s="6">
        <f t="shared" si="5"/>
        <v>0</v>
      </c>
      <c r="I289" s="23"/>
      <c r="J289" s="23"/>
      <c r="K289" s="6" t="e">
        <f>Tabla1[[#This Row],[NETO EN PPRO8]]/(-Tabla1[[#This Row],[STOP POR OPERACIÓN]])</f>
        <v>#DIV/0!</v>
      </c>
    </row>
    <row r="290" spans="1:11" ht="16.5" thickTop="1" thickBot="1" x14ac:dyDescent="0.3">
      <c r="A290" s="26"/>
      <c r="B290" s="23"/>
      <c r="C290" s="23"/>
      <c r="D290" s="23"/>
      <c r="E290" s="23"/>
      <c r="F290" s="23"/>
      <c r="G290" s="6" t="str">
        <f>IF(C290&lt;&gt;"",SUMIF('registro operativa'!$D$2:$D$11268,RESULTADOS!C290,'registro operativa'!$X$2:$X$11268),"")</f>
        <v/>
      </c>
      <c r="H290" s="6">
        <f t="shared" si="5"/>
        <v>0</v>
      </c>
      <c r="I290" s="23"/>
      <c r="J290" s="23"/>
      <c r="K290" s="6" t="e">
        <f>Tabla1[[#This Row],[NETO EN PPRO8]]/(-Tabla1[[#This Row],[STOP POR OPERACIÓN]])</f>
        <v>#DIV/0!</v>
      </c>
    </row>
    <row r="291" spans="1:11" ht="16.5" thickTop="1" thickBot="1" x14ac:dyDescent="0.3">
      <c r="A291" s="26"/>
      <c r="B291" s="23"/>
      <c r="C291" s="23"/>
      <c r="D291" s="23"/>
      <c r="E291" s="23"/>
      <c r="F291" s="23"/>
      <c r="G291" s="6" t="str">
        <f>IF(C291&lt;&gt;"",SUMIF('registro operativa'!$D$2:$D$11268,RESULTADOS!C291,'registro operativa'!$X$2:$X$11268),"")</f>
        <v/>
      </c>
      <c r="H291" s="6">
        <f t="shared" si="5"/>
        <v>0</v>
      </c>
      <c r="I291" s="23"/>
      <c r="J291" s="23"/>
      <c r="K291" s="6" t="e">
        <f>Tabla1[[#This Row],[NETO EN PPRO8]]/(-Tabla1[[#This Row],[STOP POR OPERACIÓN]])</f>
        <v>#DIV/0!</v>
      </c>
    </row>
    <row r="292" spans="1:11" ht="16.5" thickTop="1" thickBot="1" x14ac:dyDescent="0.3">
      <c r="A292" s="26"/>
      <c r="B292" s="23"/>
      <c r="C292" s="23"/>
      <c r="D292" s="23"/>
      <c r="E292" s="23"/>
      <c r="F292" s="23"/>
      <c r="G292" s="6" t="str">
        <f>IF(C292&lt;&gt;"",SUMIF('registro operativa'!$D$2:$D$11268,RESULTADOS!C292,'registro operativa'!$X$2:$X$11268),"")</f>
        <v/>
      </c>
      <c r="H292" s="6">
        <f t="shared" si="5"/>
        <v>0</v>
      </c>
      <c r="I292" s="23"/>
      <c r="J292" s="23"/>
      <c r="K292" s="6" t="e">
        <f>Tabla1[[#This Row],[NETO EN PPRO8]]/(-Tabla1[[#This Row],[STOP POR OPERACIÓN]])</f>
        <v>#DIV/0!</v>
      </c>
    </row>
    <row r="293" spans="1:11" ht="16.5" thickTop="1" thickBot="1" x14ac:dyDescent="0.3">
      <c r="A293" s="26"/>
      <c r="B293" s="23"/>
      <c r="C293" s="23"/>
      <c r="D293" s="23"/>
      <c r="E293" s="23"/>
      <c r="F293" s="23"/>
      <c r="G293" s="6" t="str">
        <f>IF(C293&lt;&gt;"",SUMIF('registro operativa'!$D$2:$D$11268,RESULTADOS!C293,'registro operativa'!$X$2:$X$11268),"")</f>
        <v/>
      </c>
      <c r="H293" s="6">
        <f t="shared" si="5"/>
        <v>0</v>
      </c>
      <c r="I293" s="23"/>
      <c r="J293" s="23"/>
      <c r="K293" s="6" t="e">
        <f>Tabla1[[#This Row],[NETO EN PPRO8]]/(-Tabla1[[#This Row],[STOP POR OPERACIÓN]])</f>
        <v>#DIV/0!</v>
      </c>
    </row>
    <row r="294" spans="1:11" ht="16.5" thickTop="1" thickBot="1" x14ac:dyDescent="0.3">
      <c r="A294" s="26"/>
      <c r="B294" s="23"/>
      <c r="C294" s="23"/>
      <c r="D294" s="23"/>
      <c r="E294" s="23"/>
      <c r="F294" s="23"/>
      <c r="G294" s="6" t="str">
        <f>IF(C294&lt;&gt;"",SUMIF('registro operativa'!$D$2:$D$11268,RESULTADOS!C294,'registro operativa'!$X$2:$X$11268),"")</f>
        <v/>
      </c>
      <c r="H294" s="6">
        <f t="shared" si="5"/>
        <v>0</v>
      </c>
      <c r="I294" s="23"/>
      <c r="J294" s="23"/>
      <c r="K294" s="6" t="e">
        <f>Tabla1[[#This Row],[NETO EN PPRO8]]/(-Tabla1[[#This Row],[STOP POR OPERACIÓN]])</f>
        <v>#DIV/0!</v>
      </c>
    </row>
    <row r="295" spans="1:11" ht="16.5" thickTop="1" thickBot="1" x14ac:dyDescent="0.3">
      <c r="A295" s="26"/>
      <c r="B295" s="23"/>
      <c r="C295" s="23"/>
      <c r="D295" s="23"/>
      <c r="E295" s="23"/>
      <c r="F295" s="23"/>
      <c r="G295" s="6" t="str">
        <f>IF(C295&lt;&gt;"",SUMIF('registro operativa'!$D$2:$D$11268,RESULTADOS!C295,'registro operativa'!$X$2:$X$11268),"")</f>
        <v/>
      </c>
      <c r="H295" s="6">
        <f t="shared" si="5"/>
        <v>0</v>
      </c>
      <c r="I295" s="23"/>
      <c r="J295" s="23"/>
      <c r="K295" s="6" t="e">
        <f>Tabla1[[#This Row],[NETO EN PPRO8]]/(-Tabla1[[#This Row],[STOP POR OPERACIÓN]])</f>
        <v>#DIV/0!</v>
      </c>
    </row>
    <row r="296" spans="1:11" ht="16.5" thickTop="1" thickBot="1" x14ac:dyDescent="0.3">
      <c r="A296" s="26"/>
      <c r="B296" s="23"/>
      <c r="C296" s="23"/>
      <c r="D296" s="23"/>
      <c r="E296" s="23"/>
      <c r="F296" s="23"/>
      <c r="G296" s="6" t="str">
        <f>IF(C296&lt;&gt;"",SUMIF('registro operativa'!$D$2:$D$11268,RESULTADOS!C296,'registro operativa'!$X$2:$X$11268),"")</f>
        <v/>
      </c>
      <c r="H296" s="6">
        <f t="shared" si="5"/>
        <v>0</v>
      </c>
      <c r="I296" s="23"/>
      <c r="J296" s="23"/>
      <c r="K296" s="6" t="e">
        <f>Tabla1[[#This Row],[NETO EN PPRO8]]/(-Tabla1[[#This Row],[STOP POR OPERACIÓN]])</f>
        <v>#DIV/0!</v>
      </c>
    </row>
    <row r="297" spans="1:11" ht="16.5" thickTop="1" thickBot="1" x14ac:dyDescent="0.3">
      <c r="A297" s="26"/>
      <c r="B297" s="23"/>
      <c r="C297" s="23"/>
      <c r="D297" s="23"/>
      <c r="E297" s="23"/>
      <c r="F297" s="23"/>
      <c r="G297" s="6" t="str">
        <f>IF(C297&lt;&gt;"",SUMIF('registro operativa'!$D$2:$D$11268,RESULTADOS!C297,'registro operativa'!$X$2:$X$11268),"")</f>
        <v/>
      </c>
      <c r="H297" s="6">
        <f t="shared" si="5"/>
        <v>0</v>
      </c>
      <c r="I297" s="23"/>
      <c r="J297" s="23"/>
      <c r="K297" s="6" t="e">
        <f>Tabla1[[#This Row],[NETO EN PPRO8]]/(-Tabla1[[#This Row],[STOP POR OPERACIÓN]])</f>
        <v>#DIV/0!</v>
      </c>
    </row>
    <row r="298" spans="1:11" ht="16.5" thickTop="1" thickBot="1" x14ac:dyDescent="0.3">
      <c r="A298" s="26"/>
      <c r="B298" s="23"/>
      <c r="C298" s="23"/>
      <c r="D298" s="23"/>
      <c r="E298" s="23"/>
      <c r="F298" s="23"/>
      <c r="G298" s="6" t="str">
        <f>IF(C298&lt;&gt;"",SUMIF('registro operativa'!$D$2:$D$11268,RESULTADOS!C298,'registro operativa'!$X$2:$X$11268),"")</f>
        <v/>
      </c>
      <c r="H298" s="6">
        <f t="shared" si="5"/>
        <v>0</v>
      </c>
      <c r="I298" s="23"/>
      <c r="J298" s="23"/>
      <c r="K298" s="6" t="e">
        <f>Tabla1[[#This Row],[NETO EN PPRO8]]/(-Tabla1[[#This Row],[STOP POR OPERACIÓN]])</f>
        <v>#DIV/0!</v>
      </c>
    </row>
    <row r="299" spans="1:11" ht="16.5" thickTop="1" thickBot="1" x14ac:dyDescent="0.3">
      <c r="A299" s="26"/>
      <c r="B299" s="23"/>
      <c r="C299" s="23"/>
      <c r="D299" s="23"/>
      <c r="E299" s="23"/>
      <c r="F299" s="23"/>
      <c r="G299" s="6" t="str">
        <f>IF(C299&lt;&gt;"",SUMIF('registro operativa'!$D$2:$D$11268,RESULTADOS!C299,'registro operativa'!$X$2:$X$11268),"")</f>
        <v/>
      </c>
      <c r="H299" s="6">
        <f t="shared" si="5"/>
        <v>0</v>
      </c>
      <c r="I299" s="23"/>
      <c r="J299" s="23"/>
      <c r="K299" s="6" t="e">
        <f>Tabla1[[#This Row],[NETO EN PPRO8]]/(-Tabla1[[#This Row],[STOP POR OPERACIÓN]])</f>
        <v>#DIV/0!</v>
      </c>
    </row>
    <row r="300" spans="1:11" ht="16.5" thickTop="1" thickBot="1" x14ac:dyDescent="0.3">
      <c r="A300" s="26"/>
      <c r="B300" s="23"/>
      <c r="C300" s="23"/>
      <c r="D300" s="23"/>
      <c r="E300" s="23"/>
      <c r="F300" s="23"/>
      <c r="G300" s="6" t="str">
        <f>IF(C300&lt;&gt;"",SUMIF('registro operativa'!$D$2:$D$11268,RESULTADOS!C300,'registro operativa'!$X$2:$X$11268),"")</f>
        <v/>
      </c>
      <c r="H300" s="6">
        <f t="shared" si="5"/>
        <v>0</v>
      </c>
      <c r="I300" s="23"/>
      <c r="J300" s="23"/>
      <c r="K300" s="6" t="e">
        <f>Tabla1[[#This Row],[NETO EN PPRO8]]/(-Tabla1[[#This Row],[STOP POR OPERACIÓN]])</f>
        <v>#DIV/0!</v>
      </c>
    </row>
    <row r="301" spans="1:11" ht="16.5" thickTop="1" thickBot="1" x14ac:dyDescent="0.3">
      <c r="A301" s="26"/>
      <c r="B301" s="23"/>
      <c r="C301" s="23"/>
      <c r="D301" s="23"/>
      <c r="E301" s="23"/>
      <c r="F301" s="23"/>
      <c r="G301" s="6" t="str">
        <f>IF(C301&lt;&gt;"",SUMIF('registro operativa'!$D$2:$D$11268,RESULTADOS!C301,'registro operativa'!$X$2:$X$11268),"")</f>
        <v/>
      </c>
      <c r="H301" s="6">
        <f t="shared" si="5"/>
        <v>0</v>
      </c>
      <c r="I301" s="23"/>
      <c r="J301" s="23"/>
      <c r="K301" s="6" t="e">
        <f>Tabla1[[#This Row],[NETO EN PPRO8]]/(-Tabla1[[#This Row],[STOP POR OPERACIÓN]])</f>
        <v>#DIV/0!</v>
      </c>
    </row>
    <row r="302" spans="1:11" ht="16.5" thickTop="1" thickBot="1" x14ac:dyDescent="0.3">
      <c r="A302" s="26"/>
      <c r="B302" s="23"/>
      <c r="C302" s="23"/>
      <c r="D302" s="23"/>
      <c r="E302" s="23"/>
      <c r="F302" s="23"/>
      <c r="G302" s="6" t="str">
        <f>IF(C302&lt;&gt;"",SUMIF('registro operativa'!$D$2:$D$11268,RESULTADOS!C302,'registro operativa'!$X$2:$X$11268),"")</f>
        <v/>
      </c>
      <c r="H302" s="6">
        <f t="shared" si="5"/>
        <v>0</v>
      </c>
      <c r="I302" s="23"/>
      <c r="J302" s="23"/>
      <c r="K302" s="6" t="e">
        <f>Tabla1[[#This Row],[NETO EN PPRO8]]/(-Tabla1[[#This Row],[STOP POR OPERACIÓN]])</f>
        <v>#DIV/0!</v>
      </c>
    </row>
    <row r="303" spans="1:11" ht="16.5" thickTop="1" thickBot="1" x14ac:dyDescent="0.3">
      <c r="A303" s="26"/>
      <c r="B303" s="23"/>
      <c r="C303" s="23"/>
      <c r="D303" s="23"/>
      <c r="E303" s="23"/>
      <c r="F303" s="23"/>
      <c r="G303" s="6" t="str">
        <f>IF(C303&lt;&gt;"",SUMIF('registro operativa'!$D$2:$D$11268,RESULTADOS!C303,'registro operativa'!$X$2:$X$11268),"")</f>
        <v/>
      </c>
      <c r="H303" s="6">
        <f t="shared" si="5"/>
        <v>0</v>
      </c>
      <c r="I303" s="23"/>
      <c r="J303" s="23"/>
      <c r="K303" s="6" t="e">
        <f>Tabla1[[#This Row],[NETO EN PPRO8]]/(-Tabla1[[#This Row],[STOP POR OPERACIÓN]])</f>
        <v>#DIV/0!</v>
      </c>
    </row>
    <row r="304" spans="1:11" ht="16.5" thickTop="1" thickBot="1" x14ac:dyDescent="0.3">
      <c r="A304" s="26"/>
      <c r="B304" s="23"/>
      <c r="C304" s="23"/>
      <c r="D304" s="23"/>
      <c r="E304" s="23"/>
      <c r="F304" s="23"/>
      <c r="G304" s="6" t="str">
        <f>IF(C304&lt;&gt;"",SUMIF('registro operativa'!$D$2:$D$11268,RESULTADOS!C304,'registro operativa'!$X$2:$X$11268),"")</f>
        <v/>
      </c>
      <c r="H304" s="6">
        <f t="shared" si="5"/>
        <v>0</v>
      </c>
      <c r="I304" s="23"/>
      <c r="J304" s="23"/>
      <c r="K304" s="6" t="e">
        <f>Tabla1[[#This Row],[NETO EN PPRO8]]/(-Tabla1[[#This Row],[STOP POR OPERACIÓN]])</f>
        <v>#DIV/0!</v>
      </c>
    </row>
    <row r="305" spans="1:11" ht="16.5" thickTop="1" thickBot="1" x14ac:dyDescent="0.3">
      <c r="A305" s="26"/>
      <c r="B305" s="23"/>
      <c r="C305" s="23"/>
      <c r="D305" s="23"/>
      <c r="E305" s="23"/>
      <c r="F305" s="23"/>
      <c r="G305" s="6" t="str">
        <f>IF(C305&lt;&gt;"",SUMIF('registro operativa'!$D$2:$D$11268,RESULTADOS!C305,'registro operativa'!$X$2:$X$11268),"")</f>
        <v/>
      </c>
      <c r="H305" s="6">
        <f t="shared" si="5"/>
        <v>0</v>
      </c>
      <c r="I305" s="23"/>
      <c r="J305" s="23"/>
      <c r="K305" s="6" t="e">
        <f>Tabla1[[#This Row],[NETO EN PPRO8]]/(-Tabla1[[#This Row],[STOP POR OPERACIÓN]])</f>
        <v>#DIV/0!</v>
      </c>
    </row>
    <row r="306" spans="1:11" ht="16.5" thickTop="1" thickBot="1" x14ac:dyDescent="0.3">
      <c r="A306" s="26"/>
      <c r="B306" s="23"/>
      <c r="C306" s="23"/>
      <c r="D306" s="23"/>
      <c r="E306" s="23"/>
      <c r="F306" s="23"/>
      <c r="G306" s="6" t="str">
        <f>IF(C306&lt;&gt;"",SUMIF('registro operativa'!$D$2:$D$11268,RESULTADOS!C306,'registro operativa'!$X$2:$X$11268),"")</f>
        <v/>
      </c>
      <c r="H306" s="6">
        <f t="shared" si="5"/>
        <v>0</v>
      </c>
      <c r="I306" s="23"/>
      <c r="J306" s="23"/>
      <c r="K306" s="6" t="e">
        <f>Tabla1[[#This Row],[NETO EN PPRO8]]/(-Tabla1[[#This Row],[STOP POR OPERACIÓN]])</f>
        <v>#DIV/0!</v>
      </c>
    </row>
    <row r="307" spans="1:11" ht="16.5" thickTop="1" thickBot="1" x14ac:dyDescent="0.3">
      <c r="A307" s="26"/>
      <c r="B307" s="23"/>
      <c r="C307" s="23"/>
      <c r="D307" s="23"/>
      <c r="E307" s="23"/>
      <c r="F307" s="23"/>
      <c r="G307" s="6" t="str">
        <f>IF(C307&lt;&gt;"",SUMIF('registro operativa'!$D$2:$D$11268,RESULTADOS!C307,'registro operativa'!$X$2:$X$11268),"")</f>
        <v/>
      </c>
      <c r="H307" s="6">
        <f t="shared" si="5"/>
        <v>0</v>
      </c>
      <c r="I307" s="23"/>
      <c r="J307" s="23"/>
      <c r="K307" s="6" t="e">
        <f>Tabla1[[#This Row],[NETO EN PPRO8]]/(-Tabla1[[#This Row],[STOP POR OPERACIÓN]])</f>
        <v>#DIV/0!</v>
      </c>
    </row>
    <row r="308" spans="1:11" ht="16.5" thickTop="1" thickBot="1" x14ac:dyDescent="0.3">
      <c r="A308" s="26"/>
      <c r="B308" s="23"/>
      <c r="C308" s="23"/>
      <c r="D308" s="23"/>
      <c r="E308" s="23"/>
      <c r="F308" s="23"/>
      <c r="G308" s="6" t="str">
        <f>IF(C308&lt;&gt;"",SUMIF('registro operativa'!$D$2:$D$11268,RESULTADOS!C308,'registro operativa'!$X$2:$X$11268),"")</f>
        <v/>
      </c>
      <c r="H308" s="6">
        <f t="shared" si="5"/>
        <v>0</v>
      </c>
      <c r="I308" s="23"/>
      <c r="J308" s="23"/>
      <c r="K308" s="6" t="e">
        <f>Tabla1[[#This Row],[NETO EN PPRO8]]/(-Tabla1[[#This Row],[STOP POR OPERACIÓN]])</f>
        <v>#DIV/0!</v>
      </c>
    </row>
    <row r="309" spans="1:11" ht="16.5" thickTop="1" thickBot="1" x14ac:dyDescent="0.3">
      <c r="A309" s="26"/>
      <c r="B309" s="23"/>
      <c r="C309" s="23"/>
      <c r="D309" s="23"/>
      <c r="E309" s="23"/>
      <c r="F309" s="23"/>
      <c r="G309" s="6" t="str">
        <f>IF(C309&lt;&gt;"",SUMIF('registro operativa'!$D$2:$D$11268,RESULTADOS!C309,'registro operativa'!$X$2:$X$11268),"")</f>
        <v/>
      </c>
      <c r="H309" s="6">
        <f t="shared" si="5"/>
        <v>0</v>
      </c>
      <c r="I309" s="23"/>
      <c r="J309" s="23"/>
      <c r="K309" s="6" t="e">
        <f>Tabla1[[#This Row],[NETO EN PPRO8]]/(-Tabla1[[#This Row],[STOP POR OPERACIÓN]])</f>
        <v>#DIV/0!</v>
      </c>
    </row>
    <row r="310" spans="1:11" ht="16.5" thickTop="1" thickBot="1" x14ac:dyDescent="0.3">
      <c r="A310" s="26"/>
      <c r="B310" s="23"/>
      <c r="C310" s="23"/>
      <c r="D310" s="23"/>
      <c r="E310" s="23"/>
      <c r="F310" s="23"/>
      <c r="G310" s="6" t="str">
        <f>IF(C310&lt;&gt;"",SUMIF('registro operativa'!$D$2:$D$11268,RESULTADOS!C310,'registro operativa'!$X$2:$X$11268),"")</f>
        <v/>
      </c>
      <c r="H310" s="6">
        <f t="shared" si="5"/>
        <v>0</v>
      </c>
      <c r="I310" s="23"/>
      <c r="J310" s="23"/>
      <c r="K310" s="6" t="e">
        <f>Tabla1[[#This Row],[NETO EN PPRO8]]/(-Tabla1[[#This Row],[STOP POR OPERACIÓN]])</f>
        <v>#DIV/0!</v>
      </c>
    </row>
    <row r="311" spans="1:11" ht="16.5" thickTop="1" thickBot="1" x14ac:dyDescent="0.3">
      <c r="A311" s="26"/>
      <c r="B311" s="23"/>
      <c r="C311" s="23"/>
      <c r="D311" s="23"/>
      <c r="E311" s="23"/>
      <c r="F311" s="23"/>
      <c r="G311" s="6" t="str">
        <f>IF(C311&lt;&gt;"",SUMIF('registro operativa'!$D$2:$D$11268,RESULTADOS!C311,'registro operativa'!$X$2:$X$11268),"")</f>
        <v/>
      </c>
      <c r="H311" s="6">
        <f t="shared" si="5"/>
        <v>0</v>
      </c>
      <c r="I311" s="23"/>
      <c r="J311" s="23"/>
      <c r="K311" s="6" t="e">
        <f>Tabla1[[#This Row],[NETO EN PPRO8]]/(-Tabla1[[#This Row],[STOP POR OPERACIÓN]])</f>
        <v>#DIV/0!</v>
      </c>
    </row>
    <row r="312" spans="1:11" ht="16.5" thickTop="1" thickBot="1" x14ac:dyDescent="0.3">
      <c r="A312" s="26"/>
      <c r="B312" s="23"/>
      <c r="C312" s="23"/>
      <c r="D312" s="23"/>
      <c r="E312" s="23"/>
      <c r="F312" s="23"/>
      <c r="G312" s="6" t="str">
        <f>IF(C312&lt;&gt;"",SUMIF('registro operativa'!$D$2:$D$11268,RESULTADOS!C312,'registro operativa'!$X$2:$X$11268),"")</f>
        <v/>
      </c>
      <c r="H312" s="6">
        <f t="shared" si="5"/>
        <v>0</v>
      </c>
      <c r="I312" s="23"/>
      <c r="J312" s="23"/>
      <c r="K312" s="6" t="e">
        <f>Tabla1[[#This Row],[NETO EN PPRO8]]/(-Tabla1[[#This Row],[STOP POR OPERACIÓN]])</f>
        <v>#DIV/0!</v>
      </c>
    </row>
    <row r="313" spans="1:11" ht="16.5" thickTop="1" thickBot="1" x14ac:dyDescent="0.3">
      <c r="A313" s="26"/>
      <c r="B313" s="23"/>
      <c r="C313" s="23"/>
      <c r="D313" s="23"/>
      <c r="E313" s="23"/>
      <c r="F313" s="23"/>
      <c r="G313" s="6" t="str">
        <f>IF(C313&lt;&gt;"",SUMIF('registro operativa'!$D$2:$D$11268,RESULTADOS!C313,'registro operativa'!$X$2:$X$11268),"")</f>
        <v/>
      </c>
      <c r="H313" s="6">
        <f t="shared" si="5"/>
        <v>0</v>
      </c>
      <c r="I313" s="23"/>
      <c r="J313" s="23"/>
      <c r="K313" s="6" t="e">
        <f>Tabla1[[#This Row],[NETO EN PPRO8]]/(-Tabla1[[#This Row],[STOP POR OPERACIÓN]])</f>
        <v>#DIV/0!</v>
      </c>
    </row>
    <row r="314" spans="1:11" ht="16.5" thickTop="1" thickBot="1" x14ac:dyDescent="0.3">
      <c r="A314" s="26"/>
      <c r="B314" s="23"/>
      <c r="C314" s="23"/>
      <c r="D314" s="23"/>
      <c r="E314" s="23"/>
      <c r="F314" s="23"/>
      <c r="G314" s="6" t="str">
        <f>IF(C314&lt;&gt;"",SUMIF('registro operativa'!$D$2:$D$11268,RESULTADOS!C314,'registro operativa'!$X$2:$X$11268),"")</f>
        <v/>
      </c>
      <c r="H314" s="6">
        <f t="shared" si="5"/>
        <v>0</v>
      </c>
      <c r="I314" s="23"/>
      <c r="J314" s="23"/>
      <c r="K314" s="6" t="e">
        <f>Tabla1[[#This Row],[NETO EN PPRO8]]/(-Tabla1[[#This Row],[STOP POR OPERACIÓN]])</f>
        <v>#DIV/0!</v>
      </c>
    </row>
    <row r="315" spans="1:11" ht="16.5" thickTop="1" thickBot="1" x14ac:dyDescent="0.3">
      <c r="A315" s="26"/>
      <c r="B315" s="23"/>
      <c r="C315" s="23"/>
      <c r="D315" s="23"/>
      <c r="E315" s="23"/>
      <c r="F315" s="23"/>
      <c r="G315" s="6" t="str">
        <f>IF(C315&lt;&gt;"",SUMIF('registro operativa'!$D$2:$D$11268,RESULTADOS!C315,'registro operativa'!$X$2:$X$11268),"")</f>
        <v/>
      </c>
      <c r="H315" s="6">
        <f t="shared" si="5"/>
        <v>0</v>
      </c>
      <c r="I315" s="23"/>
      <c r="J315" s="23"/>
      <c r="K315" s="6" t="e">
        <f>Tabla1[[#This Row],[NETO EN PPRO8]]/(-Tabla1[[#This Row],[STOP POR OPERACIÓN]])</f>
        <v>#DIV/0!</v>
      </c>
    </row>
    <row r="316" spans="1:11" ht="16.5" thickTop="1" thickBot="1" x14ac:dyDescent="0.3">
      <c r="A316" s="26"/>
      <c r="B316" s="23"/>
      <c r="C316" s="23"/>
      <c r="D316" s="23"/>
      <c r="E316" s="23"/>
      <c r="F316" s="23"/>
      <c r="G316" s="6" t="str">
        <f>IF(C316&lt;&gt;"",SUMIF('registro operativa'!$D$2:$D$11268,RESULTADOS!C316,'registro operativa'!$X$2:$X$11268),"")</f>
        <v/>
      </c>
      <c r="H316" s="6">
        <f t="shared" si="5"/>
        <v>0</v>
      </c>
      <c r="I316" s="23"/>
      <c r="J316" s="23"/>
      <c r="K316" s="6" t="e">
        <f>Tabla1[[#This Row],[NETO EN PPRO8]]/(-Tabla1[[#This Row],[STOP POR OPERACIÓN]])</f>
        <v>#DIV/0!</v>
      </c>
    </row>
    <row r="317" spans="1:11" ht="16.5" thickTop="1" thickBot="1" x14ac:dyDescent="0.3">
      <c r="A317" s="26"/>
      <c r="B317" s="23"/>
      <c r="C317" s="23"/>
      <c r="D317" s="23"/>
      <c r="E317" s="23"/>
      <c r="F317" s="23"/>
      <c r="G317" s="6" t="str">
        <f>IF(C317&lt;&gt;"",SUMIF('registro operativa'!$D$2:$D$11268,RESULTADOS!C317,'registro operativa'!$X$2:$X$11268),"")</f>
        <v/>
      </c>
      <c r="H317" s="6">
        <f t="shared" si="5"/>
        <v>0</v>
      </c>
      <c r="I317" s="23"/>
      <c r="J317" s="23"/>
      <c r="K317" s="6" t="e">
        <f>Tabla1[[#This Row],[NETO EN PPRO8]]/(-Tabla1[[#This Row],[STOP POR OPERACIÓN]])</f>
        <v>#DIV/0!</v>
      </c>
    </row>
    <row r="318" spans="1:11" ht="16.5" thickTop="1" thickBot="1" x14ac:dyDescent="0.3">
      <c r="A318" s="26"/>
      <c r="B318" s="23"/>
      <c r="C318" s="23"/>
      <c r="D318" s="23"/>
      <c r="E318" s="23"/>
      <c r="F318" s="23"/>
      <c r="G318" s="6" t="str">
        <f>IF(C318&lt;&gt;"",SUMIF('registro operativa'!$D$2:$D$11268,RESULTADOS!C318,'registro operativa'!$X$2:$X$11268),"")</f>
        <v/>
      </c>
      <c r="H318" s="6">
        <f t="shared" si="5"/>
        <v>0</v>
      </c>
      <c r="I318" s="23"/>
      <c r="J318" s="23"/>
      <c r="K318" s="6" t="e">
        <f>Tabla1[[#This Row],[NETO EN PPRO8]]/(-Tabla1[[#This Row],[STOP POR OPERACIÓN]])</f>
        <v>#DIV/0!</v>
      </c>
    </row>
    <row r="319" spans="1:11" ht="16.5" thickTop="1" thickBot="1" x14ac:dyDescent="0.3">
      <c r="A319" s="26"/>
      <c r="B319" s="23"/>
      <c r="C319" s="23"/>
      <c r="D319" s="23"/>
      <c r="E319" s="23"/>
      <c r="F319" s="23"/>
      <c r="G319" s="6" t="str">
        <f>IF(C319&lt;&gt;"",SUMIF('registro operativa'!$D$2:$D$11268,RESULTADOS!C319,'registro operativa'!$X$2:$X$11268),"")</f>
        <v/>
      </c>
      <c r="H319" s="6">
        <f t="shared" si="5"/>
        <v>0</v>
      </c>
      <c r="I319" s="23"/>
      <c r="J319" s="23"/>
      <c r="K319" s="6" t="e">
        <f>Tabla1[[#This Row],[NETO EN PPRO8]]/(-Tabla1[[#This Row],[STOP POR OPERACIÓN]])</f>
        <v>#DIV/0!</v>
      </c>
    </row>
    <row r="320" spans="1:11" ht="16.5" thickTop="1" thickBot="1" x14ac:dyDescent="0.3">
      <c r="A320" s="26"/>
      <c r="B320" s="23"/>
      <c r="C320" s="23"/>
      <c r="D320" s="23"/>
      <c r="E320" s="23"/>
      <c r="F320" s="23"/>
      <c r="G320" s="6" t="str">
        <f>IF(C320&lt;&gt;"",SUMIF('registro operativa'!$D$2:$D$11268,RESULTADOS!C320,'registro operativa'!$X$2:$X$11268),"")</f>
        <v/>
      </c>
      <c r="H320" s="6">
        <f t="shared" si="5"/>
        <v>0</v>
      </c>
      <c r="I320" s="23"/>
      <c r="J320" s="23"/>
      <c r="K320" s="6" t="e">
        <f>Tabla1[[#This Row],[NETO EN PPRO8]]/(-Tabla1[[#This Row],[STOP POR OPERACIÓN]])</f>
        <v>#DIV/0!</v>
      </c>
    </row>
    <row r="321" spans="1:11" ht="16.5" thickTop="1" thickBot="1" x14ac:dyDescent="0.3">
      <c r="A321" s="26"/>
      <c r="B321" s="23"/>
      <c r="C321" s="23"/>
      <c r="D321" s="23"/>
      <c r="E321" s="23"/>
      <c r="F321" s="23"/>
      <c r="G321" s="6" t="str">
        <f>IF(C321&lt;&gt;"",SUMIF('registro operativa'!$D$2:$D$11268,RESULTADOS!C321,'registro operativa'!$X$2:$X$11268),"")</f>
        <v/>
      </c>
      <c r="H321" s="6">
        <f t="shared" si="5"/>
        <v>0</v>
      </c>
      <c r="I321" s="23"/>
      <c r="J321" s="23"/>
      <c r="K321" s="6" t="e">
        <f>Tabla1[[#This Row],[NETO EN PPRO8]]/(-Tabla1[[#This Row],[STOP POR OPERACIÓN]])</f>
        <v>#DIV/0!</v>
      </c>
    </row>
    <row r="322" spans="1:11" ht="16.5" thickTop="1" thickBot="1" x14ac:dyDescent="0.3">
      <c r="A322" s="26"/>
      <c r="B322" s="23"/>
      <c r="C322" s="23"/>
      <c r="D322" s="23"/>
      <c r="E322" s="23"/>
      <c r="F322" s="23"/>
      <c r="G322" s="6" t="str">
        <f>IF(C322&lt;&gt;"",SUMIF('registro operativa'!$D$2:$D$11268,RESULTADOS!C322,'registro operativa'!$X$2:$X$11268),"")</f>
        <v/>
      </c>
      <c r="H322" s="6">
        <f t="shared" si="5"/>
        <v>0</v>
      </c>
      <c r="I322" s="23"/>
      <c r="J322" s="23"/>
      <c r="K322" s="6" t="e">
        <f>Tabla1[[#This Row],[NETO EN PPRO8]]/(-Tabla1[[#This Row],[STOP POR OPERACIÓN]])</f>
        <v>#DIV/0!</v>
      </c>
    </row>
    <row r="323" spans="1:11" ht="16.5" thickTop="1" thickBot="1" x14ac:dyDescent="0.3">
      <c r="A323" s="26"/>
      <c r="B323" s="23"/>
      <c r="C323" s="23"/>
      <c r="D323" s="23"/>
      <c r="E323" s="23"/>
      <c r="F323" s="23"/>
      <c r="G323" s="6" t="str">
        <f>IF(C323&lt;&gt;"",SUMIF('registro operativa'!$D$2:$D$11268,RESULTADOS!C323,'registro operativa'!$X$2:$X$11268),"")</f>
        <v/>
      </c>
      <c r="H323" s="6">
        <f t="shared" si="5"/>
        <v>0</v>
      </c>
      <c r="I323" s="23"/>
      <c r="J323" s="23"/>
      <c r="K323" s="6" t="e">
        <f>Tabla1[[#This Row],[NETO EN PPRO8]]/(-Tabla1[[#This Row],[STOP POR OPERACIÓN]])</f>
        <v>#DIV/0!</v>
      </c>
    </row>
    <row r="324" spans="1:11" ht="16.5" thickTop="1" thickBot="1" x14ac:dyDescent="0.3">
      <c r="A324" s="26"/>
      <c r="B324" s="23"/>
      <c r="C324" s="23"/>
      <c r="D324" s="23"/>
      <c r="E324" s="23"/>
      <c r="F324" s="23"/>
      <c r="G324" s="6" t="str">
        <f>IF(C324&lt;&gt;"",SUMIF('registro operativa'!$D$2:$D$11268,RESULTADOS!C324,'registro operativa'!$X$2:$X$11268),"")</f>
        <v/>
      </c>
      <c r="H324" s="6">
        <f t="shared" si="5"/>
        <v>0</v>
      </c>
      <c r="I324" s="23"/>
      <c r="J324" s="23"/>
      <c r="K324" s="6" t="e">
        <f>Tabla1[[#This Row],[NETO EN PPRO8]]/(-Tabla1[[#This Row],[STOP POR OPERACIÓN]])</f>
        <v>#DIV/0!</v>
      </c>
    </row>
    <row r="325" spans="1:11" ht="16.5" thickTop="1" thickBot="1" x14ac:dyDescent="0.3">
      <c r="A325" s="26"/>
      <c r="B325" s="23"/>
      <c r="C325" s="23"/>
      <c r="D325" s="23"/>
      <c r="E325" s="23"/>
      <c r="F325" s="23"/>
      <c r="G325" s="6" t="str">
        <f>IF(C325&lt;&gt;"",SUMIF('registro operativa'!$D$2:$D$11268,RESULTADOS!C325,'registro operativa'!$X$2:$X$11268),"")</f>
        <v/>
      </c>
      <c r="H325" s="6">
        <f t="shared" si="5"/>
        <v>0</v>
      </c>
      <c r="I325" s="23"/>
      <c r="J325" s="23"/>
      <c r="K325" s="6" t="e">
        <f>Tabla1[[#This Row],[NETO EN PPRO8]]/(-Tabla1[[#This Row],[STOP POR OPERACIÓN]])</f>
        <v>#DIV/0!</v>
      </c>
    </row>
    <row r="326" spans="1:11" ht="16.5" thickTop="1" thickBot="1" x14ac:dyDescent="0.3">
      <c r="A326" s="26"/>
      <c r="B326" s="23"/>
      <c r="C326" s="23"/>
      <c r="D326" s="23"/>
      <c r="E326" s="23"/>
      <c r="F326" s="23"/>
      <c r="G326" s="6" t="str">
        <f>IF(C326&lt;&gt;"",SUMIF('registro operativa'!$D$2:$D$11268,RESULTADOS!C326,'registro operativa'!$X$2:$X$11268),"")</f>
        <v/>
      </c>
      <c r="H326" s="6">
        <f t="shared" si="5"/>
        <v>0</v>
      </c>
      <c r="I326" s="23"/>
      <c r="J326" s="23"/>
      <c r="K326" s="6" t="e">
        <f>Tabla1[[#This Row],[NETO EN PPRO8]]/(-Tabla1[[#This Row],[STOP POR OPERACIÓN]])</f>
        <v>#DIV/0!</v>
      </c>
    </row>
    <row r="327" spans="1:11" ht="16.5" thickTop="1" thickBot="1" x14ac:dyDescent="0.3">
      <c r="A327" s="26"/>
      <c r="B327" s="23"/>
      <c r="C327" s="23"/>
      <c r="D327" s="23"/>
      <c r="E327" s="23"/>
      <c r="F327" s="23"/>
      <c r="G327" s="6" t="str">
        <f>IF(C327&lt;&gt;"",SUMIF('registro operativa'!$D$2:$D$11268,RESULTADOS!C327,'registro operativa'!$X$2:$X$11268),"")</f>
        <v/>
      </c>
      <c r="H327" s="6">
        <f t="shared" si="5"/>
        <v>0</v>
      </c>
      <c r="I327" s="23"/>
      <c r="J327" s="23"/>
      <c r="K327" s="6" t="e">
        <f>Tabla1[[#This Row],[NETO EN PPRO8]]/(-Tabla1[[#This Row],[STOP POR OPERACIÓN]])</f>
        <v>#DIV/0!</v>
      </c>
    </row>
    <row r="328" spans="1:11" ht="16.5" thickTop="1" thickBot="1" x14ac:dyDescent="0.3">
      <c r="A328" s="26"/>
      <c r="B328" s="23"/>
      <c r="C328" s="23"/>
      <c r="D328" s="23"/>
      <c r="E328" s="23"/>
      <c r="F328" s="23"/>
      <c r="G328" s="6" t="str">
        <f>IF(C328&lt;&gt;"",SUMIF('registro operativa'!$D$2:$D$11268,RESULTADOS!C328,'registro operativa'!$X$2:$X$11268),"")</f>
        <v/>
      </c>
      <c r="H328" s="6">
        <f t="shared" si="5"/>
        <v>0</v>
      </c>
      <c r="I328" s="23"/>
      <c r="J328" s="23"/>
      <c r="K328" s="6" t="e">
        <f>Tabla1[[#This Row],[NETO EN PPRO8]]/(-Tabla1[[#This Row],[STOP POR OPERACIÓN]])</f>
        <v>#DIV/0!</v>
      </c>
    </row>
    <row r="329" spans="1:11" ht="16.5" thickTop="1" thickBot="1" x14ac:dyDescent="0.3">
      <c r="A329" s="26"/>
      <c r="B329" s="23"/>
      <c r="C329" s="23"/>
      <c r="D329" s="23"/>
      <c r="E329" s="23"/>
      <c r="F329" s="23"/>
      <c r="G329" s="6" t="str">
        <f>IF(C329&lt;&gt;"",SUMIF('registro operativa'!$D$2:$D$11268,RESULTADOS!C329,'registro operativa'!$X$2:$X$11268),"")</f>
        <v/>
      </c>
      <c r="H329" s="6">
        <f t="shared" si="5"/>
        <v>0</v>
      </c>
      <c r="I329" s="23"/>
      <c r="J329" s="23"/>
      <c r="K329" s="6" t="e">
        <f>Tabla1[[#This Row],[NETO EN PPRO8]]/(-Tabla1[[#This Row],[STOP POR OPERACIÓN]])</f>
        <v>#DIV/0!</v>
      </c>
    </row>
    <row r="330" spans="1:11" ht="16.5" thickTop="1" thickBot="1" x14ac:dyDescent="0.3">
      <c r="A330" s="26"/>
      <c r="B330" s="23"/>
      <c r="C330" s="23"/>
      <c r="D330" s="23"/>
      <c r="E330" s="23"/>
      <c r="F330" s="23"/>
      <c r="G330" s="6" t="str">
        <f>IF(C330&lt;&gt;"",SUMIF('registro operativa'!$D$2:$D$11268,RESULTADOS!C330,'registro operativa'!$X$2:$X$11268),"")</f>
        <v/>
      </c>
      <c r="H330" s="6">
        <f t="shared" si="5"/>
        <v>0</v>
      </c>
      <c r="I330" s="23"/>
      <c r="J330" s="23"/>
      <c r="K330" s="6" t="e">
        <f>Tabla1[[#This Row],[NETO EN PPRO8]]/(-Tabla1[[#This Row],[STOP POR OPERACIÓN]])</f>
        <v>#DIV/0!</v>
      </c>
    </row>
    <row r="331" spans="1:11" ht="16.5" thickTop="1" thickBot="1" x14ac:dyDescent="0.3">
      <c r="A331" s="26"/>
      <c r="B331" s="23"/>
      <c r="C331" s="23"/>
      <c r="D331" s="23"/>
      <c r="E331" s="23"/>
      <c r="F331" s="23"/>
      <c r="G331" s="6" t="str">
        <f>IF(C331&lt;&gt;"",SUMIF('registro operativa'!$D$2:$D$11268,RESULTADOS!C331,'registro operativa'!$X$2:$X$11268),"")</f>
        <v/>
      </c>
      <c r="H331" s="6">
        <f t="shared" si="5"/>
        <v>0</v>
      </c>
      <c r="I331" s="23"/>
      <c r="J331" s="23"/>
      <c r="K331" s="6" t="e">
        <f>Tabla1[[#This Row],[NETO EN PPRO8]]/(-Tabla1[[#This Row],[STOP POR OPERACIÓN]])</f>
        <v>#DIV/0!</v>
      </c>
    </row>
    <row r="332" spans="1:11" ht="16.5" thickTop="1" thickBot="1" x14ac:dyDescent="0.3">
      <c r="A332" s="26"/>
      <c r="B332" s="23"/>
      <c r="C332" s="23"/>
      <c r="D332" s="23"/>
      <c r="E332" s="23"/>
      <c r="F332" s="23"/>
      <c r="G332" s="6" t="str">
        <f>IF(C332&lt;&gt;"",SUMIF('registro operativa'!$D$2:$D$11268,RESULTADOS!C332,'registro operativa'!$X$2:$X$11268),"")</f>
        <v/>
      </c>
      <c r="H332" s="6">
        <f t="shared" si="5"/>
        <v>0</v>
      </c>
      <c r="I332" s="23"/>
      <c r="J332" s="23"/>
      <c r="K332" s="6" t="e">
        <f>Tabla1[[#This Row],[NETO EN PPRO8]]/(-Tabla1[[#This Row],[STOP POR OPERACIÓN]])</f>
        <v>#DIV/0!</v>
      </c>
    </row>
    <row r="333" spans="1:11" ht="16.5" thickTop="1" thickBot="1" x14ac:dyDescent="0.3">
      <c r="A333" s="26"/>
      <c r="B333" s="23"/>
      <c r="C333" s="23"/>
      <c r="D333" s="23"/>
      <c r="E333" s="23"/>
      <c r="F333" s="23"/>
      <c r="G333" s="6" t="str">
        <f>IF(C333&lt;&gt;"",SUMIF('registro operativa'!$D$2:$D$11268,RESULTADOS!C333,'registro operativa'!$X$2:$X$11268),"")</f>
        <v/>
      </c>
      <c r="H333" s="6">
        <f t="shared" si="5"/>
        <v>0</v>
      </c>
      <c r="I333" s="23"/>
      <c r="J333" s="23"/>
      <c r="K333" s="6" t="e">
        <f>Tabla1[[#This Row],[NETO EN PPRO8]]/(-Tabla1[[#This Row],[STOP POR OPERACIÓN]])</f>
        <v>#DIV/0!</v>
      </c>
    </row>
    <row r="334" spans="1:11" ht="16.5" thickTop="1" thickBot="1" x14ac:dyDescent="0.3">
      <c r="A334" s="26"/>
      <c r="B334" s="23"/>
      <c r="C334" s="23"/>
      <c r="D334" s="23"/>
      <c r="E334" s="23"/>
      <c r="F334" s="23"/>
      <c r="G334" s="6" t="str">
        <f>IF(C334&lt;&gt;"",SUMIF('registro operativa'!$D$2:$D$11268,RESULTADOS!C334,'registro operativa'!$X$2:$X$11268),"")</f>
        <v/>
      </c>
      <c r="H334" s="6">
        <f t="shared" si="5"/>
        <v>0</v>
      </c>
      <c r="I334" s="23"/>
      <c r="J334" s="23"/>
      <c r="K334" s="6" t="e">
        <f>Tabla1[[#This Row],[NETO EN PPRO8]]/(-Tabla1[[#This Row],[STOP POR OPERACIÓN]])</f>
        <v>#DIV/0!</v>
      </c>
    </row>
    <row r="335" spans="1:11" ht="16.5" thickTop="1" thickBot="1" x14ac:dyDescent="0.3">
      <c r="A335" s="26"/>
      <c r="B335" s="23"/>
      <c r="C335" s="23"/>
      <c r="D335" s="23"/>
      <c r="E335" s="23"/>
      <c r="F335" s="23"/>
      <c r="G335" s="6" t="str">
        <f>IF(C335&lt;&gt;"",SUMIF('registro operativa'!$D$2:$D$11268,RESULTADOS!C335,'registro operativa'!$X$2:$X$11268),"")</f>
        <v/>
      </c>
      <c r="H335" s="6">
        <f t="shared" si="5"/>
        <v>0</v>
      </c>
      <c r="I335" s="23"/>
      <c r="J335" s="23"/>
      <c r="K335" s="6" t="e">
        <f>Tabla1[[#This Row],[NETO EN PPRO8]]/(-Tabla1[[#This Row],[STOP POR OPERACIÓN]])</f>
        <v>#DIV/0!</v>
      </c>
    </row>
    <row r="336" spans="1:11" ht="16.5" thickTop="1" thickBot="1" x14ac:dyDescent="0.3">
      <c r="A336" s="26"/>
      <c r="B336" s="23"/>
      <c r="C336" s="23"/>
      <c r="D336" s="23"/>
      <c r="E336" s="23"/>
      <c r="F336" s="23"/>
      <c r="G336" s="6" t="str">
        <f>IF(C336&lt;&gt;"",SUMIF('registro operativa'!$D$2:$D$11268,RESULTADOS!C336,'registro operativa'!$X$2:$X$11268),"")</f>
        <v/>
      </c>
      <c r="H336" s="6">
        <f t="shared" si="5"/>
        <v>0</v>
      </c>
      <c r="I336" s="23"/>
      <c r="J336" s="23"/>
      <c r="K336" s="6" t="e">
        <f>Tabla1[[#This Row],[NETO EN PPRO8]]/(-Tabla1[[#This Row],[STOP POR OPERACIÓN]])</f>
        <v>#DIV/0!</v>
      </c>
    </row>
    <row r="337" spans="1:11" ht="16.5" thickTop="1" thickBot="1" x14ac:dyDescent="0.3">
      <c r="A337" s="26"/>
      <c r="B337" s="23"/>
      <c r="C337" s="23"/>
      <c r="D337" s="23"/>
      <c r="E337" s="23"/>
      <c r="F337" s="23"/>
      <c r="G337" s="6" t="str">
        <f>IF(C337&lt;&gt;"",SUMIF('registro operativa'!$D$2:$D$11268,RESULTADOS!C337,'registro operativa'!$X$2:$X$11268),"")</f>
        <v/>
      </c>
      <c r="H337" s="6">
        <f t="shared" si="5"/>
        <v>0</v>
      </c>
      <c r="I337" s="23"/>
      <c r="J337" s="23"/>
      <c r="K337" s="6" t="e">
        <f>Tabla1[[#This Row],[NETO EN PPRO8]]/(-Tabla1[[#This Row],[STOP POR OPERACIÓN]])</f>
        <v>#DIV/0!</v>
      </c>
    </row>
    <row r="338" spans="1:11" ht="16.5" thickTop="1" thickBot="1" x14ac:dyDescent="0.3">
      <c r="A338" s="26"/>
      <c r="B338" s="23"/>
      <c r="C338" s="23"/>
      <c r="D338" s="23"/>
      <c r="E338" s="23"/>
      <c r="F338" s="23"/>
      <c r="G338" s="6" t="str">
        <f>IF(C338&lt;&gt;"",SUMIF('registro operativa'!$D$2:$D$11268,RESULTADOS!C338,'registro operativa'!$X$2:$X$11268),"")</f>
        <v/>
      </c>
      <c r="H338" s="6">
        <f t="shared" si="5"/>
        <v>0</v>
      </c>
      <c r="I338" s="23"/>
      <c r="J338" s="23"/>
      <c r="K338" s="6" t="e">
        <f>Tabla1[[#This Row],[NETO EN PPRO8]]/(-Tabla1[[#This Row],[STOP POR OPERACIÓN]])</f>
        <v>#DIV/0!</v>
      </c>
    </row>
    <row r="339" spans="1:11" ht="16.5" thickTop="1" thickBot="1" x14ac:dyDescent="0.3">
      <c r="A339" s="26"/>
      <c r="B339" s="23"/>
      <c r="C339" s="23"/>
      <c r="D339" s="23"/>
      <c r="E339" s="23"/>
      <c r="F339" s="23"/>
      <c r="G339" s="6" t="str">
        <f>IF(C339&lt;&gt;"",SUMIF('registro operativa'!$D$2:$D$11268,RESULTADOS!C339,'registro operativa'!$X$2:$X$11268),"")</f>
        <v/>
      </c>
      <c r="H339" s="6">
        <f t="shared" si="5"/>
        <v>0</v>
      </c>
      <c r="I339" s="23"/>
      <c r="J339" s="23"/>
      <c r="K339" s="6" t="e">
        <f>Tabla1[[#This Row],[NETO EN PPRO8]]/(-Tabla1[[#This Row],[STOP POR OPERACIÓN]])</f>
        <v>#DIV/0!</v>
      </c>
    </row>
    <row r="340" spans="1:11" ht="16.5" thickTop="1" thickBot="1" x14ac:dyDescent="0.3">
      <c r="A340" s="26"/>
      <c r="B340" s="23"/>
      <c r="C340" s="23"/>
      <c r="D340" s="23"/>
      <c r="E340" s="23"/>
      <c r="F340" s="23"/>
      <c r="G340" s="6" t="str">
        <f>IF(C340&lt;&gt;"",SUMIF('registro operativa'!$D$2:$D$11268,RESULTADOS!C340,'registro operativa'!$X$2:$X$11268),"")</f>
        <v/>
      </c>
      <c r="H340" s="6">
        <f t="shared" si="5"/>
        <v>0</v>
      </c>
      <c r="I340" s="23"/>
      <c r="J340" s="23"/>
      <c r="K340" s="6" t="e">
        <f>Tabla1[[#This Row],[NETO EN PPRO8]]/(-Tabla1[[#This Row],[STOP POR OPERACIÓN]])</f>
        <v>#DIV/0!</v>
      </c>
    </row>
    <row r="341" spans="1:11" ht="16.5" thickTop="1" thickBot="1" x14ac:dyDescent="0.3">
      <c r="A341" s="26"/>
      <c r="B341" s="23"/>
      <c r="C341" s="23"/>
      <c r="D341" s="23"/>
      <c r="E341" s="23"/>
      <c r="F341" s="23"/>
      <c r="G341" s="6" t="str">
        <f>IF(C341&lt;&gt;"",SUMIF('registro operativa'!$D$2:$D$11268,RESULTADOS!C341,'registro operativa'!$X$2:$X$11268),"")</f>
        <v/>
      </c>
      <c r="H341" s="6">
        <f t="shared" si="5"/>
        <v>0</v>
      </c>
      <c r="I341" s="23"/>
      <c r="J341" s="23"/>
      <c r="K341" s="6" t="e">
        <f>Tabla1[[#This Row],[NETO EN PPRO8]]/(-Tabla1[[#This Row],[STOP POR OPERACIÓN]])</f>
        <v>#DIV/0!</v>
      </c>
    </row>
    <row r="342" spans="1:11" ht="16.5" thickTop="1" thickBot="1" x14ac:dyDescent="0.3">
      <c r="A342" s="26"/>
      <c r="B342" s="23"/>
      <c r="C342" s="23"/>
      <c r="D342" s="23"/>
      <c r="E342" s="23"/>
      <c r="F342" s="23"/>
      <c r="G342" s="6" t="str">
        <f>IF(C342&lt;&gt;"",SUMIF('registro operativa'!$D$2:$D$11268,RESULTADOS!C342,'registro operativa'!$X$2:$X$11268),"")</f>
        <v/>
      </c>
      <c r="H342" s="6">
        <f t="shared" ref="H342:H405" si="6">IFERROR(F342+H341,"")</f>
        <v>0</v>
      </c>
      <c r="I342" s="23"/>
      <c r="J342" s="23"/>
      <c r="K342" s="6" t="e">
        <f>Tabla1[[#This Row],[NETO EN PPRO8]]/(-Tabla1[[#This Row],[STOP POR OPERACIÓN]])</f>
        <v>#DIV/0!</v>
      </c>
    </row>
    <row r="343" spans="1:11" ht="16.5" thickTop="1" thickBot="1" x14ac:dyDescent="0.3">
      <c r="A343" s="26"/>
      <c r="B343" s="23"/>
      <c r="C343" s="23"/>
      <c r="D343" s="23"/>
      <c r="E343" s="23"/>
      <c r="F343" s="23"/>
      <c r="G343" s="6" t="str">
        <f>IF(C343&lt;&gt;"",SUMIF('registro operativa'!$D$2:$D$11268,RESULTADOS!C343,'registro operativa'!$X$2:$X$11268),"")</f>
        <v/>
      </c>
      <c r="H343" s="6">
        <f t="shared" si="6"/>
        <v>0</v>
      </c>
      <c r="I343" s="23"/>
      <c r="J343" s="23"/>
      <c r="K343" s="6" t="e">
        <f>Tabla1[[#This Row],[NETO EN PPRO8]]/(-Tabla1[[#This Row],[STOP POR OPERACIÓN]])</f>
        <v>#DIV/0!</v>
      </c>
    </row>
    <row r="344" spans="1:11" ht="16.5" thickTop="1" thickBot="1" x14ac:dyDescent="0.3">
      <c r="A344" s="26"/>
      <c r="B344" s="23"/>
      <c r="C344" s="23"/>
      <c r="D344" s="23"/>
      <c r="E344" s="23"/>
      <c r="F344" s="23"/>
      <c r="G344" s="6" t="str">
        <f>IF(C344&lt;&gt;"",SUMIF('registro operativa'!$D$2:$D$11268,RESULTADOS!C344,'registro operativa'!$X$2:$X$11268),"")</f>
        <v/>
      </c>
      <c r="H344" s="6">
        <f t="shared" si="6"/>
        <v>0</v>
      </c>
      <c r="I344" s="23"/>
      <c r="J344" s="23"/>
      <c r="K344" s="6" t="e">
        <f>Tabla1[[#This Row],[NETO EN PPRO8]]/(-Tabla1[[#This Row],[STOP POR OPERACIÓN]])</f>
        <v>#DIV/0!</v>
      </c>
    </row>
    <row r="345" spans="1:11" ht="16.5" thickTop="1" thickBot="1" x14ac:dyDescent="0.3">
      <c r="A345" s="26"/>
      <c r="B345" s="23"/>
      <c r="C345" s="23"/>
      <c r="D345" s="23"/>
      <c r="E345" s="23"/>
      <c r="F345" s="23"/>
      <c r="G345" s="6" t="str">
        <f>IF(C345&lt;&gt;"",SUMIF('registro operativa'!$D$2:$D$11268,RESULTADOS!C345,'registro operativa'!$X$2:$X$11268),"")</f>
        <v/>
      </c>
      <c r="H345" s="6">
        <f t="shared" si="6"/>
        <v>0</v>
      </c>
      <c r="I345" s="23"/>
      <c r="J345" s="23"/>
      <c r="K345" s="6" t="e">
        <f>Tabla1[[#This Row],[NETO EN PPRO8]]/(-Tabla1[[#This Row],[STOP POR OPERACIÓN]])</f>
        <v>#DIV/0!</v>
      </c>
    </row>
    <row r="346" spans="1:11" ht="16.5" thickTop="1" thickBot="1" x14ac:dyDescent="0.3">
      <c r="A346" s="26"/>
      <c r="B346" s="23"/>
      <c r="C346" s="23"/>
      <c r="D346" s="23"/>
      <c r="E346" s="23"/>
      <c r="F346" s="23"/>
      <c r="G346" s="6" t="str">
        <f>IF(C346&lt;&gt;"",SUMIF('registro operativa'!$D$2:$D$11268,RESULTADOS!C346,'registro operativa'!$X$2:$X$11268),"")</f>
        <v/>
      </c>
      <c r="H346" s="6">
        <f t="shared" si="6"/>
        <v>0</v>
      </c>
      <c r="I346" s="23"/>
      <c r="J346" s="23"/>
      <c r="K346" s="6" t="e">
        <f>Tabla1[[#This Row],[NETO EN PPRO8]]/(-Tabla1[[#This Row],[STOP POR OPERACIÓN]])</f>
        <v>#DIV/0!</v>
      </c>
    </row>
    <row r="347" spans="1:11" ht="16.5" thickTop="1" thickBot="1" x14ac:dyDescent="0.3">
      <c r="A347" s="26"/>
      <c r="B347" s="23"/>
      <c r="C347" s="23"/>
      <c r="D347" s="23"/>
      <c r="E347" s="23"/>
      <c r="F347" s="23"/>
      <c r="G347" s="6" t="str">
        <f>IF(C347&lt;&gt;"",SUMIF('registro operativa'!$D$2:$D$11268,RESULTADOS!C347,'registro operativa'!$X$2:$X$11268),"")</f>
        <v/>
      </c>
      <c r="H347" s="6">
        <f t="shared" si="6"/>
        <v>0</v>
      </c>
      <c r="I347" s="23"/>
      <c r="J347" s="23"/>
      <c r="K347" s="6" t="e">
        <f>Tabla1[[#This Row],[NETO EN PPRO8]]/(-Tabla1[[#This Row],[STOP POR OPERACIÓN]])</f>
        <v>#DIV/0!</v>
      </c>
    </row>
    <row r="348" spans="1:11" ht="16.5" thickTop="1" thickBot="1" x14ac:dyDescent="0.3">
      <c r="A348" s="26"/>
      <c r="B348" s="23"/>
      <c r="C348" s="23"/>
      <c r="D348" s="23"/>
      <c r="E348" s="23"/>
      <c r="F348" s="23"/>
      <c r="G348" s="6" t="str">
        <f>IF(C348&lt;&gt;"",SUMIF('registro operativa'!$D$2:$D$11268,RESULTADOS!C348,'registro operativa'!$X$2:$X$11268),"")</f>
        <v/>
      </c>
      <c r="H348" s="6">
        <f t="shared" si="6"/>
        <v>0</v>
      </c>
      <c r="I348" s="23"/>
      <c r="J348" s="23"/>
      <c r="K348" s="6" t="e">
        <f>Tabla1[[#This Row],[NETO EN PPRO8]]/(-Tabla1[[#This Row],[STOP POR OPERACIÓN]])</f>
        <v>#DIV/0!</v>
      </c>
    </row>
    <row r="349" spans="1:11" ht="16.5" thickTop="1" thickBot="1" x14ac:dyDescent="0.3">
      <c r="A349" s="26"/>
      <c r="B349" s="23"/>
      <c r="C349" s="23"/>
      <c r="D349" s="23"/>
      <c r="E349" s="23"/>
      <c r="F349" s="23"/>
      <c r="G349" s="6" t="str">
        <f>IF(C349&lt;&gt;"",SUMIF('registro operativa'!$D$2:$D$11268,RESULTADOS!C349,'registro operativa'!$X$2:$X$11268),"")</f>
        <v/>
      </c>
      <c r="H349" s="6">
        <f t="shared" si="6"/>
        <v>0</v>
      </c>
      <c r="I349" s="23"/>
      <c r="J349" s="23"/>
      <c r="K349" s="6" t="e">
        <f>Tabla1[[#This Row],[NETO EN PPRO8]]/(-Tabla1[[#This Row],[STOP POR OPERACIÓN]])</f>
        <v>#DIV/0!</v>
      </c>
    </row>
    <row r="350" spans="1:11" ht="16.5" thickTop="1" thickBot="1" x14ac:dyDescent="0.3">
      <c r="A350" s="26"/>
      <c r="B350" s="23"/>
      <c r="C350" s="23"/>
      <c r="D350" s="23"/>
      <c r="E350" s="23"/>
      <c r="F350" s="23"/>
      <c r="G350" s="6" t="str">
        <f>IF(C350&lt;&gt;"",SUMIF('registro operativa'!$D$2:$D$11268,RESULTADOS!C350,'registro operativa'!$X$2:$X$11268),"")</f>
        <v/>
      </c>
      <c r="H350" s="6">
        <f t="shared" si="6"/>
        <v>0</v>
      </c>
      <c r="I350" s="23"/>
      <c r="J350" s="23"/>
      <c r="K350" s="6" t="e">
        <f>Tabla1[[#This Row],[NETO EN PPRO8]]/(-Tabla1[[#This Row],[STOP POR OPERACIÓN]])</f>
        <v>#DIV/0!</v>
      </c>
    </row>
    <row r="351" spans="1:11" ht="16.5" thickTop="1" thickBot="1" x14ac:dyDescent="0.3">
      <c r="A351" s="26"/>
      <c r="B351" s="23"/>
      <c r="C351" s="23"/>
      <c r="D351" s="23"/>
      <c r="E351" s="23"/>
      <c r="F351" s="23"/>
      <c r="G351" s="6" t="str">
        <f>IF(C351&lt;&gt;"",SUMIF('registro operativa'!$D$2:$D$11268,RESULTADOS!C351,'registro operativa'!$X$2:$X$11268),"")</f>
        <v/>
      </c>
      <c r="H351" s="6">
        <f t="shared" si="6"/>
        <v>0</v>
      </c>
      <c r="I351" s="23"/>
      <c r="J351" s="23"/>
      <c r="K351" s="6" t="e">
        <f>Tabla1[[#This Row],[NETO EN PPRO8]]/(-Tabla1[[#This Row],[STOP POR OPERACIÓN]])</f>
        <v>#DIV/0!</v>
      </c>
    </row>
    <row r="352" spans="1:11" ht="16.5" thickTop="1" thickBot="1" x14ac:dyDescent="0.3">
      <c r="A352" s="26"/>
      <c r="B352" s="23"/>
      <c r="C352" s="23"/>
      <c r="D352" s="23"/>
      <c r="E352" s="23"/>
      <c r="F352" s="23"/>
      <c r="G352" s="6" t="str">
        <f>IF(C352&lt;&gt;"",SUMIF('registro operativa'!$D$2:$D$11268,RESULTADOS!C352,'registro operativa'!$X$2:$X$11268),"")</f>
        <v/>
      </c>
      <c r="H352" s="6">
        <f t="shared" si="6"/>
        <v>0</v>
      </c>
      <c r="I352" s="23"/>
      <c r="J352" s="23"/>
      <c r="K352" s="6" t="e">
        <f>Tabla1[[#This Row],[NETO EN PPRO8]]/(-Tabla1[[#This Row],[STOP POR OPERACIÓN]])</f>
        <v>#DIV/0!</v>
      </c>
    </row>
    <row r="353" spans="1:11" ht="16.5" thickTop="1" thickBot="1" x14ac:dyDescent="0.3">
      <c r="A353" s="26"/>
      <c r="B353" s="23"/>
      <c r="C353" s="23"/>
      <c r="D353" s="23"/>
      <c r="E353" s="23"/>
      <c r="F353" s="23"/>
      <c r="G353" s="6" t="str">
        <f>IF(C353&lt;&gt;"",SUMIF('registro operativa'!$D$2:$D$11268,RESULTADOS!C353,'registro operativa'!$X$2:$X$11268),"")</f>
        <v/>
      </c>
      <c r="H353" s="6">
        <f t="shared" si="6"/>
        <v>0</v>
      </c>
      <c r="I353" s="23"/>
      <c r="J353" s="23"/>
      <c r="K353" s="6" t="e">
        <f>Tabla1[[#This Row],[NETO EN PPRO8]]/(-Tabla1[[#This Row],[STOP POR OPERACIÓN]])</f>
        <v>#DIV/0!</v>
      </c>
    </row>
    <row r="354" spans="1:11" ht="16.5" thickTop="1" thickBot="1" x14ac:dyDescent="0.3">
      <c r="A354" s="26"/>
      <c r="B354" s="23"/>
      <c r="C354" s="23"/>
      <c r="D354" s="23"/>
      <c r="E354" s="23"/>
      <c r="F354" s="23"/>
      <c r="G354" s="6" t="str">
        <f>IF(C354&lt;&gt;"",SUMIF('registro operativa'!$D$2:$D$11268,RESULTADOS!C354,'registro operativa'!$X$2:$X$11268),"")</f>
        <v/>
      </c>
      <c r="H354" s="6">
        <f t="shared" si="6"/>
        <v>0</v>
      </c>
      <c r="I354" s="23"/>
      <c r="J354" s="23"/>
      <c r="K354" s="6" t="e">
        <f>Tabla1[[#This Row],[NETO EN PPRO8]]/(-Tabla1[[#This Row],[STOP POR OPERACIÓN]])</f>
        <v>#DIV/0!</v>
      </c>
    </row>
    <row r="355" spans="1:11" ht="16.5" thickTop="1" thickBot="1" x14ac:dyDescent="0.3">
      <c r="A355" s="26"/>
      <c r="B355" s="23"/>
      <c r="C355" s="23"/>
      <c r="D355" s="23"/>
      <c r="E355" s="23"/>
      <c r="F355" s="23"/>
      <c r="G355" s="6" t="str">
        <f>IF(C355&lt;&gt;"",SUMIF('registro operativa'!$D$2:$D$11268,RESULTADOS!C355,'registro operativa'!$X$2:$X$11268),"")</f>
        <v/>
      </c>
      <c r="H355" s="6">
        <f t="shared" si="6"/>
        <v>0</v>
      </c>
      <c r="I355" s="23"/>
      <c r="J355" s="23"/>
      <c r="K355" s="6" t="e">
        <f>Tabla1[[#This Row],[NETO EN PPRO8]]/(-Tabla1[[#This Row],[STOP POR OPERACIÓN]])</f>
        <v>#DIV/0!</v>
      </c>
    </row>
    <row r="356" spans="1:11" ht="16.5" thickTop="1" thickBot="1" x14ac:dyDescent="0.3">
      <c r="A356" s="26"/>
      <c r="B356" s="23"/>
      <c r="C356" s="23"/>
      <c r="D356" s="23"/>
      <c r="E356" s="23"/>
      <c r="F356" s="23"/>
      <c r="G356" s="6" t="str">
        <f>IF(C356&lt;&gt;"",SUMIF('registro operativa'!$D$2:$D$11268,RESULTADOS!C356,'registro operativa'!$X$2:$X$11268),"")</f>
        <v/>
      </c>
      <c r="H356" s="6">
        <f t="shared" si="6"/>
        <v>0</v>
      </c>
      <c r="I356" s="23"/>
      <c r="J356" s="23"/>
      <c r="K356" s="6" t="e">
        <f>Tabla1[[#This Row],[NETO EN PPRO8]]/(-Tabla1[[#This Row],[STOP POR OPERACIÓN]])</f>
        <v>#DIV/0!</v>
      </c>
    </row>
    <row r="357" spans="1:11" ht="16.5" thickTop="1" thickBot="1" x14ac:dyDescent="0.3">
      <c r="A357" s="26"/>
      <c r="B357" s="23"/>
      <c r="C357" s="23"/>
      <c r="D357" s="23"/>
      <c r="E357" s="23"/>
      <c r="F357" s="23"/>
      <c r="G357" s="6" t="str">
        <f>IF(C357&lt;&gt;"",SUMIF('registro operativa'!$D$2:$D$11268,RESULTADOS!C357,'registro operativa'!$X$2:$X$11268),"")</f>
        <v/>
      </c>
      <c r="H357" s="6">
        <f t="shared" si="6"/>
        <v>0</v>
      </c>
      <c r="I357" s="23"/>
      <c r="J357" s="23"/>
      <c r="K357" s="6" t="e">
        <f>Tabla1[[#This Row],[NETO EN PPRO8]]/(-Tabla1[[#This Row],[STOP POR OPERACIÓN]])</f>
        <v>#DIV/0!</v>
      </c>
    </row>
    <row r="358" spans="1:11" ht="16.5" thickTop="1" thickBot="1" x14ac:dyDescent="0.3">
      <c r="A358" s="26"/>
      <c r="B358" s="23"/>
      <c r="C358" s="23"/>
      <c r="D358" s="23"/>
      <c r="E358" s="23"/>
      <c r="F358" s="23"/>
      <c r="G358" s="6" t="str">
        <f>IF(C358&lt;&gt;"",SUMIF('registro operativa'!$D$2:$D$11268,RESULTADOS!C358,'registro operativa'!$X$2:$X$11268),"")</f>
        <v/>
      </c>
      <c r="H358" s="6">
        <f t="shared" si="6"/>
        <v>0</v>
      </c>
      <c r="I358" s="23"/>
      <c r="J358" s="23"/>
      <c r="K358" s="6" t="e">
        <f>Tabla1[[#This Row],[NETO EN PPRO8]]/(-Tabla1[[#This Row],[STOP POR OPERACIÓN]])</f>
        <v>#DIV/0!</v>
      </c>
    </row>
    <row r="359" spans="1:11" ht="16.5" thickTop="1" thickBot="1" x14ac:dyDescent="0.3">
      <c r="A359" s="26"/>
      <c r="B359" s="23"/>
      <c r="C359" s="23"/>
      <c r="D359" s="23"/>
      <c r="E359" s="23"/>
      <c r="F359" s="23"/>
      <c r="G359" s="6" t="str">
        <f>IF(C359&lt;&gt;"",SUMIF('registro operativa'!$D$2:$D$11268,RESULTADOS!C359,'registro operativa'!$X$2:$X$11268),"")</f>
        <v/>
      </c>
      <c r="H359" s="6">
        <f t="shared" si="6"/>
        <v>0</v>
      </c>
      <c r="I359" s="23"/>
      <c r="J359" s="23"/>
      <c r="K359" s="6" t="e">
        <f>Tabla1[[#This Row],[NETO EN PPRO8]]/(-Tabla1[[#This Row],[STOP POR OPERACIÓN]])</f>
        <v>#DIV/0!</v>
      </c>
    </row>
    <row r="360" spans="1:11" ht="16.5" thickTop="1" thickBot="1" x14ac:dyDescent="0.3">
      <c r="A360" s="26"/>
      <c r="B360" s="23"/>
      <c r="C360" s="23"/>
      <c r="D360" s="23"/>
      <c r="E360" s="23"/>
      <c r="F360" s="23"/>
      <c r="G360" s="6" t="str">
        <f>IF(C360&lt;&gt;"",SUMIF('registro operativa'!$D$2:$D$11268,RESULTADOS!C360,'registro operativa'!$X$2:$X$11268),"")</f>
        <v/>
      </c>
      <c r="H360" s="6">
        <f t="shared" si="6"/>
        <v>0</v>
      </c>
      <c r="I360" s="23"/>
      <c r="J360" s="23"/>
      <c r="K360" s="6" t="e">
        <f>Tabla1[[#This Row],[NETO EN PPRO8]]/(-Tabla1[[#This Row],[STOP POR OPERACIÓN]])</f>
        <v>#DIV/0!</v>
      </c>
    </row>
    <row r="361" spans="1:11" ht="16.5" thickTop="1" thickBot="1" x14ac:dyDescent="0.3">
      <c r="A361" s="26"/>
      <c r="B361" s="23"/>
      <c r="C361" s="23"/>
      <c r="D361" s="23"/>
      <c r="E361" s="23"/>
      <c r="F361" s="23"/>
      <c r="G361" s="6" t="str">
        <f>IF(C361&lt;&gt;"",SUMIF('registro operativa'!$D$2:$D$11268,RESULTADOS!C361,'registro operativa'!$X$2:$X$11268),"")</f>
        <v/>
      </c>
      <c r="H361" s="6">
        <f t="shared" si="6"/>
        <v>0</v>
      </c>
      <c r="I361" s="23"/>
      <c r="J361" s="23"/>
      <c r="K361" s="6" t="e">
        <f>Tabla1[[#This Row],[NETO EN PPRO8]]/(-Tabla1[[#This Row],[STOP POR OPERACIÓN]])</f>
        <v>#DIV/0!</v>
      </c>
    </row>
    <row r="362" spans="1:11" ht="16.5" thickTop="1" thickBot="1" x14ac:dyDescent="0.3">
      <c r="A362" s="26"/>
      <c r="B362" s="23"/>
      <c r="C362" s="23"/>
      <c r="D362" s="23"/>
      <c r="E362" s="23"/>
      <c r="F362" s="23"/>
      <c r="G362" s="6" t="str">
        <f>IF(C362&lt;&gt;"",SUMIF('registro operativa'!$D$2:$D$11268,RESULTADOS!C362,'registro operativa'!$X$2:$X$11268),"")</f>
        <v/>
      </c>
      <c r="H362" s="6">
        <f t="shared" si="6"/>
        <v>0</v>
      </c>
      <c r="I362" s="23"/>
      <c r="J362" s="23"/>
      <c r="K362" s="6" t="e">
        <f>Tabla1[[#This Row],[NETO EN PPRO8]]/(-Tabla1[[#This Row],[STOP POR OPERACIÓN]])</f>
        <v>#DIV/0!</v>
      </c>
    </row>
    <row r="363" spans="1:11" ht="16.5" thickTop="1" thickBot="1" x14ac:dyDescent="0.3">
      <c r="A363" s="26"/>
      <c r="B363" s="23"/>
      <c r="C363" s="23"/>
      <c r="D363" s="23"/>
      <c r="E363" s="23"/>
      <c r="F363" s="23"/>
      <c r="G363" s="6" t="str">
        <f>IF(C363&lt;&gt;"",SUMIF('registro operativa'!$D$2:$D$11268,RESULTADOS!C363,'registro operativa'!$X$2:$X$11268),"")</f>
        <v/>
      </c>
      <c r="H363" s="6">
        <f t="shared" si="6"/>
        <v>0</v>
      </c>
      <c r="I363" s="23"/>
      <c r="J363" s="23"/>
      <c r="K363" s="6" t="e">
        <f>Tabla1[[#This Row],[NETO EN PPRO8]]/(-Tabla1[[#This Row],[STOP POR OPERACIÓN]])</f>
        <v>#DIV/0!</v>
      </c>
    </row>
    <row r="364" spans="1:11" ht="16.5" thickTop="1" thickBot="1" x14ac:dyDescent="0.3">
      <c r="A364" s="26"/>
      <c r="B364" s="23"/>
      <c r="C364" s="23"/>
      <c r="D364" s="23"/>
      <c r="E364" s="23"/>
      <c r="F364" s="23"/>
      <c r="G364" s="6" t="str">
        <f>IF(C364&lt;&gt;"",SUMIF('registro operativa'!$D$2:$D$11268,RESULTADOS!C364,'registro operativa'!$X$2:$X$11268),"")</f>
        <v/>
      </c>
      <c r="H364" s="6">
        <f t="shared" si="6"/>
        <v>0</v>
      </c>
      <c r="I364" s="23"/>
      <c r="J364" s="23"/>
      <c r="K364" s="6" t="e">
        <f>Tabla1[[#This Row],[NETO EN PPRO8]]/(-Tabla1[[#This Row],[STOP POR OPERACIÓN]])</f>
        <v>#DIV/0!</v>
      </c>
    </row>
    <row r="365" spans="1:11" ht="16.5" thickTop="1" thickBot="1" x14ac:dyDescent="0.3">
      <c r="A365" s="26"/>
      <c r="B365" s="23"/>
      <c r="C365" s="23"/>
      <c r="D365" s="23"/>
      <c r="E365" s="23"/>
      <c r="F365" s="23"/>
      <c r="G365" s="6" t="str">
        <f>IF(C365&lt;&gt;"",SUMIF('registro operativa'!$D$2:$D$11268,RESULTADOS!C365,'registro operativa'!$X$2:$X$11268),"")</f>
        <v/>
      </c>
      <c r="H365" s="6">
        <f t="shared" si="6"/>
        <v>0</v>
      </c>
      <c r="I365" s="23"/>
      <c r="J365" s="23"/>
      <c r="K365" s="6" t="e">
        <f>Tabla1[[#This Row],[NETO EN PPRO8]]/(-Tabla1[[#This Row],[STOP POR OPERACIÓN]])</f>
        <v>#DIV/0!</v>
      </c>
    </row>
    <row r="366" spans="1:11" ht="16.5" thickTop="1" thickBot="1" x14ac:dyDescent="0.3">
      <c r="A366" s="26"/>
      <c r="B366" s="23"/>
      <c r="C366" s="23"/>
      <c r="D366" s="23"/>
      <c r="E366" s="23"/>
      <c r="F366" s="23"/>
      <c r="G366" s="6" t="str">
        <f>IF(C366&lt;&gt;"",SUMIF('registro operativa'!$D$2:$D$11268,RESULTADOS!C366,'registro operativa'!$X$2:$X$11268),"")</f>
        <v/>
      </c>
      <c r="H366" s="6">
        <f t="shared" si="6"/>
        <v>0</v>
      </c>
      <c r="I366" s="23"/>
      <c r="J366" s="23"/>
      <c r="K366" s="6" t="e">
        <f>Tabla1[[#This Row],[NETO EN PPRO8]]/(-Tabla1[[#This Row],[STOP POR OPERACIÓN]])</f>
        <v>#DIV/0!</v>
      </c>
    </row>
    <row r="367" spans="1:11" ht="16.5" thickTop="1" thickBot="1" x14ac:dyDescent="0.3">
      <c r="A367" s="26"/>
      <c r="B367" s="23"/>
      <c r="C367" s="23"/>
      <c r="D367" s="23"/>
      <c r="E367" s="23"/>
      <c r="F367" s="23"/>
      <c r="G367" s="6" t="str">
        <f>IF(C367&lt;&gt;"",SUMIF('registro operativa'!$D$2:$D$11268,RESULTADOS!C367,'registro operativa'!$X$2:$X$11268),"")</f>
        <v/>
      </c>
      <c r="H367" s="6">
        <f t="shared" si="6"/>
        <v>0</v>
      </c>
      <c r="I367" s="23"/>
      <c r="J367" s="23"/>
      <c r="K367" s="6" t="e">
        <f>Tabla1[[#This Row],[NETO EN PPRO8]]/(-Tabla1[[#This Row],[STOP POR OPERACIÓN]])</f>
        <v>#DIV/0!</v>
      </c>
    </row>
    <row r="368" spans="1:11" ht="16.5" thickTop="1" thickBot="1" x14ac:dyDescent="0.3">
      <c r="A368" s="26"/>
      <c r="B368" s="23"/>
      <c r="C368" s="23"/>
      <c r="D368" s="23"/>
      <c r="E368" s="23"/>
      <c r="F368" s="23"/>
      <c r="G368" s="6" t="str">
        <f>IF(C368&lt;&gt;"",SUMIF('registro operativa'!$D$2:$D$11268,RESULTADOS!C368,'registro operativa'!$X$2:$X$11268),"")</f>
        <v/>
      </c>
      <c r="H368" s="6">
        <f t="shared" si="6"/>
        <v>0</v>
      </c>
      <c r="I368" s="23"/>
      <c r="J368" s="23"/>
      <c r="K368" s="6" t="e">
        <f>Tabla1[[#This Row],[NETO EN PPRO8]]/(-Tabla1[[#This Row],[STOP POR OPERACIÓN]])</f>
        <v>#DIV/0!</v>
      </c>
    </row>
    <row r="369" spans="1:11" ht="16.5" thickTop="1" thickBot="1" x14ac:dyDescent="0.3">
      <c r="A369" s="26"/>
      <c r="B369" s="23"/>
      <c r="C369" s="23"/>
      <c r="D369" s="23"/>
      <c r="E369" s="23"/>
      <c r="F369" s="23"/>
      <c r="G369" s="6" t="str">
        <f>IF(C369&lt;&gt;"",SUMIF('registro operativa'!$D$2:$D$11268,RESULTADOS!C369,'registro operativa'!$X$2:$X$11268),"")</f>
        <v/>
      </c>
      <c r="H369" s="6">
        <f t="shared" si="6"/>
        <v>0</v>
      </c>
      <c r="I369" s="23"/>
      <c r="J369" s="23"/>
      <c r="K369" s="6" t="e">
        <f>Tabla1[[#This Row],[NETO EN PPRO8]]/(-Tabla1[[#This Row],[STOP POR OPERACIÓN]])</f>
        <v>#DIV/0!</v>
      </c>
    </row>
    <row r="370" spans="1:11" ht="16.5" thickTop="1" thickBot="1" x14ac:dyDescent="0.3">
      <c r="A370" s="26"/>
      <c r="B370" s="23"/>
      <c r="C370" s="23"/>
      <c r="D370" s="23"/>
      <c r="E370" s="23"/>
      <c r="F370" s="23"/>
      <c r="G370" s="6" t="str">
        <f>IF(C370&lt;&gt;"",SUMIF('registro operativa'!$D$2:$D$11268,RESULTADOS!C370,'registro operativa'!$X$2:$X$11268),"")</f>
        <v/>
      </c>
      <c r="H370" s="6">
        <f t="shared" si="6"/>
        <v>0</v>
      </c>
      <c r="I370" s="23"/>
      <c r="J370" s="23"/>
      <c r="K370" s="6" t="e">
        <f>Tabla1[[#This Row],[NETO EN PPRO8]]/(-Tabla1[[#This Row],[STOP POR OPERACIÓN]])</f>
        <v>#DIV/0!</v>
      </c>
    </row>
    <row r="371" spans="1:11" ht="16.5" thickTop="1" thickBot="1" x14ac:dyDescent="0.3">
      <c r="A371" s="26"/>
      <c r="B371" s="23"/>
      <c r="C371" s="23"/>
      <c r="D371" s="23"/>
      <c r="E371" s="23"/>
      <c r="F371" s="23"/>
      <c r="G371" s="6" t="str">
        <f>IF(C371&lt;&gt;"",SUMIF('registro operativa'!$D$2:$D$11268,RESULTADOS!C371,'registro operativa'!$X$2:$X$11268),"")</f>
        <v/>
      </c>
      <c r="H371" s="6">
        <f t="shared" si="6"/>
        <v>0</v>
      </c>
      <c r="I371" s="23"/>
      <c r="J371" s="23"/>
      <c r="K371" s="6" t="e">
        <f>Tabla1[[#This Row],[NETO EN PPRO8]]/(-Tabla1[[#This Row],[STOP POR OPERACIÓN]])</f>
        <v>#DIV/0!</v>
      </c>
    </row>
    <row r="372" spans="1:11" ht="16.5" thickTop="1" thickBot="1" x14ac:dyDescent="0.3">
      <c r="A372" s="26"/>
      <c r="B372" s="23"/>
      <c r="C372" s="23"/>
      <c r="D372" s="23"/>
      <c r="E372" s="23"/>
      <c r="F372" s="23"/>
      <c r="G372" s="6" t="str">
        <f>IF(C372&lt;&gt;"",SUMIF('registro operativa'!$D$2:$D$11268,RESULTADOS!C372,'registro operativa'!$X$2:$X$11268),"")</f>
        <v/>
      </c>
      <c r="H372" s="6">
        <f t="shared" si="6"/>
        <v>0</v>
      </c>
      <c r="I372" s="23"/>
      <c r="J372" s="23"/>
      <c r="K372" s="6" t="e">
        <f>Tabla1[[#This Row],[NETO EN PPRO8]]/(-Tabla1[[#This Row],[STOP POR OPERACIÓN]])</f>
        <v>#DIV/0!</v>
      </c>
    </row>
    <row r="373" spans="1:11" ht="16.5" thickTop="1" thickBot="1" x14ac:dyDescent="0.3">
      <c r="A373" s="26"/>
      <c r="B373" s="23"/>
      <c r="C373" s="23"/>
      <c r="D373" s="23"/>
      <c r="E373" s="23"/>
      <c r="F373" s="23"/>
      <c r="G373" s="6" t="str">
        <f>IF(C373&lt;&gt;"",SUMIF('registro operativa'!$D$2:$D$11268,RESULTADOS!C373,'registro operativa'!$X$2:$X$11268),"")</f>
        <v/>
      </c>
      <c r="H373" s="6">
        <f t="shared" si="6"/>
        <v>0</v>
      </c>
      <c r="I373" s="23"/>
      <c r="J373" s="23"/>
      <c r="K373" s="6" t="e">
        <f>Tabla1[[#This Row],[NETO EN PPRO8]]/(-Tabla1[[#This Row],[STOP POR OPERACIÓN]])</f>
        <v>#DIV/0!</v>
      </c>
    </row>
    <row r="374" spans="1:11" ht="16.5" thickTop="1" thickBot="1" x14ac:dyDescent="0.3">
      <c r="A374" s="26"/>
      <c r="B374" s="23"/>
      <c r="C374" s="23"/>
      <c r="D374" s="23"/>
      <c r="E374" s="23"/>
      <c r="F374" s="23"/>
      <c r="G374" s="6" t="str">
        <f>IF(C374&lt;&gt;"",SUMIF('registro operativa'!$D$2:$D$11268,RESULTADOS!C374,'registro operativa'!$X$2:$X$11268),"")</f>
        <v/>
      </c>
      <c r="H374" s="6">
        <f t="shared" si="6"/>
        <v>0</v>
      </c>
      <c r="I374" s="23"/>
      <c r="J374" s="23"/>
      <c r="K374" s="6" t="e">
        <f>Tabla1[[#This Row],[NETO EN PPRO8]]/(-Tabla1[[#This Row],[STOP POR OPERACIÓN]])</f>
        <v>#DIV/0!</v>
      </c>
    </row>
    <row r="375" spans="1:11" ht="16.5" thickTop="1" thickBot="1" x14ac:dyDescent="0.3">
      <c r="A375" s="26"/>
      <c r="B375" s="23"/>
      <c r="C375" s="23"/>
      <c r="D375" s="23"/>
      <c r="E375" s="23"/>
      <c r="F375" s="23"/>
      <c r="G375" s="6" t="str">
        <f>IF(C375&lt;&gt;"",SUMIF('registro operativa'!$D$2:$D$11268,RESULTADOS!C375,'registro operativa'!$X$2:$X$11268),"")</f>
        <v/>
      </c>
      <c r="H375" s="6">
        <f t="shared" si="6"/>
        <v>0</v>
      </c>
      <c r="I375" s="23"/>
      <c r="J375" s="23"/>
      <c r="K375" s="6" t="e">
        <f>Tabla1[[#This Row],[NETO EN PPRO8]]/(-Tabla1[[#This Row],[STOP POR OPERACIÓN]])</f>
        <v>#DIV/0!</v>
      </c>
    </row>
    <row r="376" spans="1:11" ht="16.5" thickTop="1" thickBot="1" x14ac:dyDescent="0.3">
      <c r="A376" s="26"/>
      <c r="B376" s="23"/>
      <c r="C376" s="23"/>
      <c r="D376" s="23"/>
      <c r="E376" s="23"/>
      <c r="F376" s="23"/>
      <c r="G376" s="6" t="str">
        <f>IF(C376&lt;&gt;"",SUMIF('registro operativa'!$D$2:$D$11268,RESULTADOS!C376,'registro operativa'!$X$2:$X$11268),"")</f>
        <v/>
      </c>
      <c r="H376" s="6">
        <f t="shared" si="6"/>
        <v>0</v>
      </c>
      <c r="I376" s="23"/>
      <c r="J376" s="23"/>
      <c r="K376" s="6" t="e">
        <f>Tabla1[[#This Row],[NETO EN PPRO8]]/(-Tabla1[[#This Row],[STOP POR OPERACIÓN]])</f>
        <v>#DIV/0!</v>
      </c>
    </row>
    <row r="377" spans="1:11" ht="16.5" thickTop="1" thickBot="1" x14ac:dyDescent="0.3">
      <c r="A377" s="26"/>
      <c r="B377" s="23"/>
      <c r="C377" s="23"/>
      <c r="D377" s="23"/>
      <c r="E377" s="23"/>
      <c r="F377" s="23"/>
      <c r="G377" s="6" t="str">
        <f>IF(C377&lt;&gt;"",SUMIF('registro operativa'!$D$2:$D$11268,RESULTADOS!C377,'registro operativa'!$X$2:$X$11268),"")</f>
        <v/>
      </c>
      <c r="H377" s="6">
        <f t="shared" si="6"/>
        <v>0</v>
      </c>
      <c r="I377" s="23"/>
      <c r="J377" s="23"/>
      <c r="K377" s="6" t="e">
        <f>Tabla1[[#This Row],[NETO EN PPRO8]]/(-Tabla1[[#This Row],[STOP POR OPERACIÓN]])</f>
        <v>#DIV/0!</v>
      </c>
    </row>
    <row r="378" spans="1:11" ht="16.5" thickTop="1" thickBot="1" x14ac:dyDescent="0.3">
      <c r="A378" s="26"/>
      <c r="B378" s="23"/>
      <c r="C378" s="23"/>
      <c r="D378" s="23"/>
      <c r="E378" s="23"/>
      <c r="F378" s="23"/>
      <c r="G378" s="6" t="str">
        <f>IF(C378&lt;&gt;"",SUMIF('registro operativa'!$D$2:$D$11268,RESULTADOS!C378,'registro operativa'!$X$2:$X$11268),"")</f>
        <v/>
      </c>
      <c r="H378" s="6">
        <f t="shared" si="6"/>
        <v>0</v>
      </c>
      <c r="I378" s="23"/>
      <c r="J378" s="23"/>
      <c r="K378" s="6" t="e">
        <f>Tabla1[[#This Row],[NETO EN PPRO8]]/(-Tabla1[[#This Row],[STOP POR OPERACIÓN]])</f>
        <v>#DIV/0!</v>
      </c>
    </row>
    <row r="379" spans="1:11" ht="16.5" thickTop="1" thickBot="1" x14ac:dyDescent="0.3">
      <c r="A379" s="26"/>
      <c r="B379" s="23"/>
      <c r="C379" s="23"/>
      <c r="D379" s="23"/>
      <c r="E379" s="23"/>
      <c r="F379" s="23"/>
      <c r="G379" s="6" t="str">
        <f>IF(C379&lt;&gt;"",SUMIF('registro operativa'!$D$2:$D$11268,RESULTADOS!C379,'registro operativa'!$X$2:$X$11268),"")</f>
        <v/>
      </c>
      <c r="H379" s="6">
        <f t="shared" si="6"/>
        <v>0</v>
      </c>
      <c r="I379" s="23"/>
      <c r="J379" s="23"/>
      <c r="K379" s="6" t="e">
        <f>Tabla1[[#This Row],[NETO EN PPRO8]]/(-Tabla1[[#This Row],[STOP POR OPERACIÓN]])</f>
        <v>#DIV/0!</v>
      </c>
    </row>
    <row r="380" spans="1:11" ht="16.5" thickTop="1" thickBot="1" x14ac:dyDescent="0.3">
      <c r="A380" s="26"/>
      <c r="B380" s="23"/>
      <c r="C380" s="23"/>
      <c r="D380" s="23"/>
      <c r="E380" s="23"/>
      <c r="F380" s="23"/>
      <c r="G380" s="6" t="str">
        <f>IF(C380&lt;&gt;"",SUMIF('registro operativa'!$D$2:$D$11268,RESULTADOS!C380,'registro operativa'!$X$2:$X$11268),"")</f>
        <v/>
      </c>
      <c r="H380" s="6">
        <f t="shared" si="6"/>
        <v>0</v>
      </c>
      <c r="I380" s="23"/>
      <c r="J380" s="23"/>
      <c r="K380" s="6" t="e">
        <f>Tabla1[[#This Row],[NETO EN PPRO8]]/(-Tabla1[[#This Row],[STOP POR OPERACIÓN]])</f>
        <v>#DIV/0!</v>
      </c>
    </row>
    <row r="381" spans="1:11" ht="16.5" thickTop="1" thickBot="1" x14ac:dyDescent="0.3">
      <c r="A381" s="26"/>
      <c r="B381" s="23"/>
      <c r="C381" s="23"/>
      <c r="D381" s="23"/>
      <c r="E381" s="23"/>
      <c r="F381" s="23"/>
      <c r="G381" s="6" t="str">
        <f>IF(C381&lt;&gt;"",SUMIF('registro operativa'!$D$2:$D$11268,RESULTADOS!C381,'registro operativa'!$X$2:$X$11268),"")</f>
        <v/>
      </c>
      <c r="H381" s="6">
        <f t="shared" si="6"/>
        <v>0</v>
      </c>
      <c r="I381" s="23"/>
      <c r="J381" s="23"/>
      <c r="K381" s="6" t="e">
        <f>Tabla1[[#This Row],[NETO EN PPRO8]]/(-Tabla1[[#This Row],[STOP POR OPERACIÓN]])</f>
        <v>#DIV/0!</v>
      </c>
    </row>
    <row r="382" spans="1:11" ht="16.5" thickTop="1" thickBot="1" x14ac:dyDescent="0.3">
      <c r="A382" s="26"/>
      <c r="B382" s="23"/>
      <c r="C382" s="23"/>
      <c r="D382" s="23"/>
      <c r="E382" s="23"/>
      <c r="F382" s="23"/>
      <c r="G382" s="6" t="str">
        <f>IF(C382&lt;&gt;"",SUMIF('registro operativa'!$D$2:$D$11268,RESULTADOS!C382,'registro operativa'!$X$2:$X$11268),"")</f>
        <v/>
      </c>
      <c r="H382" s="6">
        <f t="shared" si="6"/>
        <v>0</v>
      </c>
      <c r="I382" s="23"/>
      <c r="J382" s="23"/>
      <c r="K382" s="6" t="e">
        <f>Tabla1[[#This Row],[NETO EN PPRO8]]/(-Tabla1[[#This Row],[STOP POR OPERACIÓN]])</f>
        <v>#DIV/0!</v>
      </c>
    </row>
    <row r="383" spans="1:11" ht="16.5" thickTop="1" thickBot="1" x14ac:dyDescent="0.3">
      <c r="A383" s="26"/>
      <c r="B383" s="23"/>
      <c r="C383" s="23"/>
      <c r="D383" s="23"/>
      <c r="E383" s="23"/>
      <c r="F383" s="23"/>
      <c r="G383" s="6" t="str">
        <f>IF(C383&lt;&gt;"",SUMIF('registro operativa'!$D$2:$D$11268,RESULTADOS!C383,'registro operativa'!$X$2:$X$11268),"")</f>
        <v/>
      </c>
      <c r="H383" s="6">
        <f t="shared" si="6"/>
        <v>0</v>
      </c>
      <c r="I383" s="23"/>
      <c r="J383" s="23"/>
      <c r="K383" s="6" t="e">
        <f>Tabla1[[#This Row],[NETO EN PPRO8]]/(-Tabla1[[#This Row],[STOP POR OPERACIÓN]])</f>
        <v>#DIV/0!</v>
      </c>
    </row>
    <row r="384" spans="1:11" ht="16.5" thickTop="1" thickBot="1" x14ac:dyDescent="0.3">
      <c r="A384" s="26"/>
      <c r="B384" s="23"/>
      <c r="C384" s="23"/>
      <c r="D384" s="23"/>
      <c r="E384" s="23"/>
      <c r="F384" s="23"/>
      <c r="G384" s="6" t="str">
        <f>IF(C384&lt;&gt;"",SUMIF('registro operativa'!$D$2:$D$11268,RESULTADOS!C384,'registro operativa'!$X$2:$X$11268),"")</f>
        <v/>
      </c>
      <c r="H384" s="6">
        <f t="shared" si="6"/>
        <v>0</v>
      </c>
      <c r="I384" s="23"/>
      <c r="J384" s="23"/>
      <c r="K384" s="6" t="e">
        <f>Tabla1[[#This Row],[NETO EN PPRO8]]/(-Tabla1[[#This Row],[STOP POR OPERACIÓN]])</f>
        <v>#DIV/0!</v>
      </c>
    </row>
    <row r="385" spans="1:11" ht="16.5" thickTop="1" thickBot="1" x14ac:dyDescent="0.3">
      <c r="A385" s="26"/>
      <c r="B385" s="23"/>
      <c r="C385" s="23"/>
      <c r="D385" s="23"/>
      <c r="E385" s="23"/>
      <c r="F385" s="23"/>
      <c r="G385" s="6" t="str">
        <f>IF(C385&lt;&gt;"",SUMIF('registro operativa'!$D$2:$D$11268,RESULTADOS!C385,'registro operativa'!$X$2:$X$11268),"")</f>
        <v/>
      </c>
      <c r="H385" s="6">
        <f t="shared" si="6"/>
        <v>0</v>
      </c>
      <c r="I385" s="23"/>
      <c r="J385" s="23"/>
      <c r="K385" s="6" t="e">
        <f>Tabla1[[#This Row],[NETO EN PPRO8]]/(-Tabla1[[#This Row],[STOP POR OPERACIÓN]])</f>
        <v>#DIV/0!</v>
      </c>
    </row>
    <row r="386" spans="1:11" ht="16.5" thickTop="1" thickBot="1" x14ac:dyDescent="0.3">
      <c r="A386" s="26"/>
      <c r="B386" s="23"/>
      <c r="C386" s="23"/>
      <c r="D386" s="23"/>
      <c r="E386" s="23"/>
      <c r="F386" s="23"/>
      <c r="G386" s="6" t="str">
        <f>IF(C386&lt;&gt;"",SUMIF('registro operativa'!$D$2:$D$11268,RESULTADOS!C386,'registro operativa'!$X$2:$X$11268),"")</f>
        <v/>
      </c>
      <c r="H386" s="6">
        <f t="shared" si="6"/>
        <v>0</v>
      </c>
      <c r="I386" s="23"/>
      <c r="J386" s="23"/>
      <c r="K386" s="6" t="e">
        <f>Tabla1[[#This Row],[NETO EN PPRO8]]/(-Tabla1[[#This Row],[STOP POR OPERACIÓN]])</f>
        <v>#DIV/0!</v>
      </c>
    </row>
    <row r="387" spans="1:11" ht="16.5" thickTop="1" thickBot="1" x14ac:dyDescent="0.3">
      <c r="A387" s="26"/>
      <c r="B387" s="23"/>
      <c r="C387" s="23"/>
      <c r="D387" s="23"/>
      <c r="E387" s="23"/>
      <c r="F387" s="23"/>
      <c r="G387" s="6" t="str">
        <f>IF(C387&lt;&gt;"",SUMIF('registro operativa'!$D$2:$D$11268,RESULTADOS!C387,'registro operativa'!$X$2:$X$11268),"")</f>
        <v/>
      </c>
      <c r="H387" s="6">
        <f t="shared" si="6"/>
        <v>0</v>
      </c>
      <c r="I387" s="23"/>
      <c r="J387" s="23"/>
      <c r="K387" s="6" t="e">
        <f>Tabla1[[#This Row],[NETO EN PPRO8]]/(-Tabla1[[#This Row],[STOP POR OPERACIÓN]])</f>
        <v>#DIV/0!</v>
      </c>
    </row>
    <row r="388" spans="1:11" ht="16.5" thickTop="1" thickBot="1" x14ac:dyDescent="0.3">
      <c r="A388" s="26"/>
      <c r="B388" s="23"/>
      <c r="C388" s="23"/>
      <c r="D388" s="23"/>
      <c r="E388" s="23"/>
      <c r="F388" s="23"/>
      <c r="G388" s="6" t="str">
        <f>IF(C388&lt;&gt;"",SUMIF('registro operativa'!$D$2:$D$11268,RESULTADOS!C388,'registro operativa'!$X$2:$X$11268),"")</f>
        <v/>
      </c>
      <c r="H388" s="6">
        <f t="shared" si="6"/>
        <v>0</v>
      </c>
      <c r="I388" s="23"/>
      <c r="J388" s="23"/>
      <c r="K388" s="6" t="e">
        <f>Tabla1[[#This Row],[NETO EN PPRO8]]/(-Tabla1[[#This Row],[STOP POR OPERACIÓN]])</f>
        <v>#DIV/0!</v>
      </c>
    </row>
    <row r="389" spans="1:11" ht="16.5" thickTop="1" thickBot="1" x14ac:dyDescent="0.3">
      <c r="A389" s="26"/>
      <c r="B389" s="23"/>
      <c r="C389" s="23"/>
      <c r="D389" s="23"/>
      <c r="E389" s="23"/>
      <c r="F389" s="23"/>
      <c r="G389" s="6" t="str">
        <f>IF(C389&lt;&gt;"",SUMIF('registro operativa'!$D$2:$D$11268,RESULTADOS!C389,'registro operativa'!$X$2:$X$11268),"")</f>
        <v/>
      </c>
      <c r="H389" s="6">
        <f t="shared" si="6"/>
        <v>0</v>
      </c>
      <c r="I389" s="23"/>
      <c r="J389" s="23"/>
      <c r="K389" s="6" t="e">
        <f>Tabla1[[#This Row],[NETO EN PPRO8]]/(-Tabla1[[#This Row],[STOP POR OPERACIÓN]])</f>
        <v>#DIV/0!</v>
      </c>
    </row>
    <row r="390" spans="1:11" ht="16.5" thickTop="1" thickBot="1" x14ac:dyDescent="0.3">
      <c r="A390" s="26"/>
      <c r="B390" s="23"/>
      <c r="C390" s="23"/>
      <c r="D390" s="23"/>
      <c r="E390" s="23"/>
      <c r="F390" s="23"/>
      <c r="G390" s="6" t="str">
        <f>IF(C390&lt;&gt;"",SUMIF('registro operativa'!$D$2:$D$11268,RESULTADOS!C390,'registro operativa'!$X$2:$X$11268),"")</f>
        <v/>
      </c>
      <c r="H390" s="6">
        <f t="shared" si="6"/>
        <v>0</v>
      </c>
      <c r="I390" s="23"/>
      <c r="J390" s="23"/>
      <c r="K390" s="6" t="e">
        <f>Tabla1[[#This Row],[NETO EN PPRO8]]/(-Tabla1[[#This Row],[STOP POR OPERACIÓN]])</f>
        <v>#DIV/0!</v>
      </c>
    </row>
    <row r="391" spans="1:11" ht="16.5" thickTop="1" thickBot="1" x14ac:dyDescent="0.3">
      <c r="A391" s="26"/>
      <c r="B391" s="23"/>
      <c r="C391" s="23"/>
      <c r="D391" s="23"/>
      <c r="E391" s="23"/>
      <c r="F391" s="23"/>
      <c r="G391" s="6" t="str">
        <f>IF(C391&lt;&gt;"",SUMIF('registro operativa'!$D$2:$D$11268,RESULTADOS!C391,'registro operativa'!$X$2:$X$11268),"")</f>
        <v/>
      </c>
      <c r="H391" s="6">
        <f t="shared" si="6"/>
        <v>0</v>
      </c>
      <c r="I391" s="23"/>
      <c r="J391" s="23"/>
      <c r="K391" s="6" t="e">
        <f>Tabla1[[#This Row],[NETO EN PPRO8]]/(-Tabla1[[#This Row],[STOP POR OPERACIÓN]])</f>
        <v>#DIV/0!</v>
      </c>
    </row>
    <row r="392" spans="1:11" ht="16.5" thickTop="1" thickBot="1" x14ac:dyDescent="0.3">
      <c r="A392" s="26"/>
      <c r="B392" s="23"/>
      <c r="C392" s="23"/>
      <c r="D392" s="23"/>
      <c r="E392" s="23"/>
      <c r="F392" s="23"/>
      <c r="G392" s="6" t="str">
        <f>IF(C392&lt;&gt;"",SUMIF('registro operativa'!$D$2:$D$11268,RESULTADOS!C392,'registro operativa'!$X$2:$X$11268),"")</f>
        <v/>
      </c>
      <c r="H392" s="6">
        <f t="shared" si="6"/>
        <v>0</v>
      </c>
      <c r="I392" s="23"/>
      <c r="J392" s="23"/>
      <c r="K392" s="6" t="e">
        <f>Tabla1[[#This Row],[NETO EN PPRO8]]/(-Tabla1[[#This Row],[STOP POR OPERACIÓN]])</f>
        <v>#DIV/0!</v>
      </c>
    </row>
    <row r="393" spans="1:11" ht="16.5" thickTop="1" thickBot="1" x14ac:dyDescent="0.3">
      <c r="A393" s="26"/>
      <c r="B393" s="23"/>
      <c r="C393" s="23"/>
      <c r="D393" s="23"/>
      <c r="E393" s="23"/>
      <c r="F393" s="23"/>
      <c r="G393" s="6" t="str">
        <f>IF(C393&lt;&gt;"",SUMIF('registro operativa'!$D$2:$D$11268,RESULTADOS!C393,'registro operativa'!$X$2:$X$11268),"")</f>
        <v/>
      </c>
      <c r="H393" s="6">
        <f t="shared" si="6"/>
        <v>0</v>
      </c>
      <c r="I393" s="23"/>
      <c r="J393" s="23"/>
      <c r="K393" s="6" t="e">
        <f>Tabla1[[#This Row],[NETO EN PPRO8]]/(-Tabla1[[#This Row],[STOP POR OPERACIÓN]])</f>
        <v>#DIV/0!</v>
      </c>
    </row>
    <row r="394" spans="1:11" ht="16.5" thickTop="1" thickBot="1" x14ac:dyDescent="0.3">
      <c r="A394" s="26"/>
      <c r="B394" s="23"/>
      <c r="C394" s="23"/>
      <c r="D394" s="23"/>
      <c r="E394" s="23"/>
      <c r="F394" s="23"/>
      <c r="G394" s="6" t="str">
        <f>IF(C394&lt;&gt;"",SUMIF('registro operativa'!$D$2:$D$11268,RESULTADOS!C394,'registro operativa'!$X$2:$X$11268),"")</f>
        <v/>
      </c>
      <c r="H394" s="6">
        <f t="shared" si="6"/>
        <v>0</v>
      </c>
      <c r="I394" s="23"/>
      <c r="J394" s="23"/>
      <c r="K394" s="6" t="e">
        <f>Tabla1[[#This Row],[NETO EN PPRO8]]/(-Tabla1[[#This Row],[STOP POR OPERACIÓN]])</f>
        <v>#DIV/0!</v>
      </c>
    </row>
    <row r="395" spans="1:11" ht="16.5" thickTop="1" thickBot="1" x14ac:dyDescent="0.3">
      <c r="A395" s="26"/>
      <c r="B395" s="23"/>
      <c r="C395" s="23"/>
      <c r="D395" s="23"/>
      <c r="E395" s="23"/>
      <c r="F395" s="23"/>
      <c r="G395" s="6" t="str">
        <f>IF(C395&lt;&gt;"",SUMIF('registro operativa'!$D$2:$D$11268,RESULTADOS!C395,'registro operativa'!$X$2:$X$11268),"")</f>
        <v/>
      </c>
      <c r="H395" s="6">
        <f t="shared" si="6"/>
        <v>0</v>
      </c>
      <c r="I395" s="23"/>
      <c r="J395" s="23"/>
      <c r="K395" s="6" t="e">
        <f>Tabla1[[#This Row],[NETO EN PPRO8]]/(-Tabla1[[#This Row],[STOP POR OPERACIÓN]])</f>
        <v>#DIV/0!</v>
      </c>
    </row>
    <row r="396" spans="1:11" ht="16.5" thickTop="1" thickBot="1" x14ac:dyDescent="0.3">
      <c r="A396" s="26"/>
      <c r="B396" s="23"/>
      <c r="C396" s="23"/>
      <c r="D396" s="23"/>
      <c r="E396" s="23"/>
      <c r="F396" s="23"/>
      <c r="G396" s="6" t="str">
        <f>IF(C396&lt;&gt;"",SUMIF('registro operativa'!$D$2:$D$11268,RESULTADOS!C396,'registro operativa'!$X$2:$X$11268),"")</f>
        <v/>
      </c>
      <c r="H396" s="6">
        <f t="shared" si="6"/>
        <v>0</v>
      </c>
      <c r="I396" s="23"/>
      <c r="J396" s="23"/>
      <c r="K396" s="6" t="e">
        <f>Tabla1[[#This Row],[NETO EN PPRO8]]/(-Tabla1[[#This Row],[STOP POR OPERACIÓN]])</f>
        <v>#DIV/0!</v>
      </c>
    </row>
    <row r="397" spans="1:11" ht="16.5" thickTop="1" thickBot="1" x14ac:dyDescent="0.3">
      <c r="A397" s="26"/>
      <c r="B397" s="23"/>
      <c r="C397" s="23"/>
      <c r="D397" s="23"/>
      <c r="E397" s="23"/>
      <c r="F397" s="23"/>
      <c r="G397" s="6" t="str">
        <f>IF(C397&lt;&gt;"",SUMIF('registro operativa'!$D$2:$D$11268,RESULTADOS!C397,'registro operativa'!$X$2:$X$11268),"")</f>
        <v/>
      </c>
      <c r="H397" s="6">
        <f t="shared" si="6"/>
        <v>0</v>
      </c>
      <c r="I397" s="23"/>
      <c r="J397" s="23"/>
      <c r="K397" s="6" t="e">
        <f>Tabla1[[#This Row],[NETO EN PPRO8]]/(-Tabla1[[#This Row],[STOP POR OPERACIÓN]])</f>
        <v>#DIV/0!</v>
      </c>
    </row>
    <row r="398" spans="1:11" ht="16.5" thickTop="1" thickBot="1" x14ac:dyDescent="0.3">
      <c r="A398" s="26"/>
      <c r="B398" s="23"/>
      <c r="C398" s="23"/>
      <c r="D398" s="23"/>
      <c r="E398" s="23"/>
      <c r="F398" s="23"/>
      <c r="G398" s="6" t="str">
        <f>IF(C398&lt;&gt;"",SUMIF('registro operativa'!$D$2:$D$11268,RESULTADOS!C398,'registro operativa'!$X$2:$X$11268),"")</f>
        <v/>
      </c>
      <c r="H398" s="6">
        <f t="shared" si="6"/>
        <v>0</v>
      </c>
      <c r="I398" s="23"/>
      <c r="J398" s="23"/>
      <c r="K398" s="6" t="e">
        <f>Tabla1[[#This Row],[NETO EN PPRO8]]/(-Tabla1[[#This Row],[STOP POR OPERACIÓN]])</f>
        <v>#DIV/0!</v>
      </c>
    </row>
    <row r="399" spans="1:11" ht="16.5" thickTop="1" thickBot="1" x14ac:dyDescent="0.3">
      <c r="A399" s="26"/>
      <c r="B399" s="23"/>
      <c r="C399" s="23"/>
      <c r="D399" s="23"/>
      <c r="E399" s="23"/>
      <c r="F399" s="23"/>
      <c r="G399" s="6" t="str">
        <f>IF(C399&lt;&gt;"",SUMIF('registro operativa'!$D$2:$D$11268,RESULTADOS!C399,'registro operativa'!$X$2:$X$11268),"")</f>
        <v/>
      </c>
      <c r="H399" s="6">
        <f t="shared" si="6"/>
        <v>0</v>
      </c>
      <c r="I399" s="23"/>
      <c r="J399" s="23"/>
      <c r="K399" s="6" t="e">
        <f>Tabla1[[#This Row],[NETO EN PPRO8]]/(-Tabla1[[#This Row],[STOP POR OPERACIÓN]])</f>
        <v>#DIV/0!</v>
      </c>
    </row>
    <row r="400" spans="1:11" ht="16.5" thickTop="1" thickBot="1" x14ac:dyDescent="0.3">
      <c r="A400" s="26"/>
      <c r="B400" s="23"/>
      <c r="C400" s="23"/>
      <c r="D400" s="23"/>
      <c r="E400" s="23"/>
      <c r="F400" s="23"/>
      <c r="G400" s="6" t="str">
        <f>IF(C400&lt;&gt;"",SUMIF('registro operativa'!$D$2:$D$11268,RESULTADOS!C400,'registro operativa'!$X$2:$X$11268),"")</f>
        <v/>
      </c>
      <c r="H400" s="6">
        <f t="shared" si="6"/>
        <v>0</v>
      </c>
      <c r="I400" s="23"/>
      <c r="J400" s="23"/>
      <c r="K400" s="6" t="e">
        <f>Tabla1[[#This Row],[NETO EN PPRO8]]/(-Tabla1[[#This Row],[STOP POR OPERACIÓN]])</f>
        <v>#DIV/0!</v>
      </c>
    </row>
    <row r="401" spans="1:11" ht="16.5" thickTop="1" thickBot="1" x14ac:dyDescent="0.3">
      <c r="A401" s="26"/>
      <c r="B401" s="23"/>
      <c r="C401" s="23"/>
      <c r="D401" s="23"/>
      <c r="E401" s="23"/>
      <c r="F401" s="23"/>
      <c r="G401" s="6" t="str">
        <f>IF(C401&lt;&gt;"",SUMIF('registro operativa'!$D$2:$D$11268,RESULTADOS!C401,'registro operativa'!$X$2:$X$11268),"")</f>
        <v/>
      </c>
      <c r="H401" s="6">
        <f t="shared" si="6"/>
        <v>0</v>
      </c>
      <c r="I401" s="23"/>
      <c r="J401" s="23"/>
      <c r="K401" s="6" t="e">
        <f>Tabla1[[#This Row],[NETO EN PPRO8]]/(-Tabla1[[#This Row],[STOP POR OPERACIÓN]])</f>
        <v>#DIV/0!</v>
      </c>
    </row>
    <row r="402" spans="1:11" ht="16.5" thickTop="1" thickBot="1" x14ac:dyDescent="0.3">
      <c r="A402" s="26"/>
      <c r="B402" s="23"/>
      <c r="C402" s="23"/>
      <c r="D402" s="23"/>
      <c r="E402" s="23"/>
      <c r="F402" s="23"/>
      <c r="G402" s="6" t="str">
        <f>IF(C402&lt;&gt;"",SUMIF('registro operativa'!$D$2:$D$11268,RESULTADOS!C402,'registro operativa'!$X$2:$X$11268),"")</f>
        <v/>
      </c>
      <c r="H402" s="6">
        <f t="shared" si="6"/>
        <v>0</v>
      </c>
      <c r="I402" s="23"/>
      <c r="J402" s="23"/>
      <c r="K402" s="6" t="e">
        <f>Tabla1[[#This Row],[NETO EN PPRO8]]/(-Tabla1[[#This Row],[STOP POR OPERACIÓN]])</f>
        <v>#DIV/0!</v>
      </c>
    </row>
    <row r="403" spans="1:11" ht="16.5" thickTop="1" thickBot="1" x14ac:dyDescent="0.3">
      <c r="A403" s="26"/>
      <c r="B403" s="23"/>
      <c r="C403" s="23"/>
      <c r="D403" s="23"/>
      <c r="E403" s="23"/>
      <c r="F403" s="23"/>
      <c r="G403" s="6" t="str">
        <f>IF(C403&lt;&gt;"",SUMIF('registro operativa'!$D$2:$D$11268,RESULTADOS!C403,'registro operativa'!$X$2:$X$11268),"")</f>
        <v/>
      </c>
      <c r="H403" s="6">
        <f t="shared" si="6"/>
        <v>0</v>
      </c>
      <c r="I403" s="23"/>
      <c r="J403" s="23"/>
      <c r="K403" s="6" t="e">
        <f>Tabla1[[#This Row],[NETO EN PPRO8]]/(-Tabla1[[#This Row],[STOP POR OPERACIÓN]])</f>
        <v>#DIV/0!</v>
      </c>
    </row>
    <row r="404" spans="1:11" ht="16.5" thickTop="1" thickBot="1" x14ac:dyDescent="0.3">
      <c r="A404" s="26"/>
      <c r="B404" s="23"/>
      <c r="C404" s="23"/>
      <c r="D404" s="23"/>
      <c r="E404" s="23"/>
      <c r="F404" s="23"/>
      <c r="G404" s="6" t="str">
        <f>IF(C404&lt;&gt;"",SUMIF('registro operativa'!$D$2:$D$11268,RESULTADOS!C404,'registro operativa'!$X$2:$X$11268),"")</f>
        <v/>
      </c>
      <c r="H404" s="6">
        <f t="shared" si="6"/>
        <v>0</v>
      </c>
      <c r="I404" s="23"/>
      <c r="J404" s="23"/>
      <c r="K404" s="6" t="e">
        <f>Tabla1[[#This Row],[NETO EN PPRO8]]/(-Tabla1[[#This Row],[STOP POR OPERACIÓN]])</f>
        <v>#DIV/0!</v>
      </c>
    </row>
    <row r="405" spans="1:11" ht="16.5" thickTop="1" thickBot="1" x14ac:dyDescent="0.3">
      <c r="A405" s="26"/>
      <c r="B405" s="23"/>
      <c r="C405" s="23"/>
      <c r="D405" s="23"/>
      <c r="E405" s="23"/>
      <c r="F405" s="23"/>
      <c r="G405" s="6" t="str">
        <f>IF(C405&lt;&gt;"",SUMIF('registro operativa'!$D$2:$D$11268,RESULTADOS!C405,'registro operativa'!$X$2:$X$11268),"")</f>
        <v/>
      </c>
      <c r="H405" s="6">
        <f t="shared" si="6"/>
        <v>0</v>
      </c>
      <c r="I405" s="23"/>
      <c r="J405" s="23"/>
      <c r="K405" s="6" t="e">
        <f>Tabla1[[#This Row],[NETO EN PPRO8]]/(-Tabla1[[#This Row],[STOP POR OPERACIÓN]])</f>
        <v>#DIV/0!</v>
      </c>
    </row>
    <row r="406" spans="1:11" ht="16.5" thickTop="1" thickBot="1" x14ac:dyDescent="0.3">
      <c r="A406" s="26"/>
      <c r="B406" s="23"/>
      <c r="C406" s="23"/>
      <c r="D406" s="23"/>
      <c r="E406" s="23"/>
      <c r="F406" s="23"/>
      <c r="G406" s="6" t="str">
        <f>IF(C406&lt;&gt;"",SUMIF('registro operativa'!$D$2:$D$11268,RESULTADOS!C406,'registro operativa'!$X$2:$X$11268),"")</f>
        <v/>
      </c>
      <c r="H406" s="6">
        <f t="shared" ref="H406:H469" si="7">IFERROR(F406+H405,"")</f>
        <v>0</v>
      </c>
      <c r="I406" s="23"/>
      <c r="J406" s="23"/>
      <c r="K406" s="6" t="e">
        <f>Tabla1[[#This Row],[NETO EN PPRO8]]/(-Tabla1[[#This Row],[STOP POR OPERACIÓN]])</f>
        <v>#DIV/0!</v>
      </c>
    </row>
    <row r="407" spans="1:11" ht="16.5" thickTop="1" thickBot="1" x14ac:dyDescent="0.3">
      <c r="A407" s="26"/>
      <c r="B407" s="23"/>
      <c r="C407" s="23"/>
      <c r="D407" s="23"/>
      <c r="E407" s="23"/>
      <c r="F407" s="23"/>
      <c r="G407" s="6" t="str">
        <f>IF(C407&lt;&gt;"",SUMIF('registro operativa'!$D$2:$D$11268,RESULTADOS!C407,'registro operativa'!$X$2:$X$11268),"")</f>
        <v/>
      </c>
      <c r="H407" s="6">
        <f t="shared" si="7"/>
        <v>0</v>
      </c>
      <c r="I407" s="23"/>
      <c r="J407" s="23"/>
      <c r="K407" s="6" t="e">
        <f>Tabla1[[#This Row],[NETO EN PPRO8]]/(-Tabla1[[#This Row],[STOP POR OPERACIÓN]])</f>
        <v>#DIV/0!</v>
      </c>
    </row>
    <row r="408" spans="1:11" ht="16.5" thickTop="1" thickBot="1" x14ac:dyDescent="0.3">
      <c r="A408" s="26"/>
      <c r="B408" s="23"/>
      <c r="C408" s="23"/>
      <c r="D408" s="23"/>
      <c r="E408" s="23"/>
      <c r="F408" s="23"/>
      <c r="G408" s="6" t="str">
        <f>IF(C408&lt;&gt;"",SUMIF('registro operativa'!$D$2:$D$11268,RESULTADOS!C408,'registro operativa'!$X$2:$X$11268),"")</f>
        <v/>
      </c>
      <c r="H408" s="6">
        <f t="shared" si="7"/>
        <v>0</v>
      </c>
      <c r="I408" s="23"/>
      <c r="J408" s="23"/>
      <c r="K408" s="6" t="e">
        <f>Tabla1[[#This Row],[NETO EN PPRO8]]/(-Tabla1[[#This Row],[STOP POR OPERACIÓN]])</f>
        <v>#DIV/0!</v>
      </c>
    </row>
    <row r="409" spans="1:11" ht="16.5" thickTop="1" thickBot="1" x14ac:dyDescent="0.3">
      <c r="A409" s="26"/>
      <c r="B409" s="23"/>
      <c r="C409" s="23"/>
      <c r="D409" s="23"/>
      <c r="E409" s="23"/>
      <c r="F409" s="23"/>
      <c r="G409" s="6" t="str">
        <f>IF(C409&lt;&gt;"",SUMIF('registro operativa'!$D$2:$D$11268,RESULTADOS!C409,'registro operativa'!$X$2:$X$11268),"")</f>
        <v/>
      </c>
      <c r="H409" s="6">
        <f t="shared" si="7"/>
        <v>0</v>
      </c>
      <c r="I409" s="23"/>
      <c r="J409" s="23"/>
      <c r="K409" s="6" t="e">
        <f>Tabla1[[#This Row],[NETO EN PPRO8]]/(-Tabla1[[#This Row],[STOP POR OPERACIÓN]])</f>
        <v>#DIV/0!</v>
      </c>
    </row>
    <row r="410" spans="1:11" ht="16.5" thickTop="1" thickBot="1" x14ac:dyDescent="0.3">
      <c r="A410" s="26"/>
      <c r="B410" s="23"/>
      <c r="C410" s="23"/>
      <c r="D410" s="23"/>
      <c r="E410" s="23"/>
      <c r="F410" s="23"/>
      <c r="G410" s="6" t="str">
        <f>IF(C410&lt;&gt;"",SUMIF('registro operativa'!$D$2:$D$11268,RESULTADOS!C410,'registro operativa'!$X$2:$X$11268),"")</f>
        <v/>
      </c>
      <c r="H410" s="6">
        <f t="shared" si="7"/>
        <v>0</v>
      </c>
      <c r="I410" s="23"/>
      <c r="J410" s="23"/>
      <c r="K410" s="6" t="e">
        <f>Tabla1[[#This Row],[NETO EN PPRO8]]/(-Tabla1[[#This Row],[STOP POR OPERACIÓN]])</f>
        <v>#DIV/0!</v>
      </c>
    </row>
    <row r="411" spans="1:11" ht="16.5" thickTop="1" thickBot="1" x14ac:dyDescent="0.3">
      <c r="A411" s="26"/>
      <c r="B411" s="23"/>
      <c r="C411" s="23"/>
      <c r="D411" s="23"/>
      <c r="E411" s="23"/>
      <c r="F411" s="23"/>
      <c r="G411" s="6" t="str">
        <f>IF(C411&lt;&gt;"",SUMIF('registro operativa'!$D$2:$D$11268,RESULTADOS!C411,'registro operativa'!$X$2:$X$11268),"")</f>
        <v/>
      </c>
      <c r="H411" s="6">
        <f t="shared" si="7"/>
        <v>0</v>
      </c>
      <c r="I411" s="23"/>
      <c r="J411" s="23"/>
      <c r="K411" s="6" t="e">
        <f>Tabla1[[#This Row],[NETO EN PPRO8]]/(-Tabla1[[#This Row],[STOP POR OPERACIÓN]])</f>
        <v>#DIV/0!</v>
      </c>
    </row>
    <row r="412" spans="1:11" ht="16.5" thickTop="1" thickBot="1" x14ac:dyDescent="0.3">
      <c r="A412" s="26"/>
      <c r="B412" s="23"/>
      <c r="C412" s="23"/>
      <c r="D412" s="23"/>
      <c r="E412" s="23"/>
      <c r="F412" s="23"/>
      <c r="G412" s="6" t="str">
        <f>IF(C412&lt;&gt;"",SUMIF('registro operativa'!$D$2:$D$11268,RESULTADOS!C412,'registro operativa'!$X$2:$X$11268),"")</f>
        <v/>
      </c>
      <c r="H412" s="6">
        <f t="shared" si="7"/>
        <v>0</v>
      </c>
      <c r="I412" s="23"/>
      <c r="J412" s="23"/>
      <c r="K412" s="6" t="e">
        <f>Tabla1[[#This Row],[NETO EN PPRO8]]/(-Tabla1[[#This Row],[STOP POR OPERACIÓN]])</f>
        <v>#DIV/0!</v>
      </c>
    </row>
    <row r="413" spans="1:11" ht="16.5" thickTop="1" thickBot="1" x14ac:dyDescent="0.3">
      <c r="A413" s="26"/>
      <c r="B413" s="23"/>
      <c r="C413" s="23"/>
      <c r="D413" s="23"/>
      <c r="E413" s="23"/>
      <c r="F413" s="23"/>
      <c r="G413" s="6" t="str">
        <f>IF(C413&lt;&gt;"",SUMIF('registro operativa'!$D$2:$D$11268,RESULTADOS!C413,'registro operativa'!$X$2:$X$11268),"")</f>
        <v/>
      </c>
      <c r="H413" s="6">
        <f t="shared" si="7"/>
        <v>0</v>
      </c>
      <c r="I413" s="23"/>
      <c r="J413" s="23"/>
      <c r="K413" s="6" t="e">
        <f>Tabla1[[#This Row],[NETO EN PPRO8]]/(-Tabla1[[#This Row],[STOP POR OPERACIÓN]])</f>
        <v>#DIV/0!</v>
      </c>
    </row>
    <row r="414" spans="1:11" ht="16.5" thickTop="1" thickBot="1" x14ac:dyDescent="0.3">
      <c r="A414" s="26"/>
      <c r="B414" s="23"/>
      <c r="C414" s="23"/>
      <c r="D414" s="23"/>
      <c r="E414" s="23"/>
      <c r="F414" s="23"/>
      <c r="G414" s="6" t="str">
        <f>IF(C414&lt;&gt;"",SUMIF('registro operativa'!$D$2:$D$11268,RESULTADOS!C414,'registro operativa'!$X$2:$X$11268),"")</f>
        <v/>
      </c>
      <c r="H414" s="6">
        <f t="shared" si="7"/>
        <v>0</v>
      </c>
      <c r="I414" s="23"/>
      <c r="J414" s="23"/>
      <c r="K414" s="6" t="e">
        <f>Tabla1[[#This Row],[NETO EN PPRO8]]/(-Tabla1[[#This Row],[STOP POR OPERACIÓN]])</f>
        <v>#DIV/0!</v>
      </c>
    </row>
    <row r="415" spans="1:11" ht="16.5" thickTop="1" thickBot="1" x14ac:dyDescent="0.3">
      <c r="A415" s="26"/>
      <c r="B415" s="23"/>
      <c r="C415" s="23"/>
      <c r="D415" s="23"/>
      <c r="E415" s="23"/>
      <c r="F415" s="23"/>
      <c r="G415" s="6" t="str">
        <f>IF(C415&lt;&gt;"",SUMIF('registro operativa'!$D$2:$D$11268,RESULTADOS!C415,'registro operativa'!$X$2:$X$11268),"")</f>
        <v/>
      </c>
      <c r="H415" s="6">
        <f t="shared" si="7"/>
        <v>0</v>
      </c>
      <c r="I415" s="23"/>
      <c r="J415" s="23"/>
      <c r="K415" s="6" t="e">
        <f>Tabla1[[#This Row],[NETO EN PPRO8]]/(-Tabla1[[#This Row],[STOP POR OPERACIÓN]])</f>
        <v>#DIV/0!</v>
      </c>
    </row>
    <row r="416" spans="1:11" ht="16.5" thickTop="1" thickBot="1" x14ac:dyDescent="0.3">
      <c r="A416" s="26"/>
      <c r="B416" s="23"/>
      <c r="C416" s="23"/>
      <c r="D416" s="23"/>
      <c r="E416" s="23"/>
      <c r="F416" s="23"/>
      <c r="G416" s="6" t="str">
        <f>IF(C416&lt;&gt;"",SUMIF('registro operativa'!$D$2:$D$11268,RESULTADOS!C416,'registro operativa'!$X$2:$X$11268),"")</f>
        <v/>
      </c>
      <c r="H416" s="6">
        <f t="shared" si="7"/>
        <v>0</v>
      </c>
      <c r="I416" s="23"/>
      <c r="J416" s="23"/>
      <c r="K416" s="6" t="e">
        <f>Tabla1[[#This Row],[NETO EN PPRO8]]/(-Tabla1[[#This Row],[STOP POR OPERACIÓN]])</f>
        <v>#DIV/0!</v>
      </c>
    </row>
    <row r="417" spans="1:11" ht="16.5" thickTop="1" thickBot="1" x14ac:dyDescent="0.3">
      <c r="A417" s="26"/>
      <c r="B417" s="23"/>
      <c r="C417" s="23"/>
      <c r="D417" s="23"/>
      <c r="E417" s="23"/>
      <c r="F417" s="23"/>
      <c r="G417" s="6" t="str">
        <f>IF(C417&lt;&gt;"",SUMIF('registro operativa'!$D$2:$D$11268,RESULTADOS!C417,'registro operativa'!$X$2:$X$11268),"")</f>
        <v/>
      </c>
      <c r="H417" s="6">
        <f t="shared" si="7"/>
        <v>0</v>
      </c>
      <c r="I417" s="23"/>
      <c r="J417" s="23"/>
      <c r="K417" s="6" t="e">
        <f>Tabla1[[#This Row],[NETO EN PPRO8]]/(-Tabla1[[#This Row],[STOP POR OPERACIÓN]])</f>
        <v>#DIV/0!</v>
      </c>
    </row>
    <row r="418" spans="1:11" ht="16.5" thickTop="1" thickBot="1" x14ac:dyDescent="0.3">
      <c r="A418" s="26"/>
      <c r="B418" s="23"/>
      <c r="C418" s="23"/>
      <c r="D418" s="23"/>
      <c r="E418" s="23"/>
      <c r="F418" s="23"/>
      <c r="G418" s="6" t="str">
        <f>IF(C418&lt;&gt;"",SUMIF('registro operativa'!$D$2:$D$11268,RESULTADOS!C418,'registro operativa'!$X$2:$X$11268),"")</f>
        <v/>
      </c>
      <c r="H418" s="6">
        <f t="shared" si="7"/>
        <v>0</v>
      </c>
      <c r="I418" s="23"/>
      <c r="J418" s="23"/>
      <c r="K418" s="6" t="e">
        <f>Tabla1[[#This Row],[NETO EN PPRO8]]/(-Tabla1[[#This Row],[STOP POR OPERACIÓN]])</f>
        <v>#DIV/0!</v>
      </c>
    </row>
    <row r="419" spans="1:11" ht="16.5" thickTop="1" thickBot="1" x14ac:dyDescent="0.3">
      <c r="A419" s="26"/>
      <c r="B419" s="23"/>
      <c r="C419" s="23"/>
      <c r="D419" s="23"/>
      <c r="E419" s="23"/>
      <c r="F419" s="23"/>
      <c r="G419" s="6" t="str">
        <f>IF(C419&lt;&gt;"",SUMIF('registro operativa'!$D$2:$D$11268,RESULTADOS!C419,'registro operativa'!$X$2:$X$11268),"")</f>
        <v/>
      </c>
      <c r="H419" s="6">
        <f t="shared" si="7"/>
        <v>0</v>
      </c>
      <c r="I419" s="23"/>
      <c r="J419" s="23"/>
      <c r="K419" s="6" t="e">
        <f>Tabla1[[#This Row],[NETO EN PPRO8]]/(-Tabla1[[#This Row],[STOP POR OPERACIÓN]])</f>
        <v>#DIV/0!</v>
      </c>
    </row>
    <row r="420" spans="1:11" ht="16.5" thickTop="1" thickBot="1" x14ac:dyDescent="0.3">
      <c r="A420" s="26"/>
      <c r="B420" s="23"/>
      <c r="C420" s="23"/>
      <c r="D420" s="23"/>
      <c r="E420" s="23"/>
      <c r="F420" s="23"/>
      <c r="G420" s="6" t="str">
        <f>IF(C420&lt;&gt;"",SUMIF('registro operativa'!$D$2:$D$11268,RESULTADOS!C420,'registro operativa'!$X$2:$X$11268),"")</f>
        <v/>
      </c>
      <c r="H420" s="6">
        <f t="shared" si="7"/>
        <v>0</v>
      </c>
      <c r="I420" s="23"/>
      <c r="J420" s="23"/>
      <c r="K420" s="6" t="e">
        <f>Tabla1[[#This Row],[NETO EN PPRO8]]/(-Tabla1[[#This Row],[STOP POR OPERACIÓN]])</f>
        <v>#DIV/0!</v>
      </c>
    </row>
    <row r="421" spans="1:11" ht="16.5" thickTop="1" thickBot="1" x14ac:dyDescent="0.3">
      <c r="A421" s="26"/>
      <c r="B421" s="23"/>
      <c r="C421" s="23"/>
      <c r="D421" s="23"/>
      <c r="E421" s="23"/>
      <c r="F421" s="23"/>
      <c r="G421" s="6" t="str">
        <f>IF(C421&lt;&gt;"",SUMIF('registro operativa'!$D$2:$D$11268,RESULTADOS!C421,'registro operativa'!$X$2:$X$11268),"")</f>
        <v/>
      </c>
      <c r="H421" s="6">
        <f t="shared" si="7"/>
        <v>0</v>
      </c>
      <c r="I421" s="23"/>
      <c r="J421" s="23"/>
      <c r="K421" s="6" t="e">
        <f>Tabla1[[#This Row],[NETO EN PPRO8]]/(-Tabla1[[#This Row],[STOP POR OPERACIÓN]])</f>
        <v>#DIV/0!</v>
      </c>
    </row>
    <row r="422" spans="1:11" ht="16.5" thickTop="1" thickBot="1" x14ac:dyDescent="0.3">
      <c r="A422" s="26"/>
      <c r="B422" s="23"/>
      <c r="C422" s="23"/>
      <c r="D422" s="23"/>
      <c r="E422" s="23"/>
      <c r="F422" s="23"/>
      <c r="G422" s="6" t="str">
        <f>IF(C422&lt;&gt;"",SUMIF('registro operativa'!$D$2:$D$11268,RESULTADOS!C422,'registro operativa'!$X$2:$X$11268),"")</f>
        <v/>
      </c>
      <c r="H422" s="6">
        <f t="shared" si="7"/>
        <v>0</v>
      </c>
      <c r="I422" s="23"/>
      <c r="J422" s="23"/>
      <c r="K422" s="6" t="e">
        <f>Tabla1[[#This Row],[NETO EN PPRO8]]/(-Tabla1[[#This Row],[STOP POR OPERACIÓN]])</f>
        <v>#DIV/0!</v>
      </c>
    </row>
    <row r="423" spans="1:11" ht="16.5" thickTop="1" thickBot="1" x14ac:dyDescent="0.3">
      <c r="A423" s="26"/>
      <c r="B423" s="23"/>
      <c r="C423" s="23"/>
      <c r="D423" s="23"/>
      <c r="E423" s="23"/>
      <c r="F423" s="23"/>
      <c r="G423" s="6" t="str">
        <f>IF(C423&lt;&gt;"",SUMIF('registro operativa'!$D$2:$D$11268,RESULTADOS!C423,'registro operativa'!$X$2:$X$11268),"")</f>
        <v/>
      </c>
      <c r="H423" s="6">
        <f t="shared" si="7"/>
        <v>0</v>
      </c>
      <c r="I423" s="23"/>
      <c r="J423" s="23"/>
      <c r="K423" s="6" t="e">
        <f>Tabla1[[#This Row],[NETO EN PPRO8]]/(-Tabla1[[#This Row],[STOP POR OPERACIÓN]])</f>
        <v>#DIV/0!</v>
      </c>
    </row>
    <row r="424" spans="1:11" ht="16.5" thickTop="1" thickBot="1" x14ac:dyDescent="0.3">
      <c r="A424" s="26"/>
      <c r="B424" s="23"/>
      <c r="C424" s="23"/>
      <c r="D424" s="23"/>
      <c r="E424" s="23"/>
      <c r="F424" s="23"/>
      <c r="G424" s="6" t="str">
        <f>IF(C424&lt;&gt;"",SUMIF('registro operativa'!$D$2:$D$11268,RESULTADOS!C424,'registro operativa'!$X$2:$X$11268),"")</f>
        <v/>
      </c>
      <c r="H424" s="6">
        <f t="shared" si="7"/>
        <v>0</v>
      </c>
      <c r="I424" s="23"/>
      <c r="J424" s="23"/>
      <c r="K424" s="6" t="e">
        <f>Tabla1[[#This Row],[NETO EN PPRO8]]/(-Tabla1[[#This Row],[STOP POR OPERACIÓN]])</f>
        <v>#DIV/0!</v>
      </c>
    </row>
    <row r="425" spans="1:11" ht="16.5" thickTop="1" thickBot="1" x14ac:dyDescent="0.3">
      <c r="A425" s="26"/>
      <c r="B425" s="23"/>
      <c r="C425" s="23"/>
      <c r="D425" s="23"/>
      <c r="E425" s="23"/>
      <c r="F425" s="23"/>
      <c r="G425" s="6" t="str">
        <f>IF(C425&lt;&gt;"",SUMIF('registro operativa'!$D$2:$D$11268,RESULTADOS!C425,'registro operativa'!$X$2:$X$11268),"")</f>
        <v/>
      </c>
      <c r="H425" s="6">
        <f t="shared" si="7"/>
        <v>0</v>
      </c>
      <c r="I425" s="23"/>
      <c r="J425" s="23"/>
      <c r="K425" s="6" t="e">
        <f>Tabla1[[#This Row],[NETO EN PPRO8]]/(-Tabla1[[#This Row],[STOP POR OPERACIÓN]])</f>
        <v>#DIV/0!</v>
      </c>
    </row>
    <row r="426" spans="1:11" ht="16.5" thickTop="1" thickBot="1" x14ac:dyDescent="0.3">
      <c r="A426" s="26"/>
      <c r="B426" s="23"/>
      <c r="C426" s="23"/>
      <c r="D426" s="23"/>
      <c r="E426" s="23"/>
      <c r="F426" s="23"/>
      <c r="G426" s="6" t="str">
        <f>IF(C426&lt;&gt;"",SUMIF('registro operativa'!$D$2:$D$11268,RESULTADOS!C426,'registro operativa'!$X$2:$X$11268),"")</f>
        <v/>
      </c>
      <c r="H426" s="6">
        <f t="shared" si="7"/>
        <v>0</v>
      </c>
      <c r="I426" s="23"/>
      <c r="J426" s="23"/>
      <c r="K426" s="6" t="e">
        <f>Tabla1[[#This Row],[NETO EN PPRO8]]/(-Tabla1[[#This Row],[STOP POR OPERACIÓN]])</f>
        <v>#DIV/0!</v>
      </c>
    </row>
    <row r="427" spans="1:11" ht="16.5" thickTop="1" thickBot="1" x14ac:dyDescent="0.3">
      <c r="A427" s="26"/>
      <c r="B427" s="23"/>
      <c r="C427" s="23"/>
      <c r="D427" s="23"/>
      <c r="E427" s="23"/>
      <c r="F427" s="23"/>
      <c r="G427" s="6" t="str">
        <f>IF(C427&lt;&gt;"",SUMIF('registro operativa'!$D$2:$D$11268,RESULTADOS!C427,'registro operativa'!$X$2:$X$11268),"")</f>
        <v/>
      </c>
      <c r="H427" s="6">
        <f t="shared" si="7"/>
        <v>0</v>
      </c>
      <c r="I427" s="23"/>
      <c r="J427" s="23"/>
      <c r="K427" s="6" t="e">
        <f>Tabla1[[#This Row],[NETO EN PPRO8]]/(-Tabla1[[#This Row],[STOP POR OPERACIÓN]])</f>
        <v>#DIV/0!</v>
      </c>
    </row>
    <row r="428" spans="1:11" ht="16.5" thickTop="1" thickBot="1" x14ac:dyDescent="0.3">
      <c r="A428" s="26"/>
      <c r="B428" s="23"/>
      <c r="C428" s="23"/>
      <c r="D428" s="23"/>
      <c r="E428" s="23"/>
      <c r="F428" s="23"/>
      <c r="G428" s="6" t="str">
        <f>IF(C428&lt;&gt;"",SUMIF('registro operativa'!$D$2:$D$11268,RESULTADOS!C428,'registro operativa'!$X$2:$X$11268),"")</f>
        <v/>
      </c>
      <c r="H428" s="6">
        <f t="shared" si="7"/>
        <v>0</v>
      </c>
      <c r="I428" s="23"/>
      <c r="J428" s="23"/>
      <c r="K428" s="6" t="e">
        <f>Tabla1[[#This Row],[NETO EN PPRO8]]/(-Tabla1[[#This Row],[STOP POR OPERACIÓN]])</f>
        <v>#DIV/0!</v>
      </c>
    </row>
    <row r="429" spans="1:11" ht="16.5" thickTop="1" thickBot="1" x14ac:dyDescent="0.3">
      <c r="A429" s="26"/>
      <c r="B429" s="23"/>
      <c r="C429" s="23"/>
      <c r="D429" s="23"/>
      <c r="E429" s="23"/>
      <c r="F429" s="23"/>
      <c r="G429" s="6" t="str">
        <f>IF(C429&lt;&gt;"",SUMIF('registro operativa'!$D$2:$D$11268,RESULTADOS!C429,'registro operativa'!$X$2:$X$11268),"")</f>
        <v/>
      </c>
      <c r="H429" s="6">
        <f t="shared" si="7"/>
        <v>0</v>
      </c>
      <c r="I429" s="23"/>
      <c r="J429" s="23"/>
      <c r="K429" s="6" t="e">
        <f>Tabla1[[#This Row],[NETO EN PPRO8]]/(-Tabla1[[#This Row],[STOP POR OPERACIÓN]])</f>
        <v>#DIV/0!</v>
      </c>
    </row>
    <row r="430" spans="1:11" ht="16.5" thickTop="1" thickBot="1" x14ac:dyDescent="0.3">
      <c r="A430" s="26"/>
      <c r="B430" s="23"/>
      <c r="C430" s="23"/>
      <c r="D430" s="23"/>
      <c r="E430" s="23"/>
      <c r="F430" s="23"/>
      <c r="G430" s="6" t="str">
        <f>IF(C430&lt;&gt;"",SUMIF('registro operativa'!$D$2:$D$11268,RESULTADOS!C430,'registro operativa'!$X$2:$X$11268),"")</f>
        <v/>
      </c>
      <c r="H430" s="6">
        <f t="shared" si="7"/>
        <v>0</v>
      </c>
      <c r="I430" s="23"/>
      <c r="J430" s="23"/>
      <c r="K430" s="6" t="e">
        <f>Tabla1[[#This Row],[NETO EN PPRO8]]/(-Tabla1[[#This Row],[STOP POR OPERACIÓN]])</f>
        <v>#DIV/0!</v>
      </c>
    </row>
    <row r="431" spans="1:11" ht="16.5" thickTop="1" thickBot="1" x14ac:dyDescent="0.3">
      <c r="A431" s="26"/>
      <c r="B431" s="23"/>
      <c r="C431" s="23"/>
      <c r="D431" s="23"/>
      <c r="E431" s="23"/>
      <c r="F431" s="23"/>
      <c r="G431" s="6" t="str">
        <f>IF(C431&lt;&gt;"",SUMIF('registro operativa'!$D$2:$D$11268,RESULTADOS!C431,'registro operativa'!$X$2:$X$11268),"")</f>
        <v/>
      </c>
      <c r="H431" s="6">
        <f t="shared" si="7"/>
        <v>0</v>
      </c>
      <c r="I431" s="23"/>
      <c r="J431" s="23"/>
      <c r="K431" s="6" t="e">
        <f>Tabla1[[#This Row],[NETO EN PPRO8]]/(-Tabla1[[#This Row],[STOP POR OPERACIÓN]])</f>
        <v>#DIV/0!</v>
      </c>
    </row>
    <row r="432" spans="1:11" ht="16.5" thickTop="1" thickBot="1" x14ac:dyDescent="0.3">
      <c r="A432" s="26"/>
      <c r="B432" s="23"/>
      <c r="C432" s="23"/>
      <c r="D432" s="23"/>
      <c r="E432" s="23"/>
      <c r="F432" s="23"/>
      <c r="G432" s="6" t="str">
        <f>IF(C432&lt;&gt;"",SUMIF('registro operativa'!$D$2:$D$11268,RESULTADOS!C432,'registro operativa'!$X$2:$X$11268),"")</f>
        <v/>
      </c>
      <c r="H432" s="6">
        <f t="shared" si="7"/>
        <v>0</v>
      </c>
      <c r="I432" s="23"/>
      <c r="J432" s="23"/>
      <c r="K432" s="6" t="e">
        <f>Tabla1[[#This Row],[NETO EN PPRO8]]/(-Tabla1[[#This Row],[STOP POR OPERACIÓN]])</f>
        <v>#DIV/0!</v>
      </c>
    </row>
    <row r="433" spans="1:11" ht="16.5" thickTop="1" thickBot="1" x14ac:dyDescent="0.3">
      <c r="A433" s="26"/>
      <c r="B433" s="23"/>
      <c r="C433" s="23"/>
      <c r="D433" s="23"/>
      <c r="E433" s="23"/>
      <c r="F433" s="23"/>
      <c r="G433" s="6" t="str">
        <f>IF(C433&lt;&gt;"",SUMIF('registro operativa'!$D$2:$D$11268,RESULTADOS!C433,'registro operativa'!$X$2:$X$11268),"")</f>
        <v/>
      </c>
      <c r="H433" s="6">
        <f t="shared" si="7"/>
        <v>0</v>
      </c>
      <c r="I433" s="23"/>
      <c r="J433" s="23"/>
      <c r="K433" s="6" t="e">
        <f>Tabla1[[#This Row],[NETO EN PPRO8]]/(-Tabla1[[#This Row],[STOP POR OPERACIÓN]])</f>
        <v>#DIV/0!</v>
      </c>
    </row>
    <row r="434" spans="1:11" ht="16.5" thickTop="1" thickBot="1" x14ac:dyDescent="0.3">
      <c r="A434" s="26"/>
      <c r="B434" s="23"/>
      <c r="C434" s="23"/>
      <c r="D434" s="23"/>
      <c r="E434" s="23"/>
      <c r="F434" s="23"/>
      <c r="G434" s="6" t="str">
        <f>IF(C434&lt;&gt;"",SUMIF('registro operativa'!$D$2:$D$11268,RESULTADOS!C434,'registro operativa'!$X$2:$X$11268),"")</f>
        <v/>
      </c>
      <c r="H434" s="6">
        <f t="shared" si="7"/>
        <v>0</v>
      </c>
      <c r="I434" s="23"/>
      <c r="J434" s="23"/>
      <c r="K434" s="6" t="e">
        <f>Tabla1[[#This Row],[NETO EN PPRO8]]/(-Tabla1[[#This Row],[STOP POR OPERACIÓN]])</f>
        <v>#DIV/0!</v>
      </c>
    </row>
    <row r="435" spans="1:11" ht="16.5" thickTop="1" thickBot="1" x14ac:dyDescent="0.3">
      <c r="A435" s="26"/>
      <c r="B435" s="23"/>
      <c r="C435" s="23"/>
      <c r="D435" s="23"/>
      <c r="E435" s="23"/>
      <c r="F435" s="23"/>
      <c r="G435" s="6" t="str">
        <f>IF(C435&lt;&gt;"",SUMIF('registro operativa'!$D$2:$D$11268,RESULTADOS!C435,'registro operativa'!$X$2:$X$11268),"")</f>
        <v/>
      </c>
      <c r="H435" s="6">
        <f t="shared" si="7"/>
        <v>0</v>
      </c>
      <c r="I435" s="23"/>
      <c r="J435" s="23"/>
      <c r="K435" s="6" t="e">
        <f>Tabla1[[#This Row],[NETO EN PPRO8]]/(-Tabla1[[#This Row],[STOP POR OPERACIÓN]])</f>
        <v>#DIV/0!</v>
      </c>
    </row>
    <row r="436" spans="1:11" ht="16.5" thickTop="1" thickBot="1" x14ac:dyDescent="0.3">
      <c r="A436" s="26"/>
      <c r="B436" s="23"/>
      <c r="C436" s="23"/>
      <c r="D436" s="23"/>
      <c r="E436" s="23"/>
      <c r="F436" s="23"/>
      <c r="G436" s="6" t="str">
        <f>IF(C436&lt;&gt;"",SUMIF('registro operativa'!$D$2:$D$11268,RESULTADOS!C436,'registro operativa'!$X$2:$X$11268),"")</f>
        <v/>
      </c>
      <c r="H436" s="6">
        <f t="shared" si="7"/>
        <v>0</v>
      </c>
      <c r="I436" s="23"/>
      <c r="J436" s="23"/>
      <c r="K436" s="6" t="e">
        <f>Tabla1[[#This Row],[NETO EN PPRO8]]/(-Tabla1[[#This Row],[STOP POR OPERACIÓN]])</f>
        <v>#DIV/0!</v>
      </c>
    </row>
    <row r="437" spans="1:11" ht="16.5" thickTop="1" thickBot="1" x14ac:dyDescent="0.3">
      <c r="A437" s="26"/>
      <c r="B437" s="23"/>
      <c r="C437" s="23"/>
      <c r="D437" s="23"/>
      <c r="E437" s="23"/>
      <c r="F437" s="23"/>
      <c r="G437" s="6" t="str">
        <f>IF(C437&lt;&gt;"",SUMIF('registro operativa'!$D$2:$D$11268,RESULTADOS!C437,'registro operativa'!$X$2:$X$11268),"")</f>
        <v/>
      </c>
      <c r="H437" s="6">
        <f t="shared" si="7"/>
        <v>0</v>
      </c>
      <c r="I437" s="23"/>
      <c r="J437" s="23"/>
      <c r="K437" s="6" t="e">
        <f>Tabla1[[#This Row],[NETO EN PPRO8]]/(-Tabla1[[#This Row],[STOP POR OPERACIÓN]])</f>
        <v>#DIV/0!</v>
      </c>
    </row>
    <row r="438" spans="1:11" ht="16.5" thickTop="1" thickBot="1" x14ac:dyDescent="0.3">
      <c r="A438" s="26"/>
      <c r="B438" s="23"/>
      <c r="C438" s="23"/>
      <c r="D438" s="23"/>
      <c r="E438" s="23"/>
      <c r="F438" s="23"/>
      <c r="G438" s="6" t="str">
        <f>IF(C438&lt;&gt;"",SUMIF('registro operativa'!$D$2:$D$11268,RESULTADOS!C438,'registro operativa'!$X$2:$X$11268),"")</f>
        <v/>
      </c>
      <c r="H438" s="6">
        <f t="shared" si="7"/>
        <v>0</v>
      </c>
      <c r="I438" s="23"/>
      <c r="J438" s="23"/>
      <c r="K438" s="6" t="e">
        <f>Tabla1[[#This Row],[NETO EN PPRO8]]/(-Tabla1[[#This Row],[STOP POR OPERACIÓN]])</f>
        <v>#DIV/0!</v>
      </c>
    </row>
    <row r="439" spans="1:11" ht="16.5" thickTop="1" thickBot="1" x14ac:dyDescent="0.3">
      <c r="A439" s="26"/>
      <c r="B439" s="23"/>
      <c r="C439" s="23"/>
      <c r="D439" s="23"/>
      <c r="E439" s="23"/>
      <c r="F439" s="23"/>
      <c r="G439" s="6" t="str">
        <f>IF(C439&lt;&gt;"",SUMIF('registro operativa'!$D$2:$D$11268,RESULTADOS!C439,'registro operativa'!$X$2:$X$11268),"")</f>
        <v/>
      </c>
      <c r="H439" s="6">
        <f t="shared" si="7"/>
        <v>0</v>
      </c>
      <c r="I439" s="23"/>
      <c r="J439" s="23"/>
      <c r="K439" s="6" t="e">
        <f>Tabla1[[#This Row],[NETO EN PPRO8]]/(-Tabla1[[#This Row],[STOP POR OPERACIÓN]])</f>
        <v>#DIV/0!</v>
      </c>
    </row>
    <row r="440" spans="1:11" ht="16.5" thickTop="1" thickBot="1" x14ac:dyDescent="0.3">
      <c r="A440" s="26"/>
      <c r="B440" s="23"/>
      <c r="C440" s="23"/>
      <c r="D440" s="23"/>
      <c r="E440" s="23"/>
      <c r="F440" s="23"/>
      <c r="G440" s="6" t="str">
        <f>IF(C440&lt;&gt;"",SUMIF('registro operativa'!$D$2:$D$11268,RESULTADOS!C440,'registro operativa'!$X$2:$X$11268),"")</f>
        <v/>
      </c>
      <c r="H440" s="6">
        <f t="shared" si="7"/>
        <v>0</v>
      </c>
      <c r="I440" s="23"/>
      <c r="J440" s="23"/>
      <c r="K440" s="6" t="e">
        <f>Tabla1[[#This Row],[NETO EN PPRO8]]/(-Tabla1[[#This Row],[STOP POR OPERACIÓN]])</f>
        <v>#DIV/0!</v>
      </c>
    </row>
    <row r="441" spans="1:11" ht="16.5" thickTop="1" thickBot="1" x14ac:dyDescent="0.3">
      <c r="A441" s="26"/>
      <c r="B441" s="23"/>
      <c r="C441" s="23"/>
      <c r="D441" s="23"/>
      <c r="E441" s="23"/>
      <c r="F441" s="23"/>
      <c r="G441" s="6" t="str">
        <f>IF(C441&lt;&gt;"",SUMIF('registro operativa'!$D$2:$D$11268,RESULTADOS!C441,'registro operativa'!$X$2:$X$11268),"")</f>
        <v/>
      </c>
      <c r="H441" s="6">
        <f t="shared" si="7"/>
        <v>0</v>
      </c>
      <c r="I441" s="23"/>
      <c r="J441" s="23"/>
      <c r="K441" s="6" t="e">
        <f>Tabla1[[#This Row],[NETO EN PPRO8]]/(-Tabla1[[#This Row],[STOP POR OPERACIÓN]])</f>
        <v>#DIV/0!</v>
      </c>
    </row>
    <row r="442" spans="1:11" ht="16.5" thickTop="1" thickBot="1" x14ac:dyDescent="0.3">
      <c r="A442" s="26"/>
      <c r="B442" s="23"/>
      <c r="C442" s="23"/>
      <c r="D442" s="23"/>
      <c r="E442" s="23"/>
      <c r="F442" s="23"/>
      <c r="G442" s="6" t="str">
        <f>IF(C442&lt;&gt;"",SUMIF('registro operativa'!$D$2:$D$11268,RESULTADOS!C442,'registro operativa'!$X$2:$X$11268),"")</f>
        <v/>
      </c>
      <c r="H442" s="6">
        <f t="shared" si="7"/>
        <v>0</v>
      </c>
      <c r="I442" s="23"/>
      <c r="J442" s="23"/>
      <c r="K442" s="6" t="e">
        <f>Tabla1[[#This Row],[NETO EN PPRO8]]/(-Tabla1[[#This Row],[STOP POR OPERACIÓN]])</f>
        <v>#DIV/0!</v>
      </c>
    </row>
    <row r="443" spans="1:11" ht="16.5" thickTop="1" thickBot="1" x14ac:dyDescent="0.3">
      <c r="A443" s="26"/>
      <c r="B443" s="23"/>
      <c r="C443" s="23"/>
      <c r="D443" s="23"/>
      <c r="E443" s="23"/>
      <c r="F443" s="23"/>
      <c r="G443" s="6" t="str">
        <f>IF(C443&lt;&gt;"",SUMIF('registro operativa'!$D$2:$D$11268,RESULTADOS!C443,'registro operativa'!$X$2:$X$11268),"")</f>
        <v/>
      </c>
      <c r="H443" s="6">
        <f t="shared" si="7"/>
        <v>0</v>
      </c>
      <c r="I443" s="23"/>
      <c r="J443" s="23"/>
      <c r="K443" s="6" t="e">
        <f>Tabla1[[#This Row],[NETO EN PPRO8]]/(-Tabla1[[#This Row],[STOP POR OPERACIÓN]])</f>
        <v>#DIV/0!</v>
      </c>
    </row>
    <row r="444" spans="1:11" ht="16.5" thickTop="1" thickBot="1" x14ac:dyDescent="0.3">
      <c r="A444" s="26"/>
      <c r="B444" s="23"/>
      <c r="C444" s="23"/>
      <c r="D444" s="23"/>
      <c r="E444" s="23"/>
      <c r="F444" s="23"/>
      <c r="G444" s="6" t="str">
        <f>IF(C444&lt;&gt;"",SUMIF('registro operativa'!$D$2:$D$11268,RESULTADOS!C444,'registro operativa'!$X$2:$X$11268),"")</f>
        <v/>
      </c>
      <c r="H444" s="6">
        <f t="shared" si="7"/>
        <v>0</v>
      </c>
      <c r="I444" s="23"/>
      <c r="J444" s="23"/>
      <c r="K444" s="6" t="e">
        <f>Tabla1[[#This Row],[NETO EN PPRO8]]/(-Tabla1[[#This Row],[STOP POR OPERACIÓN]])</f>
        <v>#DIV/0!</v>
      </c>
    </row>
    <row r="445" spans="1:11" ht="16.5" thickTop="1" thickBot="1" x14ac:dyDescent="0.3">
      <c r="A445" s="26"/>
      <c r="B445" s="23"/>
      <c r="C445" s="23"/>
      <c r="D445" s="23"/>
      <c r="E445" s="23"/>
      <c r="F445" s="23"/>
      <c r="G445" s="6" t="str">
        <f>IF(C445&lt;&gt;"",SUMIF('registro operativa'!$D$2:$D$11268,RESULTADOS!C445,'registro operativa'!$X$2:$X$11268),"")</f>
        <v/>
      </c>
      <c r="H445" s="6">
        <f t="shared" si="7"/>
        <v>0</v>
      </c>
      <c r="I445" s="23"/>
      <c r="J445" s="23"/>
      <c r="K445" s="6" t="e">
        <f>Tabla1[[#This Row],[NETO EN PPRO8]]/(-Tabla1[[#This Row],[STOP POR OPERACIÓN]])</f>
        <v>#DIV/0!</v>
      </c>
    </row>
    <row r="446" spans="1:11" ht="16.5" thickTop="1" thickBot="1" x14ac:dyDescent="0.3">
      <c r="A446" s="26"/>
      <c r="B446" s="23"/>
      <c r="C446" s="23"/>
      <c r="D446" s="23"/>
      <c r="E446" s="23"/>
      <c r="F446" s="23"/>
      <c r="G446" s="6" t="str">
        <f>IF(C446&lt;&gt;"",SUMIF('registro operativa'!$D$2:$D$11268,RESULTADOS!C446,'registro operativa'!$X$2:$X$11268),"")</f>
        <v/>
      </c>
      <c r="H446" s="6">
        <f t="shared" si="7"/>
        <v>0</v>
      </c>
      <c r="I446" s="23"/>
      <c r="J446" s="23"/>
      <c r="K446" s="6" t="e">
        <f>Tabla1[[#This Row],[NETO EN PPRO8]]/(-Tabla1[[#This Row],[STOP POR OPERACIÓN]])</f>
        <v>#DIV/0!</v>
      </c>
    </row>
    <row r="447" spans="1:11" ht="16.5" thickTop="1" thickBot="1" x14ac:dyDescent="0.3">
      <c r="A447" s="26"/>
      <c r="B447" s="23"/>
      <c r="C447" s="23"/>
      <c r="D447" s="23"/>
      <c r="E447" s="23"/>
      <c r="F447" s="23"/>
      <c r="G447" s="6" t="str">
        <f>IF(C447&lt;&gt;"",SUMIF('registro operativa'!$D$2:$D$11268,RESULTADOS!C447,'registro operativa'!$X$2:$X$11268),"")</f>
        <v/>
      </c>
      <c r="H447" s="6">
        <f t="shared" si="7"/>
        <v>0</v>
      </c>
      <c r="I447" s="23"/>
      <c r="J447" s="23"/>
      <c r="K447" s="6" t="e">
        <f>Tabla1[[#This Row],[NETO EN PPRO8]]/(-Tabla1[[#This Row],[STOP POR OPERACIÓN]])</f>
        <v>#DIV/0!</v>
      </c>
    </row>
    <row r="448" spans="1:11" ht="16.5" thickTop="1" thickBot="1" x14ac:dyDescent="0.3">
      <c r="A448" s="26"/>
      <c r="B448" s="23"/>
      <c r="C448" s="23"/>
      <c r="D448" s="23"/>
      <c r="E448" s="23"/>
      <c r="F448" s="23"/>
      <c r="G448" s="6" t="str">
        <f>IF(C448&lt;&gt;"",SUMIF('registro operativa'!$D$2:$D$11268,RESULTADOS!C448,'registro operativa'!$X$2:$X$11268),"")</f>
        <v/>
      </c>
      <c r="H448" s="6">
        <f t="shared" si="7"/>
        <v>0</v>
      </c>
      <c r="I448" s="23"/>
      <c r="J448" s="23"/>
      <c r="K448" s="6" t="e">
        <f>Tabla1[[#This Row],[NETO EN PPRO8]]/(-Tabla1[[#This Row],[STOP POR OPERACIÓN]])</f>
        <v>#DIV/0!</v>
      </c>
    </row>
    <row r="449" spans="1:11" ht="16.5" thickTop="1" thickBot="1" x14ac:dyDescent="0.3">
      <c r="A449" s="26"/>
      <c r="B449" s="23"/>
      <c r="C449" s="23"/>
      <c r="D449" s="23"/>
      <c r="E449" s="23"/>
      <c r="F449" s="23"/>
      <c r="G449" s="6" t="str">
        <f>IF(C449&lt;&gt;"",SUMIF('registro operativa'!$D$2:$D$11268,RESULTADOS!C449,'registro operativa'!$X$2:$X$11268),"")</f>
        <v/>
      </c>
      <c r="H449" s="6">
        <f t="shared" si="7"/>
        <v>0</v>
      </c>
      <c r="I449" s="23"/>
      <c r="J449" s="23"/>
      <c r="K449" s="6" t="e">
        <f>Tabla1[[#This Row],[NETO EN PPRO8]]/(-Tabla1[[#This Row],[STOP POR OPERACIÓN]])</f>
        <v>#DIV/0!</v>
      </c>
    </row>
    <row r="450" spans="1:11" ht="16.5" thickTop="1" thickBot="1" x14ac:dyDescent="0.3">
      <c r="A450" s="26"/>
      <c r="B450" s="23"/>
      <c r="C450" s="23"/>
      <c r="D450" s="23"/>
      <c r="E450" s="23"/>
      <c r="F450" s="23"/>
      <c r="G450" s="6" t="str">
        <f>IF(C450&lt;&gt;"",SUMIF('registro operativa'!$D$2:$D$11268,RESULTADOS!C450,'registro operativa'!$X$2:$X$11268),"")</f>
        <v/>
      </c>
      <c r="H450" s="6">
        <f t="shared" si="7"/>
        <v>0</v>
      </c>
      <c r="I450" s="23"/>
      <c r="J450" s="23"/>
      <c r="K450" s="6" t="e">
        <f>Tabla1[[#This Row],[NETO EN PPRO8]]/(-Tabla1[[#This Row],[STOP POR OPERACIÓN]])</f>
        <v>#DIV/0!</v>
      </c>
    </row>
    <row r="451" spans="1:11" ht="16.5" thickTop="1" thickBot="1" x14ac:dyDescent="0.3">
      <c r="A451" s="26"/>
      <c r="B451" s="23"/>
      <c r="C451" s="23"/>
      <c r="D451" s="23"/>
      <c r="E451" s="23"/>
      <c r="F451" s="23"/>
      <c r="G451" s="6" t="str">
        <f>IF(C451&lt;&gt;"",SUMIF('registro operativa'!$D$2:$D$11268,RESULTADOS!C451,'registro operativa'!$X$2:$X$11268),"")</f>
        <v/>
      </c>
      <c r="H451" s="6">
        <f t="shared" si="7"/>
        <v>0</v>
      </c>
      <c r="I451" s="23"/>
      <c r="J451" s="23"/>
      <c r="K451" s="6" t="e">
        <f>Tabla1[[#This Row],[NETO EN PPRO8]]/(-Tabla1[[#This Row],[STOP POR OPERACIÓN]])</f>
        <v>#DIV/0!</v>
      </c>
    </row>
    <row r="452" spans="1:11" ht="16.5" thickTop="1" thickBot="1" x14ac:dyDescent="0.3">
      <c r="A452" s="26"/>
      <c r="B452" s="23"/>
      <c r="C452" s="23"/>
      <c r="D452" s="23"/>
      <c r="E452" s="23"/>
      <c r="F452" s="23"/>
      <c r="G452" s="6" t="str">
        <f>IF(C452&lt;&gt;"",SUMIF('registro operativa'!$D$2:$D$11268,RESULTADOS!C452,'registro operativa'!$X$2:$X$11268),"")</f>
        <v/>
      </c>
      <c r="H452" s="6">
        <f t="shared" si="7"/>
        <v>0</v>
      </c>
      <c r="I452" s="23"/>
      <c r="J452" s="23"/>
      <c r="K452" s="6" t="e">
        <f>Tabla1[[#This Row],[NETO EN PPRO8]]/(-Tabla1[[#This Row],[STOP POR OPERACIÓN]])</f>
        <v>#DIV/0!</v>
      </c>
    </row>
    <row r="453" spans="1:11" ht="16.5" thickTop="1" thickBot="1" x14ac:dyDescent="0.3">
      <c r="A453" s="26"/>
      <c r="B453" s="23"/>
      <c r="C453" s="23"/>
      <c r="D453" s="23"/>
      <c r="E453" s="23"/>
      <c r="F453" s="23"/>
      <c r="G453" s="6" t="str">
        <f>IF(C453&lt;&gt;"",SUMIF('registro operativa'!$D$2:$D$11268,RESULTADOS!C453,'registro operativa'!$X$2:$X$11268),"")</f>
        <v/>
      </c>
      <c r="H453" s="6">
        <f t="shared" si="7"/>
        <v>0</v>
      </c>
      <c r="I453" s="23"/>
      <c r="J453" s="23"/>
      <c r="K453" s="6" t="e">
        <f>Tabla1[[#This Row],[NETO EN PPRO8]]/(-Tabla1[[#This Row],[STOP POR OPERACIÓN]])</f>
        <v>#DIV/0!</v>
      </c>
    </row>
    <row r="454" spans="1:11" ht="16.5" thickTop="1" thickBot="1" x14ac:dyDescent="0.3">
      <c r="A454" s="26"/>
      <c r="B454" s="23"/>
      <c r="C454" s="23"/>
      <c r="D454" s="23"/>
      <c r="E454" s="23"/>
      <c r="F454" s="23"/>
      <c r="G454" s="6" t="str">
        <f>IF(C454&lt;&gt;"",SUMIF('registro operativa'!$D$2:$D$11268,RESULTADOS!C454,'registro operativa'!$X$2:$X$11268),"")</f>
        <v/>
      </c>
      <c r="H454" s="6">
        <f t="shared" si="7"/>
        <v>0</v>
      </c>
      <c r="I454" s="23"/>
      <c r="J454" s="23"/>
      <c r="K454" s="6" t="e">
        <f>Tabla1[[#This Row],[NETO EN PPRO8]]/(-Tabla1[[#This Row],[STOP POR OPERACIÓN]])</f>
        <v>#DIV/0!</v>
      </c>
    </row>
    <row r="455" spans="1:11" ht="16.5" thickTop="1" thickBot="1" x14ac:dyDescent="0.3">
      <c r="A455" s="26"/>
      <c r="B455" s="23"/>
      <c r="C455" s="23"/>
      <c r="D455" s="23"/>
      <c r="E455" s="23"/>
      <c r="F455" s="23"/>
      <c r="G455" s="6" t="str">
        <f>IF(C455&lt;&gt;"",SUMIF('registro operativa'!$D$2:$D$11268,RESULTADOS!C455,'registro operativa'!$X$2:$X$11268),"")</f>
        <v/>
      </c>
      <c r="H455" s="6">
        <f t="shared" si="7"/>
        <v>0</v>
      </c>
      <c r="I455" s="23"/>
      <c r="J455" s="23"/>
      <c r="K455" s="6" t="e">
        <f>Tabla1[[#This Row],[NETO EN PPRO8]]/(-Tabla1[[#This Row],[STOP POR OPERACIÓN]])</f>
        <v>#DIV/0!</v>
      </c>
    </row>
    <row r="456" spans="1:11" ht="16.5" thickTop="1" thickBot="1" x14ac:dyDescent="0.3">
      <c r="A456" s="26"/>
      <c r="B456" s="23"/>
      <c r="C456" s="23"/>
      <c r="D456" s="23"/>
      <c r="E456" s="23"/>
      <c r="F456" s="23"/>
      <c r="G456" s="6" t="str">
        <f>IF(C456&lt;&gt;"",SUMIF('registro operativa'!$D$2:$D$11268,RESULTADOS!C456,'registro operativa'!$X$2:$X$11268),"")</f>
        <v/>
      </c>
      <c r="H456" s="6">
        <f t="shared" si="7"/>
        <v>0</v>
      </c>
      <c r="I456" s="23"/>
      <c r="J456" s="23"/>
      <c r="K456" s="6" t="e">
        <f>Tabla1[[#This Row],[NETO EN PPRO8]]/(-Tabla1[[#This Row],[STOP POR OPERACIÓN]])</f>
        <v>#DIV/0!</v>
      </c>
    </row>
    <row r="457" spans="1:11" ht="16.5" thickTop="1" thickBot="1" x14ac:dyDescent="0.3">
      <c r="A457" s="26"/>
      <c r="B457" s="23"/>
      <c r="C457" s="23"/>
      <c r="D457" s="23"/>
      <c r="E457" s="23"/>
      <c r="F457" s="23"/>
      <c r="G457" s="6" t="str">
        <f>IF(C457&lt;&gt;"",SUMIF('registro operativa'!$D$2:$D$11268,RESULTADOS!C457,'registro operativa'!$X$2:$X$11268),"")</f>
        <v/>
      </c>
      <c r="H457" s="6">
        <f t="shared" si="7"/>
        <v>0</v>
      </c>
      <c r="I457" s="23"/>
      <c r="J457" s="23"/>
      <c r="K457" s="6" t="e">
        <f>Tabla1[[#This Row],[NETO EN PPRO8]]/(-Tabla1[[#This Row],[STOP POR OPERACIÓN]])</f>
        <v>#DIV/0!</v>
      </c>
    </row>
    <row r="458" spans="1:11" ht="16.5" thickTop="1" thickBot="1" x14ac:dyDescent="0.3">
      <c r="A458" s="26"/>
      <c r="B458" s="23"/>
      <c r="C458" s="23"/>
      <c r="D458" s="23"/>
      <c r="E458" s="23"/>
      <c r="F458" s="23"/>
      <c r="G458" s="6" t="str">
        <f>IF(C458&lt;&gt;"",SUMIF('registro operativa'!$D$2:$D$11268,RESULTADOS!C458,'registro operativa'!$X$2:$X$11268),"")</f>
        <v/>
      </c>
      <c r="H458" s="6">
        <f t="shared" si="7"/>
        <v>0</v>
      </c>
      <c r="I458" s="23"/>
      <c r="J458" s="23"/>
      <c r="K458" s="6" t="e">
        <f>Tabla1[[#This Row],[NETO EN PPRO8]]/(-Tabla1[[#This Row],[STOP POR OPERACIÓN]])</f>
        <v>#DIV/0!</v>
      </c>
    </row>
    <row r="459" spans="1:11" ht="16.5" thickTop="1" thickBot="1" x14ac:dyDescent="0.3">
      <c r="A459" s="26"/>
      <c r="B459" s="23"/>
      <c r="C459" s="23"/>
      <c r="D459" s="23"/>
      <c r="E459" s="23"/>
      <c r="F459" s="23"/>
      <c r="G459" s="6" t="str">
        <f>IF(C459&lt;&gt;"",SUMIF('registro operativa'!$D$2:$D$11268,RESULTADOS!C459,'registro operativa'!$X$2:$X$11268),"")</f>
        <v/>
      </c>
      <c r="H459" s="6">
        <f t="shared" si="7"/>
        <v>0</v>
      </c>
      <c r="I459" s="23"/>
      <c r="J459" s="23"/>
      <c r="K459" s="6" t="e">
        <f>Tabla1[[#This Row],[NETO EN PPRO8]]/(-Tabla1[[#This Row],[STOP POR OPERACIÓN]])</f>
        <v>#DIV/0!</v>
      </c>
    </row>
    <row r="460" spans="1:11" ht="16.5" thickTop="1" thickBot="1" x14ac:dyDescent="0.3">
      <c r="A460" s="26"/>
      <c r="B460" s="23"/>
      <c r="C460" s="23"/>
      <c r="D460" s="23"/>
      <c r="E460" s="23"/>
      <c r="F460" s="23"/>
      <c r="G460" s="6" t="str">
        <f>IF(C460&lt;&gt;"",SUMIF('registro operativa'!$D$2:$D$11268,RESULTADOS!C460,'registro operativa'!$X$2:$X$11268),"")</f>
        <v/>
      </c>
      <c r="H460" s="6">
        <f t="shared" si="7"/>
        <v>0</v>
      </c>
      <c r="I460" s="23"/>
      <c r="J460" s="23"/>
      <c r="K460" s="6" t="e">
        <f>Tabla1[[#This Row],[NETO EN PPRO8]]/(-Tabla1[[#This Row],[STOP POR OPERACIÓN]])</f>
        <v>#DIV/0!</v>
      </c>
    </row>
    <row r="461" spans="1:11" ht="16.5" thickTop="1" thickBot="1" x14ac:dyDescent="0.3">
      <c r="A461" s="26"/>
      <c r="B461" s="23"/>
      <c r="C461" s="23"/>
      <c r="D461" s="23"/>
      <c r="E461" s="23"/>
      <c r="F461" s="23"/>
      <c r="G461" s="6" t="str">
        <f>IF(C461&lt;&gt;"",SUMIF('registro operativa'!$D$2:$D$11268,RESULTADOS!C461,'registro operativa'!$X$2:$X$11268),"")</f>
        <v/>
      </c>
      <c r="H461" s="6">
        <f t="shared" si="7"/>
        <v>0</v>
      </c>
      <c r="I461" s="23"/>
      <c r="J461" s="23"/>
      <c r="K461" s="6" t="e">
        <f>Tabla1[[#This Row],[NETO EN PPRO8]]/(-Tabla1[[#This Row],[STOP POR OPERACIÓN]])</f>
        <v>#DIV/0!</v>
      </c>
    </row>
    <row r="462" spans="1:11" ht="16.5" thickTop="1" thickBot="1" x14ac:dyDescent="0.3">
      <c r="A462" s="26"/>
      <c r="B462" s="23"/>
      <c r="C462" s="23"/>
      <c r="D462" s="23"/>
      <c r="E462" s="23"/>
      <c r="F462" s="23"/>
      <c r="G462" s="6" t="str">
        <f>IF(C462&lt;&gt;"",SUMIF('registro operativa'!$D$2:$D$11268,RESULTADOS!C462,'registro operativa'!$X$2:$X$11268),"")</f>
        <v/>
      </c>
      <c r="H462" s="6">
        <f t="shared" si="7"/>
        <v>0</v>
      </c>
      <c r="I462" s="23"/>
      <c r="J462" s="23"/>
      <c r="K462" s="6" t="e">
        <f>Tabla1[[#This Row],[NETO EN PPRO8]]/(-Tabla1[[#This Row],[STOP POR OPERACIÓN]])</f>
        <v>#DIV/0!</v>
      </c>
    </row>
    <row r="463" spans="1:11" ht="16.5" thickTop="1" thickBot="1" x14ac:dyDescent="0.3">
      <c r="A463" s="26"/>
      <c r="B463" s="23"/>
      <c r="C463" s="23"/>
      <c r="D463" s="23"/>
      <c r="E463" s="23"/>
      <c r="F463" s="23"/>
      <c r="G463" s="6" t="str">
        <f>IF(C463&lt;&gt;"",SUMIF('registro operativa'!$D$2:$D$11268,RESULTADOS!C463,'registro operativa'!$X$2:$X$11268),"")</f>
        <v/>
      </c>
      <c r="H463" s="6">
        <f t="shared" si="7"/>
        <v>0</v>
      </c>
      <c r="I463" s="23"/>
      <c r="J463" s="23"/>
      <c r="K463" s="6" t="e">
        <f>Tabla1[[#This Row],[NETO EN PPRO8]]/(-Tabla1[[#This Row],[STOP POR OPERACIÓN]])</f>
        <v>#DIV/0!</v>
      </c>
    </row>
    <row r="464" spans="1:11" ht="16.5" thickTop="1" thickBot="1" x14ac:dyDescent="0.3">
      <c r="A464" s="26"/>
      <c r="B464" s="23"/>
      <c r="C464" s="23"/>
      <c r="D464" s="23"/>
      <c r="E464" s="23"/>
      <c r="F464" s="23"/>
      <c r="G464" s="6" t="str">
        <f>IF(C464&lt;&gt;"",SUMIF('registro operativa'!$D$2:$D$11268,RESULTADOS!C464,'registro operativa'!$X$2:$X$11268),"")</f>
        <v/>
      </c>
      <c r="H464" s="6">
        <f t="shared" si="7"/>
        <v>0</v>
      </c>
      <c r="I464" s="23"/>
      <c r="J464" s="23"/>
      <c r="K464" s="6" t="e">
        <f>Tabla1[[#This Row],[NETO EN PPRO8]]/(-Tabla1[[#This Row],[STOP POR OPERACIÓN]])</f>
        <v>#DIV/0!</v>
      </c>
    </row>
    <row r="465" spans="1:11" ht="16.5" thickTop="1" thickBot="1" x14ac:dyDescent="0.3">
      <c r="A465" s="26"/>
      <c r="B465" s="23"/>
      <c r="C465" s="23"/>
      <c r="D465" s="23"/>
      <c r="E465" s="23"/>
      <c r="F465" s="23"/>
      <c r="G465" s="6" t="str">
        <f>IF(C465&lt;&gt;"",SUMIF('registro operativa'!$D$2:$D$11268,RESULTADOS!C465,'registro operativa'!$X$2:$X$11268),"")</f>
        <v/>
      </c>
      <c r="H465" s="6">
        <f t="shared" si="7"/>
        <v>0</v>
      </c>
      <c r="I465" s="23"/>
      <c r="J465" s="23"/>
      <c r="K465" s="6" t="e">
        <f>Tabla1[[#This Row],[NETO EN PPRO8]]/(-Tabla1[[#This Row],[STOP POR OPERACIÓN]])</f>
        <v>#DIV/0!</v>
      </c>
    </row>
    <row r="466" spans="1:11" ht="16.5" thickTop="1" thickBot="1" x14ac:dyDescent="0.3">
      <c r="A466" s="26"/>
      <c r="B466" s="23"/>
      <c r="C466" s="23"/>
      <c r="D466" s="23"/>
      <c r="E466" s="23"/>
      <c r="F466" s="23"/>
      <c r="G466" s="6" t="str">
        <f>IF(C466&lt;&gt;"",SUMIF('registro operativa'!$D$2:$D$11268,RESULTADOS!C466,'registro operativa'!$X$2:$X$11268),"")</f>
        <v/>
      </c>
      <c r="H466" s="6">
        <f t="shared" si="7"/>
        <v>0</v>
      </c>
      <c r="I466" s="23"/>
      <c r="J466" s="23"/>
      <c r="K466" s="6" t="e">
        <f>Tabla1[[#This Row],[NETO EN PPRO8]]/(-Tabla1[[#This Row],[STOP POR OPERACIÓN]])</f>
        <v>#DIV/0!</v>
      </c>
    </row>
    <row r="467" spans="1:11" ht="16.5" thickTop="1" thickBot="1" x14ac:dyDescent="0.3">
      <c r="A467" s="26"/>
      <c r="B467" s="23"/>
      <c r="C467" s="23"/>
      <c r="D467" s="23"/>
      <c r="E467" s="23"/>
      <c r="F467" s="23"/>
      <c r="G467" s="6" t="str">
        <f>IF(C467&lt;&gt;"",SUMIF('registro operativa'!$D$2:$D$11268,RESULTADOS!C467,'registro operativa'!$X$2:$X$11268),"")</f>
        <v/>
      </c>
      <c r="H467" s="6">
        <f t="shared" si="7"/>
        <v>0</v>
      </c>
      <c r="I467" s="23"/>
      <c r="J467" s="23"/>
      <c r="K467" s="6" t="e">
        <f>Tabla1[[#This Row],[NETO EN PPRO8]]/(-Tabla1[[#This Row],[STOP POR OPERACIÓN]])</f>
        <v>#DIV/0!</v>
      </c>
    </row>
    <row r="468" spans="1:11" ht="16.5" thickTop="1" thickBot="1" x14ac:dyDescent="0.3">
      <c r="A468" s="26"/>
      <c r="B468" s="23"/>
      <c r="C468" s="23"/>
      <c r="D468" s="23"/>
      <c r="E468" s="23"/>
      <c r="F468" s="23"/>
      <c r="G468" s="6" t="str">
        <f>IF(C468&lt;&gt;"",SUMIF('registro operativa'!$D$2:$D$11268,RESULTADOS!C468,'registro operativa'!$X$2:$X$11268),"")</f>
        <v/>
      </c>
      <c r="H468" s="6">
        <f t="shared" si="7"/>
        <v>0</v>
      </c>
      <c r="I468" s="23"/>
      <c r="J468" s="23"/>
      <c r="K468" s="6" t="e">
        <f>Tabla1[[#This Row],[NETO EN PPRO8]]/(-Tabla1[[#This Row],[STOP POR OPERACIÓN]])</f>
        <v>#DIV/0!</v>
      </c>
    </row>
    <row r="469" spans="1:11" ht="16.5" thickTop="1" thickBot="1" x14ac:dyDescent="0.3">
      <c r="A469" s="26"/>
      <c r="B469" s="23"/>
      <c r="C469" s="23"/>
      <c r="D469" s="23"/>
      <c r="E469" s="23"/>
      <c r="F469" s="23"/>
      <c r="G469" s="6" t="str">
        <f>IF(C469&lt;&gt;"",SUMIF('registro operativa'!$D$2:$D$11268,RESULTADOS!C469,'registro operativa'!$X$2:$X$11268),"")</f>
        <v/>
      </c>
      <c r="H469" s="6">
        <f t="shared" si="7"/>
        <v>0</v>
      </c>
      <c r="I469" s="23"/>
      <c r="J469" s="23"/>
      <c r="K469" s="6" t="e">
        <f>Tabla1[[#This Row],[NETO EN PPRO8]]/(-Tabla1[[#This Row],[STOP POR OPERACIÓN]])</f>
        <v>#DIV/0!</v>
      </c>
    </row>
    <row r="470" spans="1:11" ht="16.5" thickTop="1" thickBot="1" x14ac:dyDescent="0.3">
      <c r="A470" s="26"/>
      <c r="B470" s="23"/>
      <c r="C470" s="23"/>
      <c r="D470" s="23"/>
      <c r="E470" s="23"/>
      <c r="F470" s="23"/>
      <c r="G470" s="6" t="str">
        <f>IF(C470&lt;&gt;"",SUMIF('registro operativa'!$D$2:$D$11268,RESULTADOS!C470,'registro operativa'!$X$2:$X$11268),"")</f>
        <v/>
      </c>
      <c r="H470" s="6">
        <f t="shared" ref="H470:H533" si="8">IFERROR(F470+H469,"")</f>
        <v>0</v>
      </c>
      <c r="I470" s="23"/>
      <c r="J470" s="23"/>
      <c r="K470" s="6" t="e">
        <f>Tabla1[[#This Row],[NETO EN PPRO8]]/(-Tabla1[[#This Row],[STOP POR OPERACIÓN]])</f>
        <v>#DIV/0!</v>
      </c>
    </row>
    <row r="471" spans="1:11" ht="16.5" thickTop="1" thickBot="1" x14ac:dyDescent="0.3">
      <c r="A471" s="26"/>
      <c r="B471" s="23"/>
      <c r="C471" s="23"/>
      <c r="D471" s="23"/>
      <c r="E471" s="23"/>
      <c r="F471" s="23"/>
      <c r="G471" s="6" t="str">
        <f>IF(C471&lt;&gt;"",SUMIF('registro operativa'!$D$2:$D$11268,RESULTADOS!C471,'registro operativa'!$X$2:$X$11268),"")</f>
        <v/>
      </c>
      <c r="H471" s="6">
        <f t="shared" si="8"/>
        <v>0</v>
      </c>
      <c r="I471" s="23"/>
      <c r="J471" s="23"/>
      <c r="K471" s="6" t="e">
        <f>Tabla1[[#This Row],[NETO EN PPRO8]]/(-Tabla1[[#This Row],[STOP POR OPERACIÓN]])</f>
        <v>#DIV/0!</v>
      </c>
    </row>
    <row r="472" spans="1:11" ht="16.5" thickTop="1" thickBot="1" x14ac:dyDescent="0.3">
      <c r="A472" s="26"/>
      <c r="B472" s="23"/>
      <c r="C472" s="23"/>
      <c r="D472" s="23"/>
      <c r="E472" s="23"/>
      <c r="F472" s="23"/>
      <c r="G472" s="6" t="str">
        <f>IF(C472&lt;&gt;"",SUMIF('registro operativa'!$D$2:$D$11268,RESULTADOS!C472,'registro operativa'!$X$2:$X$11268),"")</f>
        <v/>
      </c>
      <c r="H472" s="6">
        <f t="shared" si="8"/>
        <v>0</v>
      </c>
      <c r="I472" s="23"/>
      <c r="J472" s="23"/>
      <c r="K472" s="6" t="e">
        <f>Tabla1[[#This Row],[NETO EN PPRO8]]/(-Tabla1[[#This Row],[STOP POR OPERACIÓN]])</f>
        <v>#DIV/0!</v>
      </c>
    </row>
    <row r="473" spans="1:11" ht="16.5" thickTop="1" thickBot="1" x14ac:dyDescent="0.3">
      <c r="A473" s="26"/>
      <c r="B473" s="23"/>
      <c r="C473" s="23"/>
      <c r="D473" s="23"/>
      <c r="E473" s="23"/>
      <c r="F473" s="23"/>
      <c r="G473" s="6" t="str">
        <f>IF(C473&lt;&gt;"",SUMIF('registro operativa'!$D$2:$D$11268,RESULTADOS!C473,'registro operativa'!$X$2:$X$11268),"")</f>
        <v/>
      </c>
      <c r="H473" s="6">
        <f t="shared" si="8"/>
        <v>0</v>
      </c>
      <c r="I473" s="23"/>
      <c r="J473" s="23"/>
      <c r="K473" s="6" t="e">
        <f>Tabla1[[#This Row],[NETO EN PPRO8]]/(-Tabla1[[#This Row],[STOP POR OPERACIÓN]])</f>
        <v>#DIV/0!</v>
      </c>
    </row>
    <row r="474" spans="1:11" ht="16.5" thickTop="1" thickBot="1" x14ac:dyDescent="0.3">
      <c r="A474" s="26"/>
      <c r="B474" s="23"/>
      <c r="C474" s="23"/>
      <c r="D474" s="23"/>
      <c r="E474" s="23"/>
      <c r="F474" s="23"/>
      <c r="G474" s="6" t="str">
        <f>IF(C474&lt;&gt;"",SUMIF('registro operativa'!$D$2:$D$11268,RESULTADOS!C474,'registro operativa'!$X$2:$X$11268),"")</f>
        <v/>
      </c>
      <c r="H474" s="6">
        <f t="shared" si="8"/>
        <v>0</v>
      </c>
      <c r="I474" s="23"/>
      <c r="J474" s="23"/>
      <c r="K474" s="6" t="e">
        <f>Tabla1[[#This Row],[NETO EN PPRO8]]/(-Tabla1[[#This Row],[STOP POR OPERACIÓN]])</f>
        <v>#DIV/0!</v>
      </c>
    </row>
    <row r="475" spans="1:11" ht="16.5" thickTop="1" thickBot="1" x14ac:dyDescent="0.3">
      <c r="A475" s="26"/>
      <c r="B475" s="23"/>
      <c r="C475" s="23"/>
      <c r="D475" s="23"/>
      <c r="E475" s="23"/>
      <c r="F475" s="23"/>
      <c r="G475" s="6" t="str">
        <f>IF(C475&lt;&gt;"",SUMIF('registro operativa'!$D$2:$D$11268,RESULTADOS!C475,'registro operativa'!$X$2:$X$11268),"")</f>
        <v/>
      </c>
      <c r="H475" s="6">
        <f t="shared" si="8"/>
        <v>0</v>
      </c>
      <c r="I475" s="23"/>
      <c r="J475" s="23"/>
      <c r="K475" s="6" t="e">
        <f>Tabla1[[#This Row],[NETO EN PPRO8]]/(-Tabla1[[#This Row],[STOP POR OPERACIÓN]])</f>
        <v>#DIV/0!</v>
      </c>
    </row>
    <row r="476" spans="1:11" ht="16.5" thickTop="1" thickBot="1" x14ac:dyDescent="0.3">
      <c r="A476" s="26"/>
      <c r="B476" s="23"/>
      <c r="C476" s="23"/>
      <c r="D476" s="23"/>
      <c r="E476" s="23"/>
      <c r="F476" s="23"/>
      <c r="G476" s="6" t="str">
        <f>IF(C476&lt;&gt;"",SUMIF('registro operativa'!$D$2:$D$11268,RESULTADOS!C476,'registro operativa'!$X$2:$X$11268),"")</f>
        <v/>
      </c>
      <c r="H476" s="6">
        <f t="shared" si="8"/>
        <v>0</v>
      </c>
      <c r="I476" s="23"/>
      <c r="J476" s="23"/>
      <c r="K476" s="6" t="e">
        <f>Tabla1[[#This Row],[NETO EN PPRO8]]/(-Tabla1[[#This Row],[STOP POR OPERACIÓN]])</f>
        <v>#DIV/0!</v>
      </c>
    </row>
    <row r="477" spans="1:11" ht="16.5" thickTop="1" thickBot="1" x14ac:dyDescent="0.3">
      <c r="A477" s="26"/>
      <c r="B477" s="23"/>
      <c r="C477" s="23"/>
      <c r="D477" s="23"/>
      <c r="E477" s="23"/>
      <c r="F477" s="23"/>
      <c r="G477" s="6" t="str">
        <f>IF(C477&lt;&gt;"",SUMIF('registro operativa'!$D$2:$D$11268,RESULTADOS!C477,'registro operativa'!$X$2:$X$11268),"")</f>
        <v/>
      </c>
      <c r="H477" s="6">
        <f t="shared" si="8"/>
        <v>0</v>
      </c>
      <c r="I477" s="23"/>
      <c r="J477" s="23"/>
      <c r="K477" s="6" t="e">
        <f>Tabla1[[#This Row],[NETO EN PPRO8]]/(-Tabla1[[#This Row],[STOP POR OPERACIÓN]])</f>
        <v>#DIV/0!</v>
      </c>
    </row>
    <row r="478" spans="1:11" ht="16.5" thickTop="1" thickBot="1" x14ac:dyDescent="0.3">
      <c r="A478" s="26"/>
      <c r="B478" s="23"/>
      <c r="C478" s="23"/>
      <c r="D478" s="23"/>
      <c r="E478" s="23"/>
      <c r="F478" s="23"/>
      <c r="G478" s="6" t="str">
        <f>IF(C478&lt;&gt;"",SUMIF('registro operativa'!$D$2:$D$11268,RESULTADOS!C478,'registro operativa'!$X$2:$X$11268),"")</f>
        <v/>
      </c>
      <c r="H478" s="6">
        <f t="shared" si="8"/>
        <v>0</v>
      </c>
      <c r="I478" s="23"/>
      <c r="J478" s="23"/>
      <c r="K478" s="6" t="e">
        <f>Tabla1[[#This Row],[NETO EN PPRO8]]/(-Tabla1[[#This Row],[STOP POR OPERACIÓN]])</f>
        <v>#DIV/0!</v>
      </c>
    </row>
    <row r="479" spans="1:11" ht="16.5" thickTop="1" thickBot="1" x14ac:dyDescent="0.3">
      <c r="A479" s="26"/>
      <c r="B479" s="23"/>
      <c r="C479" s="23"/>
      <c r="D479" s="23"/>
      <c r="E479" s="23"/>
      <c r="F479" s="23"/>
      <c r="G479" s="6" t="str">
        <f>IF(C479&lt;&gt;"",SUMIF('registro operativa'!$D$2:$D$11268,RESULTADOS!C479,'registro operativa'!$X$2:$X$11268),"")</f>
        <v/>
      </c>
      <c r="H479" s="6">
        <f t="shared" si="8"/>
        <v>0</v>
      </c>
      <c r="I479" s="23"/>
      <c r="J479" s="23"/>
      <c r="K479" s="6" t="e">
        <f>Tabla1[[#This Row],[NETO EN PPRO8]]/(-Tabla1[[#This Row],[STOP POR OPERACIÓN]])</f>
        <v>#DIV/0!</v>
      </c>
    </row>
    <row r="480" spans="1:11" ht="16.5" thickTop="1" thickBot="1" x14ac:dyDescent="0.3">
      <c r="A480" s="26"/>
      <c r="B480" s="23"/>
      <c r="C480" s="23"/>
      <c r="D480" s="23"/>
      <c r="E480" s="23"/>
      <c r="F480" s="23"/>
      <c r="G480" s="6" t="str">
        <f>IF(C480&lt;&gt;"",SUMIF('registro operativa'!$D$2:$D$11268,RESULTADOS!C480,'registro operativa'!$X$2:$X$11268),"")</f>
        <v/>
      </c>
      <c r="H480" s="6">
        <f t="shared" si="8"/>
        <v>0</v>
      </c>
      <c r="I480" s="23"/>
      <c r="J480" s="23"/>
      <c r="K480" s="6" t="e">
        <f>Tabla1[[#This Row],[NETO EN PPRO8]]/(-Tabla1[[#This Row],[STOP POR OPERACIÓN]])</f>
        <v>#DIV/0!</v>
      </c>
    </row>
    <row r="481" spans="1:11" ht="16.5" thickTop="1" thickBot="1" x14ac:dyDescent="0.3">
      <c r="A481" s="26"/>
      <c r="B481" s="23"/>
      <c r="C481" s="23"/>
      <c r="D481" s="23"/>
      <c r="E481" s="23"/>
      <c r="F481" s="23"/>
      <c r="G481" s="6" t="str">
        <f>IF(C481&lt;&gt;"",SUMIF('registro operativa'!$D$2:$D$11268,RESULTADOS!C481,'registro operativa'!$X$2:$X$11268),"")</f>
        <v/>
      </c>
      <c r="H481" s="6">
        <f t="shared" si="8"/>
        <v>0</v>
      </c>
      <c r="I481" s="23"/>
      <c r="J481" s="23"/>
      <c r="K481" s="6" t="e">
        <f>Tabla1[[#This Row],[NETO EN PPRO8]]/(-Tabla1[[#This Row],[STOP POR OPERACIÓN]])</f>
        <v>#DIV/0!</v>
      </c>
    </row>
    <row r="482" spans="1:11" ht="16.5" thickTop="1" thickBot="1" x14ac:dyDescent="0.3">
      <c r="A482" s="26"/>
      <c r="B482" s="23"/>
      <c r="C482" s="23"/>
      <c r="D482" s="23"/>
      <c r="E482" s="23"/>
      <c r="F482" s="23"/>
      <c r="G482" s="6" t="str">
        <f>IF(C482&lt;&gt;"",SUMIF('registro operativa'!$D$2:$D$11268,RESULTADOS!C482,'registro operativa'!$X$2:$X$11268),"")</f>
        <v/>
      </c>
      <c r="H482" s="6">
        <f t="shared" si="8"/>
        <v>0</v>
      </c>
      <c r="I482" s="23"/>
      <c r="J482" s="23"/>
      <c r="K482" s="6" t="e">
        <f>Tabla1[[#This Row],[NETO EN PPRO8]]/(-Tabla1[[#This Row],[STOP POR OPERACIÓN]])</f>
        <v>#DIV/0!</v>
      </c>
    </row>
    <row r="483" spans="1:11" ht="16.5" thickTop="1" thickBot="1" x14ac:dyDescent="0.3">
      <c r="A483" s="26"/>
      <c r="B483" s="23"/>
      <c r="C483" s="23"/>
      <c r="D483" s="23"/>
      <c r="E483" s="23"/>
      <c r="F483" s="23"/>
      <c r="G483" s="6" t="str">
        <f>IF(C483&lt;&gt;"",SUMIF('registro operativa'!$D$2:$D$11268,RESULTADOS!C483,'registro operativa'!$X$2:$X$11268),"")</f>
        <v/>
      </c>
      <c r="H483" s="6">
        <f t="shared" si="8"/>
        <v>0</v>
      </c>
      <c r="I483" s="23"/>
      <c r="J483" s="23"/>
      <c r="K483" s="6" t="e">
        <f>Tabla1[[#This Row],[NETO EN PPRO8]]/(-Tabla1[[#This Row],[STOP POR OPERACIÓN]])</f>
        <v>#DIV/0!</v>
      </c>
    </row>
    <row r="484" spans="1:11" ht="16.5" thickTop="1" thickBot="1" x14ac:dyDescent="0.3">
      <c r="A484" s="26"/>
      <c r="B484" s="23"/>
      <c r="C484" s="23"/>
      <c r="D484" s="23"/>
      <c r="E484" s="23"/>
      <c r="F484" s="23"/>
      <c r="G484" s="6" t="str">
        <f>IF(C484&lt;&gt;"",SUMIF('registro operativa'!$D$2:$D$11268,RESULTADOS!C484,'registro operativa'!$X$2:$X$11268),"")</f>
        <v/>
      </c>
      <c r="H484" s="6">
        <f t="shared" si="8"/>
        <v>0</v>
      </c>
      <c r="I484" s="23"/>
      <c r="J484" s="23"/>
      <c r="K484" s="6" t="e">
        <f>Tabla1[[#This Row],[NETO EN PPRO8]]/(-Tabla1[[#This Row],[STOP POR OPERACIÓN]])</f>
        <v>#DIV/0!</v>
      </c>
    </row>
    <row r="485" spans="1:11" ht="16.5" thickTop="1" thickBot="1" x14ac:dyDescent="0.3">
      <c r="A485" s="26"/>
      <c r="B485" s="23"/>
      <c r="C485" s="23"/>
      <c r="D485" s="23"/>
      <c r="E485" s="23"/>
      <c r="F485" s="23"/>
      <c r="G485" s="6" t="str">
        <f>IF(C485&lt;&gt;"",SUMIF('registro operativa'!$D$2:$D$11268,RESULTADOS!C485,'registro operativa'!$X$2:$X$11268),"")</f>
        <v/>
      </c>
      <c r="H485" s="6">
        <f t="shared" si="8"/>
        <v>0</v>
      </c>
      <c r="I485" s="23"/>
      <c r="J485" s="23"/>
      <c r="K485" s="6" t="e">
        <f>Tabla1[[#This Row],[NETO EN PPRO8]]/(-Tabla1[[#This Row],[STOP POR OPERACIÓN]])</f>
        <v>#DIV/0!</v>
      </c>
    </row>
    <row r="486" spans="1:11" ht="16.5" thickTop="1" thickBot="1" x14ac:dyDescent="0.3">
      <c r="A486" s="26"/>
      <c r="B486" s="23"/>
      <c r="C486" s="23"/>
      <c r="D486" s="23"/>
      <c r="E486" s="23"/>
      <c r="F486" s="23"/>
      <c r="G486" s="6" t="str">
        <f>IF(C486&lt;&gt;"",SUMIF('registro operativa'!$D$2:$D$11268,RESULTADOS!C486,'registro operativa'!$X$2:$X$11268),"")</f>
        <v/>
      </c>
      <c r="H486" s="6">
        <f t="shared" si="8"/>
        <v>0</v>
      </c>
      <c r="I486" s="23"/>
      <c r="J486" s="23"/>
      <c r="K486" s="6" t="e">
        <f>Tabla1[[#This Row],[NETO EN PPRO8]]/(-Tabla1[[#This Row],[STOP POR OPERACIÓN]])</f>
        <v>#DIV/0!</v>
      </c>
    </row>
    <row r="487" spans="1:11" ht="16.5" thickTop="1" thickBot="1" x14ac:dyDescent="0.3">
      <c r="A487" s="26"/>
      <c r="B487" s="23"/>
      <c r="C487" s="23"/>
      <c r="D487" s="23"/>
      <c r="E487" s="23"/>
      <c r="F487" s="23"/>
      <c r="G487" s="6" t="str">
        <f>IF(C487&lt;&gt;"",SUMIF('registro operativa'!$D$2:$D$11268,RESULTADOS!C487,'registro operativa'!$X$2:$X$11268),"")</f>
        <v/>
      </c>
      <c r="H487" s="6">
        <f t="shared" si="8"/>
        <v>0</v>
      </c>
      <c r="I487" s="23"/>
      <c r="J487" s="23"/>
      <c r="K487" s="6" t="e">
        <f>Tabla1[[#This Row],[NETO EN PPRO8]]/(-Tabla1[[#This Row],[STOP POR OPERACIÓN]])</f>
        <v>#DIV/0!</v>
      </c>
    </row>
    <row r="488" spans="1:11" ht="16.5" thickTop="1" thickBot="1" x14ac:dyDescent="0.3">
      <c r="A488" s="26"/>
      <c r="B488" s="23"/>
      <c r="C488" s="23"/>
      <c r="D488" s="23"/>
      <c r="E488" s="23"/>
      <c r="F488" s="23"/>
      <c r="G488" s="6" t="str">
        <f>IF(C488&lt;&gt;"",SUMIF('registro operativa'!$D$2:$D$11268,RESULTADOS!C488,'registro operativa'!$X$2:$X$11268),"")</f>
        <v/>
      </c>
      <c r="H488" s="6">
        <f t="shared" si="8"/>
        <v>0</v>
      </c>
      <c r="I488" s="23"/>
      <c r="J488" s="23"/>
      <c r="K488" s="6" t="e">
        <f>Tabla1[[#This Row],[NETO EN PPRO8]]/(-Tabla1[[#This Row],[STOP POR OPERACIÓN]])</f>
        <v>#DIV/0!</v>
      </c>
    </row>
    <row r="489" spans="1:11" ht="16.5" thickTop="1" thickBot="1" x14ac:dyDescent="0.3">
      <c r="A489" s="26"/>
      <c r="B489" s="23"/>
      <c r="C489" s="23"/>
      <c r="D489" s="23"/>
      <c r="E489" s="23"/>
      <c r="F489" s="23"/>
      <c r="G489" s="6" t="str">
        <f>IF(C489&lt;&gt;"",SUMIF('registro operativa'!$D$2:$D$11268,RESULTADOS!C489,'registro operativa'!$X$2:$X$11268),"")</f>
        <v/>
      </c>
      <c r="H489" s="6">
        <f t="shared" si="8"/>
        <v>0</v>
      </c>
      <c r="I489" s="23"/>
      <c r="J489" s="23"/>
      <c r="K489" s="6" t="e">
        <f>Tabla1[[#This Row],[NETO EN PPRO8]]/(-Tabla1[[#This Row],[STOP POR OPERACIÓN]])</f>
        <v>#DIV/0!</v>
      </c>
    </row>
    <row r="490" spans="1:11" ht="16.5" thickTop="1" thickBot="1" x14ac:dyDescent="0.3">
      <c r="A490" s="26"/>
      <c r="B490" s="23"/>
      <c r="C490" s="23"/>
      <c r="D490" s="23"/>
      <c r="E490" s="23"/>
      <c r="F490" s="23"/>
      <c r="G490" s="6" t="str">
        <f>IF(C490&lt;&gt;"",SUMIF('registro operativa'!$D$2:$D$11268,RESULTADOS!C490,'registro operativa'!$X$2:$X$11268),"")</f>
        <v/>
      </c>
      <c r="H490" s="6">
        <f t="shared" si="8"/>
        <v>0</v>
      </c>
      <c r="I490" s="23"/>
      <c r="J490" s="23"/>
      <c r="K490" s="6" t="e">
        <f>Tabla1[[#This Row],[NETO EN PPRO8]]/(-Tabla1[[#This Row],[STOP POR OPERACIÓN]])</f>
        <v>#DIV/0!</v>
      </c>
    </row>
    <row r="491" spans="1:11" ht="16.5" thickTop="1" thickBot="1" x14ac:dyDescent="0.3">
      <c r="A491" s="26"/>
      <c r="B491" s="23"/>
      <c r="C491" s="23"/>
      <c r="D491" s="23"/>
      <c r="E491" s="23"/>
      <c r="F491" s="23"/>
      <c r="G491" s="6" t="str">
        <f>IF(C491&lt;&gt;"",SUMIF('registro operativa'!$D$2:$D$11268,RESULTADOS!C491,'registro operativa'!$X$2:$X$11268),"")</f>
        <v/>
      </c>
      <c r="H491" s="6">
        <f t="shared" si="8"/>
        <v>0</v>
      </c>
      <c r="I491" s="23"/>
      <c r="J491" s="23"/>
      <c r="K491" s="6" t="e">
        <f>Tabla1[[#This Row],[NETO EN PPRO8]]/(-Tabla1[[#This Row],[STOP POR OPERACIÓN]])</f>
        <v>#DIV/0!</v>
      </c>
    </row>
    <row r="492" spans="1:11" ht="16.5" thickTop="1" thickBot="1" x14ac:dyDescent="0.3">
      <c r="A492" s="26"/>
      <c r="B492" s="23"/>
      <c r="C492" s="23"/>
      <c r="D492" s="23"/>
      <c r="E492" s="23"/>
      <c r="F492" s="23"/>
      <c r="G492" s="6" t="str">
        <f>IF(C492&lt;&gt;"",SUMIF('registro operativa'!$D$2:$D$11268,RESULTADOS!C492,'registro operativa'!$X$2:$X$11268),"")</f>
        <v/>
      </c>
      <c r="H492" s="6">
        <f t="shared" si="8"/>
        <v>0</v>
      </c>
      <c r="I492" s="23"/>
      <c r="J492" s="23"/>
      <c r="K492" s="6" t="e">
        <f>Tabla1[[#This Row],[NETO EN PPRO8]]/(-Tabla1[[#This Row],[STOP POR OPERACIÓN]])</f>
        <v>#DIV/0!</v>
      </c>
    </row>
    <row r="493" spans="1:11" ht="16.5" thickTop="1" thickBot="1" x14ac:dyDescent="0.3">
      <c r="A493" s="26"/>
      <c r="B493" s="23"/>
      <c r="C493" s="23"/>
      <c r="D493" s="23"/>
      <c r="E493" s="23"/>
      <c r="F493" s="23"/>
      <c r="G493" s="6" t="str">
        <f>IF(C493&lt;&gt;"",SUMIF('registro operativa'!$D$2:$D$11268,RESULTADOS!C493,'registro operativa'!$X$2:$X$11268),"")</f>
        <v/>
      </c>
      <c r="H493" s="6">
        <f t="shared" si="8"/>
        <v>0</v>
      </c>
      <c r="I493" s="23"/>
      <c r="J493" s="23"/>
      <c r="K493" s="6" t="e">
        <f>Tabla1[[#This Row],[NETO EN PPRO8]]/(-Tabla1[[#This Row],[STOP POR OPERACIÓN]])</f>
        <v>#DIV/0!</v>
      </c>
    </row>
    <row r="494" spans="1:11" ht="16.5" thickTop="1" thickBot="1" x14ac:dyDescent="0.3">
      <c r="A494" s="26"/>
      <c r="B494" s="23"/>
      <c r="C494" s="23"/>
      <c r="D494" s="23"/>
      <c r="E494" s="23"/>
      <c r="F494" s="23"/>
      <c r="G494" s="6" t="str">
        <f>IF(C494&lt;&gt;"",SUMIF('registro operativa'!$D$2:$D$11268,RESULTADOS!C494,'registro operativa'!$X$2:$X$11268),"")</f>
        <v/>
      </c>
      <c r="H494" s="6">
        <f t="shared" si="8"/>
        <v>0</v>
      </c>
      <c r="I494" s="23"/>
      <c r="J494" s="23"/>
      <c r="K494" s="6" t="e">
        <f>Tabla1[[#This Row],[NETO EN PPRO8]]/(-Tabla1[[#This Row],[STOP POR OPERACIÓN]])</f>
        <v>#DIV/0!</v>
      </c>
    </row>
    <row r="495" spans="1:11" ht="16.5" thickTop="1" thickBot="1" x14ac:dyDescent="0.3">
      <c r="A495" s="26"/>
      <c r="B495" s="23"/>
      <c r="C495" s="23"/>
      <c r="D495" s="23"/>
      <c r="E495" s="23"/>
      <c r="F495" s="23"/>
      <c r="G495" s="6" t="str">
        <f>IF(C495&lt;&gt;"",SUMIF('registro operativa'!$D$2:$D$11268,RESULTADOS!C495,'registro operativa'!$X$2:$X$11268),"")</f>
        <v/>
      </c>
      <c r="H495" s="6">
        <f t="shared" si="8"/>
        <v>0</v>
      </c>
      <c r="I495" s="23"/>
      <c r="J495" s="23"/>
      <c r="K495" s="6" t="e">
        <f>Tabla1[[#This Row],[NETO EN PPRO8]]/(-Tabla1[[#This Row],[STOP POR OPERACIÓN]])</f>
        <v>#DIV/0!</v>
      </c>
    </row>
    <row r="496" spans="1:11" ht="16.5" thickTop="1" thickBot="1" x14ac:dyDescent="0.3">
      <c r="A496" s="26"/>
      <c r="B496" s="23"/>
      <c r="C496" s="23"/>
      <c r="D496" s="23"/>
      <c r="E496" s="23"/>
      <c r="F496" s="23"/>
      <c r="G496" s="6" t="str">
        <f>IF(C496&lt;&gt;"",SUMIF('registro operativa'!$D$2:$D$11268,RESULTADOS!C496,'registro operativa'!$X$2:$X$11268),"")</f>
        <v/>
      </c>
      <c r="H496" s="6">
        <f t="shared" si="8"/>
        <v>0</v>
      </c>
      <c r="I496" s="23"/>
      <c r="J496" s="23"/>
      <c r="K496" s="6" t="e">
        <f>Tabla1[[#This Row],[NETO EN PPRO8]]/(-Tabla1[[#This Row],[STOP POR OPERACIÓN]])</f>
        <v>#DIV/0!</v>
      </c>
    </row>
    <row r="497" spans="1:11" ht="16.5" thickTop="1" thickBot="1" x14ac:dyDescent="0.3">
      <c r="A497" s="26"/>
      <c r="B497" s="23"/>
      <c r="C497" s="23"/>
      <c r="D497" s="23"/>
      <c r="E497" s="23"/>
      <c r="F497" s="23"/>
      <c r="G497" s="6" t="str">
        <f>IF(C497&lt;&gt;"",SUMIF('registro operativa'!$D$2:$D$11268,RESULTADOS!C497,'registro operativa'!$X$2:$X$11268),"")</f>
        <v/>
      </c>
      <c r="H497" s="6">
        <f t="shared" si="8"/>
        <v>0</v>
      </c>
      <c r="I497" s="23"/>
      <c r="J497" s="23"/>
      <c r="K497" s="6" t="e">
        <f>Tabla1[[#This Row],[NETO EN PPRO8]]/(-Tabla1[[#This Row],[STOP POR OPERACIÓN]])</f>
        <v>#DIV/0!</v>
      </c>
    </row>
    <row r="498" spans="1:11" ht="16.5" thickTop="1" thickBot="1" x14ac:dyDescent="0.3">
      <c r="A498" s="26"/>
      <c r="B498" s="23"/>
      <c r="C498" s="23"/>
      <c r="D498" s="23"/>
      <c r="E498" s="23"/>
      <c r="F498" s="23"/>
      <c r="G498" s="6" t="str">
        <f>IF(C498&lt;&gt;"",SUMIF('registro operativa'!$D$2:$D$11268,RESULTADOS!C498,'registro operativa'!$X$2:$X$11268),"")</f>
        <v/>
      </c>
      <c r="H498" s="6">
        <f t="shared" si="8"/>
        <v>0</v>
      </c>
      <c r="I498" s="23"/>
      <c r="J498" s="23"/>
      <c r="K498" s="6" t="e">
        <f>Tabla1[[#This Row],[NETO EN PPRO8]]/(-Tabla1[[#This Row],[STOP POR OPERACIÓN]])</f>
        <v>#DIV/0!</v>
      </c>
    </row>
    <row r="499" spans="1:11" ht="16.5" thickTop="1" thickBot="1" x14ac:dyDescent="0.3">
      <c r="A499" s="26"/>
      <c r="B499" s="23"/>
      <c r="C499" s="23"/>
      <c r="D499" s="23"/>
      <c r="E499" s="23"/>
      <c r="F499" s="23"/>
      <c r="G499" s="6" t="str">
        <f>IF(C499&lt;&gt;"",SUMIF('registro operativa'!$D$2:$D$11268,RESULTADOS!C499,'registro operativa'!$X$2:$X$11268),"")</f>
        <v/>
      </c>
      <c r="H499" s="6">
        <f t="shared" si="8"/>
        <v>0</v>
      </c>
      <c r="I499" s="23"/>
      <c r="J499" s="23"/>
      <c r="K499" s="6" t="e">
        <f>Tabla1[[#This Row],[NETO EN PPRO8]]/(-Tabla1[[#This Row],[STOP POR OPERACIÓN]])</f>
        <v>#DIV/0!</v>
      </c>
    </row>
    <row r="500" spans="1:11" ht="16.5" thickTop="1" thickBot="1" x14ac:dyDescent="0.3">
      <c r="A500" s="26"/>
      <c r="B500" s="23"/>
      <c r="C500" s="23"/>
      <c r="D500" s="23"/>
      <c r="E500" s="23"/>
      <c r="F500" s="23"/>
      <c r="G500" s="6" t="str">
        <f>IF(C500&lt;&gt;"",SUMIF('registro operativa'!$D$2:$D$11268,RESULTADOS!C500,'registro operativa'!$X$2:$X$11268),"")</f>
        <v/>
      </c>
      <c r="H500" s="6">
        <f t="shared" si="8"/>
        <v>0</v>
      </c>
      <c r="I500" s="23"/>
      <c r="J500" s="23"/>
      <c r="K500" s="6" t="e">
        <f>Tabla1[[#This Row],[NETO EN PPRO8]]/(-Tabla1[[#This Row],[STOP POR OPERACIÓN]])</f>
        <v>#DIV/0!</v>
      </c>
    </row>
    <row r="501" spans="1:11" ht="16.5" thickTop="1" thickBot="1" x14ac:dyDescent="0.3">
      <c r="A501" s="26"/>
      <c r="B501" s="23"/>
      <c r="C501" s="23"/>
      <c r="D501" s="23"/>
      <c r="E501" s="23"/>
      <c r="F501" s="23"/>
      <c r="G501" s="6" t="str">
        <f>IF(C501&lt;&gt;"",SUMIF('registro operativa'!$D$2:$D$11268,RESULTADOS!C501,'registro operativa'!$X$2:$X$11268),"")</f>
        <v/>
      </c>
      <c r="H501" s="6">
        <f t="shared" si="8"/>
        <v>0</v>
      </c>
      <c r="I501" s="23"/>
      <c r="J501" s="23"/>
      <c r="K501" s="6" t="e">
        <f>Tabla1[[#This Row],[NETO EN PPRO8]]/(-Tabla1[[#This Row],[STOP POR OPERACIÓN]])</f>
        <v>#DIV/0!</v>
      </c>
    </row>
    <row r="502" spans="1:11" ht="16.5" thickTop="1" thickBot="1" x14ac:dyDescent="0.3">
      <c r="A502" s="26"/>
      <c r="B502" s="23"/>
      <c r="C502" s="23"/>
      <c r="D502" s="23"/>
      <c r="E502" s="23"/>
      <c r="F502" s="23"/>
      <c r="G502" s="6" t="str">
        <f>IF(C502&lt;&gt;"",SUMIF('registro operativa'!$D$2:$D$11268,RESULTADOS!C502,'registro operativa'!$X$2:$X$11268),"")</f>
        <v/>
      </c>
      <c r="H502" s="6">
        <f t="shared" si="8"/>
        <v>0</v>
      </c>
      <c r="I502" s="23"/>
      <c r="J502" s="23"/>
      <c r="K502" s="6" t="e">
        <f>Tabla1[[#This Row],[NETO EN PPRO8]]/(-Tabla1[[#This Row],[STOP POR OPERACIÓN]])</f>
        <v>#DIV/0!</v>
      </c>
    </row>
    <row r="503" spans="1:11" ht="16.5" thickTop="1" thickBot="1" x14ac:dyDescent="0.3">
      <c r="A503" s="26"/>
      <c r="B503" s="23"/>
      <c r="C503" s="23"/>
      <c r="D503" s="23"/>
      <c r="E503" s="23"/>
      <c r="F503" s="23"/>
      <c r="G503" s="6" t="str">
        <f>IF(C503&lt;&gt;"",SUMIF('registro operativa'!$D$2:$D$11268,RESULTADOS!C503,'registro operativa'!$X$2:$X$11268),"")</f>
        <v/>
      </c>
      <c r="H503" s="6">
        <f t="shared" si="8"/>
        <v>0</v>
      </c>
      <c r="I503" s="23"/>
      <c r="J503" s="23"/>
      <c r="K503" s="6" t="e">
        <f>Tabla1[[#This Row],[NETO EN PPRO8]]/(-Tabla1[[#This Row],[STOP POR OPERACIÓN]])</f>
        <v>#DIV/0!</v>
      </c>
    </row>
    <row r="504" spans="1:11" ht="16.5" thickTop="1" thickBot="1" x14ac:dyDescent="0.3">
      <c r="A504" s="26"/>
      <c r="B504" s="23"/>
      <c r="C504" s="23"/>
      <c r="D504" s="23"/>
      <c r="E504" s="23"/>
      <c r="F504" s="23"/>
      <c r="G504" s="6" t="str">
        <f>IF(C504&lt;&gt;"",SUMIF('registro operativa'!$D$2:$D$11268,RESULTADOS!C504,'registro operativa'!$X$2:$X$11268),"")</f>
        <v/>
      </c>
      <c r="H504" s="6">
        <f t="shared" si="8"/>
        <v>0</v>
      </c>
      <c r="I504" s="23"/>
      <c r="J504" s="23"/>
      <c r="K504" s="6" t="e">
        <f>Tabla1[[#This Row],[NETO EN PPRO8]]/(-Tabla1[[#This Row],[STOP POR OPERACIÓN]])</f>
        <v>#DIV/0!</v>
      </c>
    </row>
    <row r="505" spans="1:11" ht="16.5" thickTop="1" thickBot="1" x14ac:dyDescent="0.3">
      <c r="A505" s="26"/>
      <c r="B505" s="23"/>
      <c r="C505" s="23"/>
      <c r="D505" s="23"/>
      <c r="E505" s="23"/>
      <c r="F505" s="23"/>
      <c r="G505" s="6" t="str">
        <f>IF(C505&lt;&gt;"",SUMIF('registro operativa'!$D$2:$D$11268,RESULTADOS!C505,'registro operativa'!$X$2:$X$11268),"")</f>
        <v/>
      </c>
      <c r="H505" s="6">
        <f t="shared" si="8"/>
        <v>0</v>
      </c>
      <c r="I505" s="23"/>
      <c r="J505" s="23"/>
      <c r="K505" s="6" t="e">
        <f>Tabla1[[#This Row],[NETO EN PPRO8]]/(-Tabla1[[#This Row],[STOP POR OPERACIÓN]])</f>
        <v>#DIV/0!</v>
      </c>
    </row>
    <row r="506" spans="1:11" ht="16.5" thickTop="1" thickBot="1" x14ac:dyDescent="0.3">
      <c r="A506" s="26"/>
      <c r="B506" s="23"/>
      <c r="C506" s="23"/>
      <c r="D506" s="23"/>
      <c r="E506" s="23"/>
      <c r="F506" s="23"/>
      <c r="G506" s="6" t="str">
        <f>IF(C506&lt;&gt;"",SUMIF('registro operativa'!$D$2:$D$11268,RESULTADOS!C506,'registro operativa'!$X$2:$X$11268),"")</f>
        <v/>
      </c>
      <c r="H506" s="6">
        <f t="shared" si="8"/>
        <v>0</v>
      </c>
      <c r="I506" s="23"/>
      <c r="J506" s="23"/>
      <c r="K506" s="6" t="e">
        <f>Tabla1[[#This Row],[NETO EN PPRO8]]/(-Tabla1[[#This Row],[STOP POR OPERACIÓN]])</f>
        <v>#DIV/0!</v>
      </c>
    </row>
    <row r="507" spans="1:11" ht="16.5" thickTop="1" thickBot="1" x14ac:dyDescent="0.3">
      <c r="A507" s="26"/>
      <c r="B507" s="23"/>
      <c r="C507" s="23"/>
      <c r="D507" s="23"/>
      <c r="E507" s="23"/>
      <c r="F507" s="23"/>
      <c r="G507" s="6" t="str">
        <f>IF(C507&lt;&gt;"",SUMIF('registro operativa'!$D$2:$D$11268,RESULTADOS!C507,'registro operativa'!$X$2:$X$11268),"")</f>
        <v/>
      </c>
      <c r="H507" s="6">
        <f t="shared" si="8"/>
        <v>0</v>
      </c>
      <c r="I507" s="23"/>
      <c r="J507" s="23"/>
      <c r="K507" s="6" t="e">
        <f>Tabla1[[#This Row],[NETO EN PPRO8]]/(-Tabla1[[#This Row],[STOP POR OPERACIÓN]])</f>
        <v>#DIV/0!</v>
      </c>
    </row>
    <row r="508" spans="1:11" ht="16.5" thickTop="1" thickBot="1" x14ac:dyDescent="0.3">
      <c r="A508" s="26"/>
      <c r="B508" s="23"/>
      <c r="C508" s="23"/>
      <c r="D508" s="23"/>
      <c r="E508" s="23"/>
      <c r="F508" s="23"/>
      <c r="G508" s="6" t="str">
        <f>IF(C508&lt;&gt;"",SUMIF('registro operativa'!$D$2:$D$11268,RESULTADOS!C508,'registro operativa'!$X$2:$X$11268),"")</f>
        <v/>
      </c>
      <c r="H508" s="6">
        <f t="shared" si="8"/>
        <v>0</v>
      </c>
      <c r="I508" s="23"/>
      <c r="J508" s="23"/>
      <c r="K508" s="6" t="e">
        <f>Tabla1[[#This Row],[NETO EN PPRO8]]/(-Tabla1[[#This Row],[STOP POR OPERACIÓN]])</f>
        <v>#DIV/0!</v>
      </c>
    </row>
    <row r="509" spans="1:11" ht="16.5" thickTop="1" thickBot="1" x14ac:dyDescent="0.3">
      <c r="A509" s="26"/>
      <c r="B509" s="23"/>
      <c r="C509" s="23"/>
      <c r="D509" s="23"/>
      <c r="E509" s="23"/>
      <c r="F509" s="23"/>
      <c r="G509" s="6" t="str">
        <f>IF(C509&lt;&gt;"",SUMIF('registro operativa'!$D$2:$D$11268,RESULTADOS!C509,'registro operativa'!$X$2:$X$11268),"")</f>
        <v/>
      </c>
      <c r="H509" s="6">
        <f t="shared" si="8"/>
        <v>0</v>
      </c>
      <c r="I509" s="23"/>
      <c r="J509" s="23"/>
      <c r="K509" s="6" t="e">
        <f>Tabla1[[#This Row],[NETO EN PPRO8]]/(-Tabla1[[#This Row],[STOP POR OPERACIÓN]])</f>
        <v>#DIV/0!</v>
      </c>
    </row>
    <row r="510" spans="1:11" ht="16.5" thickTop="1" thickBot="1" x14ac:dyDescent="0.3">
      <c r="A510" s="26"/>
      <c r="B510" s="23"/>
      <c r="C510" s="23"/>
      <c r="D510" s="23"/>
      <c r="E510" s="23"/>
      <c r="F510" s="23"/>
      <c r="G510" s="6" t="str">
        <f>IF(C510&lt;&gt;"",SUMIF('registro operativa'!$D$2:$D$11268,RESULTADOS!C510,'registro operativa'!$X$2:$X$11268),"")</f>
        <v/>
      </c>
      <c r="H510" s="6">
        <f t="shared" si="8"/>
        <v>0</v>
      </c>
      <c r="I510" s="23"/>
      <c r="J510" s="23"/>
      <c r="K510" s="6" t="e">
        <f>Tabla1[[#This Row],[NETO EN PPRO8]]/(-Tabla1[[#This Row],[STOP POR OPERACIÓN]])</f>
        <v>#DIV/0!</v>
      </c>
    </row>
    <row r="511" spans="1:11" ht="16.5" thickTop="1" thickBot="1" x14ac:dyDescent="0.3">
      <c r="A511" s="26"/>
      <c r="B511" s="23"/>
      <c r="C511" s="23"/>
      <c r="D511" s="23"/>
      <c r="E511" s="23"/>
      <c r="F511" s="23"/>
      <c r="G511" s="6" t="str">
        <f>IF(C511&lt;&gt;"",SUMIF('registro operativa'!$D$2:$D$11268,RESULTADOS!C511,'registro operativa'!$X$2:$X$11268),"")</f>
        <v/>
      </c>
      <c r="H511" s="6">
        <f t="shared" si="8"/>
        <v>0</v>
      </c>
      <c r="I511" s="23"/>
      <c r="J511" s="23"/>
      <c r="K511" s="6" t="e">
        <f>Tabla1[[#This Row],[NETO EN PPRO8]]/(-Tabla1[[#This Row],[STOP POR OPERACIÓN]])</f>
        <v>#DIV/0!</v>
      </c>
    </row>
    <row r="512" spans="1:11" ht="16.5" thickTop="1" thickBot="1" x14ac:dyDescent="0.3">
      <c r="A512" s="26"/>
      <c r="B512" s="23"/>
      <c r="C512" s="23"/>
      <c r="D512" s="23"/>
      <c r="E512" s="23"/>
      <c r="F512" s="23"/>
      <c r="G512" s="6" t="str">
        <f>IF(C512&lt;&gt;"",SUMIF('registro operativa'!$D$2:$D$11268,RESULTADOS!C512,'registro operativa'!$X$2:$X$11268),"")</f>
        <v/>
      </c>
      <c r="H512" s="6">
        <f t="shared" si="8"/>
        <v>0</v>
      </c>
      <c r="I512" s="23"/>
      <c r="J512" s="23"/>
      <c r="K512" s="6" t="e">
        <f>Tabla1[[#This Row],[NETO EN PPRO8]]/(-Tabla1[[#This Row],[STOP POR OPERACIÓN]])</f>
        <v>#DIV/0!</v>
      </c>
    </row>
    <row r="513" spans="1:11" ht="16.5" thickTop="1" thickBot="1" x14ac:dyDescent="0.3">
      <c r="A513" s="26"/>
      <c r="B513" s="23"/>
      <c r="C513" s="23"/>
      <c r="D513" s="23"/>
      <c r="E513" s="23"/>
      <c r="F513" s="23"/>
      <c r="G513" s="6" t="str">
        <f>IF(C513&lt;&gt;"",SUMIF('registro operativa'!$D$2:$D$11268,RESULTADOS!C513,'registro operativa'!$X$2:$X$11268),"")</f>
        <v/>
      </c>
      <c r="H513" s="6">
        <f t="shared" si="8"/>
        <v>0</v>
      </c>
      <c r="I513" s="23"/>
      <c r="J513" s="23"/>
      <c r="K513" s="6" t="e">
        <f>Tabla1[[#This Row],[NETO EN PPRO8]]/(-Tabla1[[#This Row],[STOP POR OPERACIÓN]])</f>
        <v>#DIV/0!</v>
      </c>
    </row>
    <row r="514" spans="1:11" ht="16.5" thickTop="1" thickBot="1" x14ac:dyDescent="0.3">
      <c r="A514" s="26"/>
      <c r="B514" s="23"/>
      <c r="C514" s="23"/>
      <c r="D514" s="23"/>
      <c r="E514" s="23"/>
      <c r="F514" s="23"/>
      <c r="G514" s="6" t="str">
        <f>IF(C514&lt;&gt;"",SUMIF('registro operativa'!$D$2:$D$11268,RESULTADOS!C514,'registro operativa'!$X$2:$X$11268),"")</f>
        <v/>
      </c>
      <c r="H514" s="6">
        <f t="shared" si="8"/>
        <v>0</v>
      </c>
      <c r="I514" s="23"/>
      <c r="J514" s="23"/>
      <c r="K514" s="6" t="e">
        <f>Tabla1[[#This Row],[NETO EN PPRO8]]/(-Tabla1[[#This Row],[STOP POR OPERACIÓN]])</f>
        <v>#DIV/0!</v>
      </c>
    </row>
    <row r="515" spans="1:11" ht="16.5" thickTop="1" thickBot="1" x14ac:dyDescent="0.3">
      <c r="A515" s="26"/>
      <c r="B515" s="23"/>
      <c r="C515" s="23"/>
      <c r="D515" s="23"/>
      <c r="E515" s="23"/>
      <c r="F515" s="23"/>
      <c r="G515" s="6" t="str">
        <f>IF(C515&lt;&gt;"",SUMIF('registro operativa'!$D$2:$D$11268,RESULTADOS!C515,'registro operativa'!$X$2:$X$11268),"")</f>
        <v/>
      </c>
      <c r="H515" s="6">
        <f t="shared" si="8"/>
        <v>0</v>
      </c>
      <c r="I515" s="23"/>
      <c r="J515" s="23"/>
      <c r="K515" s="6" t="e">
        <f>Tabla1[[#This Row],[NETO EN PPRO8]]/(-Tabla1[[#This Row],[STOP POR OPERACIÓN]])</f>
        <v>#DIV/0!</v>
      </c>
    </row>
    <row r="516" spans="1:11" ht="16.5" thickTop="1" thickBot="1" x14ac:dyDescent="0.3">
      <c r="A516" s="26"/>
      <c r="B516" s="23"/>
      <c r="C516" s="23"/>
      <c r="D516" s="23"/>
      <c r="E516" s="23"/>
      <c r="F516" s="23"/>
      <c r="G516" s="6" t="str">
        <f>IF(C516&lt;&gt;"",SUMIF('registro operativa'!$D$2:$D$11268,RESULTADOS!C516,'registro operativa'!$X$2:$X$11268),"")</f>
        <v/>
      </c>
      <c r="H516" s="6">
        <f t="shared" si="8"/>
        <v>0</v>
      </c>
      <c r="I516" s="23"/>
      <c r="J516" s="23"/>
      <c r="K516" s="6" t="e">
        <f>Tabla1[[#This Row],[NETO EN PPRO8]]/(-Tabla1[[#This Row],[STOP POR OPERACIÓN]])</f>
        <v>#DIV/0!</v>
      </c>
    </row>
    <row r="517" spans="1:11" ht="16.5" thickTop="1" thickBot="1" x14ac:dyDescent="0.3">
      <c r="A517" s="26"/>
      <c r="B517" s="23"/>
      <c r="C517" s="23"/>
      <c r="D517" s="23"/>
      <c r="E517" s="23"/>
      <c r="F517" s="23"/>
      <c r="G517" s="6" t="str">
        <f>IF(C517&lt;&gt;"",SUMIF('registro operativa'!$D$2:$D$11268,RESULTADOS!C517,'registro operativa'!$X$2:$X$11268),"")</f>
        <v/>
      </c>
      <c r="H517" s="6">
        <f t="shared" si="8"/>
        <v>0</v>
      </c>
      <c r="I517" s="23"/>
      <c r="J517" s="23"/>
      <c r="K517" s="6" t="e">
        <f>Tabla1[[#This Row],[NETO EN PPRO8]]/(-Tabla1[[#This Row],[STOP POR OPERACIÓN]])</f>
        <v>#DIV/0!</v>
      </c>
    </row>
    <row r="518" spans="1:11" ht="16.5" thickTop="1" thickBot="1" x14ac:dyDescent="0.3">
      <c r="A518" s="26"/>
      <c r="B518" s="23"/>
      <c r="C518" s="23"/>
      <c r="D518" s="23"/>
      <c r="E518" s="23"/>
      <c r="F518" s="23"/>
      <c r="G518" s="6" t="str">
        <f>IF(C518&lt;&gt;"",SUMIF('registro operativa'!$D$2:$D$11268,RESULTADOS!C518,'registro operativa'!$X$2:$X$11268),"")</f>
        <v/>
      </c>
      <c r="H518" s="6">
        <f t="shared" si="8"/>
        <v>0</v>
      </c>
      <c r="I518" s="23"/>
      <c r="J518" s="23"/>
      <c r="K518" s="6" t="e">
        <f>Tabla1[[#This Row],[NETO EN PPRO8]]/(-Tabla1[[#This Row],[STOP POR OPERACIÓN]])</f>
        <v>#DIV/0!</v>
      </c>
    </row>
    <row r="519" spans="1:11" ht="16.5" thickTop="1" thickBot="1" x14ac:dyDescent="0.3">
      <c r="A519" s="26"/>
      <c r="B519" s="23"/>
      <c r="C519" s="23"/>
      <c r="D519" s="23"/>
      <c r="E519" s="23"/>
      <c r="F519" s="23"/>
      <c r="G519" s="6" t="str">
        <f>IF(C519&lt;&gt;"",SUMIF('registro operativa'!$D$2:$D$11268,RESULTADOS!C519,'registro operativa'!$X$2:$X$11268),"")</f>
        <v/>
      </c>
      <c r="H519" s="6">
        <f t="shared" si="8"/>
        <v>0</v>
      </c>
      <c r="I519" s="23"/>
      <c r="J519" s="23"/>
      <c r="K519" s="6" t="e">
        <f>Tabla1[[#This Row],[NETO EN PPRO8]]/(-Tabla1[[#This Row],[STOP POR OPERACIÓN]])</f>
        <v>#DIV/0!</v>
      </c>
    </row>
    <row r="520" spans="1:11" ht="16.5" thickTop="1" thickBot="1" x14ac:dyDescent="0.3">
      <c r="A520" s="26"/>
      <c r="B520" s="23"/>
      <c r="C520" s="23"/>
      <c r="D520" s="23"/>
      <c r="E520" s="23"/>
      <c r="F520" s="23"/>
      <c r="G520" s="6" t="str">
        <f>IF(C520&lt;&gt;"",SUMIF('registro operativa'!$D$2:$D$11268,RESULTADOS!C520,'registro operativa'!$X$2:$X$11268),"")</f>
        <v/>
      </c>
      <c r="H520" s="6">
        <f t="shared" si="8"/>
        <v>0</v>
      </c>
      <c r="I520" s="23"/>
      <c r="J520" s="23"/>
      <c r="K520" s="6" t="e">
        <f>Tabla1[[#This Row],[NETO EN PPRO8]]/(-Tabla1[[#This Row],[STOP POR OPERACIÓN]])</f>
        <v>#DIV/0!</v>
      </c>
    </row>
    <row r="521" spans="1:11" ht="16.5" thickTop="1" thickBot="1" x14ac:dyDescent="0.3">
      <c r="A521" s="26"/>
      <c r="B521" s="23"/>
      <c r="C521" s="23"/>
      <c r="D521" s="23"/>
      <c r="E521" s="23"/>
      <c r="F521" s="23"/>
      <c r="G521" s="6" t="str">
        <f>IF(C521&lt;&gt;"",SUMIF('registro operativa'!$D$2:$D$11268,RESULTADOS!C521,'registro operativa'!$X$2:$X$11268),"")</f>
        <v/>
      </c>
      <c r="H521" s="6">
        <f t="shared" si="8"/>
        <v>0</v>
      </c>
      <c r="I521" s="23"/>
      <c r="J521" s="23"/>
      <c r="K521" s="6" t="e">
        <f>Tabla1[[#This Row],[NETO EN PPRO8]]/(-Tabla1[[#This Row],[STOP POR OPERACIÓN]])</f>
        <v>#DIV/0!</v>
      </c>
    </row>
    <row r="522" spans="1:11" ht="16.5" thickTop="1" thickBot="1" x14ac:dyDescent="0.3">
      <c r="A522" s="26"/>
      <c r="B522" s="23"/>
      <c r="C522" s="23"/>
      <c r="D522" s="23"/>
      <c r="E522" s="23"/>
      <c r="F522" s="23"/>
      <c r="G522" s="6" t="str">
        <f>IF(C522&lt;&gt;"",SUMIF('registro operativa'!$D$2:$D$11268,RESULTADOS!C522,'registro operativa'!$X$2:$X$11268),"")</f>
        <v/>
      </c>
      <c r="H522" s="6">
        <f t="shared" si="8"/>
        <v>0</v>
      </c>
      <c r="I522" s="23"/>
      <c r="J522" s="23"/>
      <c r="K522" s="6" t="e">
        <f>Tabla1[[#This Row],[NETO EN PPRO8]]/(-Tabla1[[#This Row],[STOP POR OPERACIÓN]])</f>
        <v>#DIV/0!</v>
      </c>
    </row>
    <row r="523" spans="1:11" ht="16.5" thickTop="1" thickBot="1" x14ac:dyDescent="0.3">
      <c r="A523" s="26"/>
      <c r="B523" s="23"/>
      <c r="C523" s="23"/>
      <c r="D523" s="23"/>
      <c r="E523" s="23"/>
      <c r="F523" s="23"/>
      <c r="G523" s="6" t="str">
        <f>IF(C523&lt;&gt;"",SUMIF('registro operativa'!$D$2:$D$11268,RESULTADOS!C523,'registro operativa'!$X$2:$X$11268),"")</f>
        <v/>
      </c>
      <c r="H523" s="6">
        <f t="shared" si="8"/>
        <v>0</v>
      </c>
      <c r="I523" s="23"/>
      <c r="J523" s="23"/>
      <c r="K523" s="6" t="e">
        <f>Tabla1[[#This Row],[NETO EN PPRO8]]/(-Tabla1[[#This Row],[STOP POR OPERACIÓN]])</f>
        <v>#DIV/0!</v>
      </c>
    </row>
    <row r="524" spans="1:11" ht="16.5" thickTop="1" thickBot="1" x14ac:dyDescent="0.3">
      <c r="A524" s="26"/>
      <c r="B524" s="23"/>
      <c r="C524" s="23"/>
      <c r="D524" s="23"/>
      <c r="E524" s="23"/>
      <c r="F524" s="23"/>
      <c r="G524" s="6" t="str">
        <f>IF(C524&lt;&gt;"",SUMIF('registro operativa'!$D$2:$D$11268,RESULTADOS!C524,'registro operativa'!$X$2:$X$11268),"")</f>
        <v/>
      </c>
      <c r="H524" s="6">
        <f t="shared" si="8"/>
        <v>0</v>
      </c>
      <c r="I524" s="23"/>
      <c r="J524" s="23"/>
      <c r="K524" s="6" t="e">
        <f>Tabla1[[#This Row],[NETO EN PPRO8]]/(-Tabla1[[#This Row],[STOP POR OPERACIÓN]])</f>
        <v>#DIV/0!</v>
      </c>
    </row>
    <row r="525" spans="1:11" ht="16.5" thickTop="1" thickBot="1" x14ac:dyDescent="0.3">
      <c r="A525" s="26"/>
      <c r="B525" s="23"/>
      <c r="C525" s="23"/>
      <c r="D525" s="23"/>
      <c r="E525" s="23"/>
      <c r="F525" s="23"/>
      <c r="G525" s="6" t="str">
        <f>IF(C525&lt;&gt;"",SUMIF('registro operativa'!$D$2:$D$11268,RESULTADOS!C525,'registro operativa'!$X$2:$X$11268),"")</f>
        <v/>
      </c>
      <c r="H525" s="6">
        <f t="shared" si="8"/>
        <v>0</v>
      </c>
      <c r="I525" s="23"/>
      <c r="J525" s="23"/>
      <c r="K525" s="6" t="e">
        <f>Tabla1[[#This Row],[NETO EN PPRO8]]/(-Tabla1[[#This Row],[STOP POR OPERACIÓN]])</f>
        <v>#DIV/0!</v>
      </c>
    </row>
    <row r="526" spans="1:11" ht="16.5" thickTop="1" thickBot="1" x14ac:dyDescent="0.3">
      <c r="A526" s="26"/>
      <c r="B526" s="23"/>
      <c r="C526" s="23"/>
      <c r="D526" s="23"/>
      <c r="E526" s="23"/>
      <c r="F526" s="23"/>
      <c r="G526" s="6" t="str">
        <f>IF(C526&lt;&gt;"",SUMIF('registro operativa'!$D$2:$D$11268,RESULTADOS!C526,'registro operativa'!$X$2:$X$11268),"")</f>
        <v/>
      </c>
      <c r="H526" s="6">
        <f t="shared" si="8"/>
        <v>0</v>
      </c>
      <c r="I526" s="23"/>
      <c r="J526" s="23"/>
      <c r="K526" s="6" t="e">
        <f>Tabla1[[#This Row],[NETO EN PPRO8]]/(-Tabla1[[#This Row],[STOP POR OPERACIÓN]])</f>
        <v>#DIV/0!</v>
      </c>
    </row>
    <row r="527" spans="1:11" ht="16.5" thickTop="1" thickBot="1" x14ac:dyDescent="0.3">
      <c r="A527" s="26"/>
      <c r="B527" s="23"/>
      <c r="C527" s="23"/>
      <c r="D527" s="23"/>
      <c r="E527" s="23"/>
      <c r="F527" s="23"/>
      <c r="G527" s="6" t="str">
        <f>IF(C527&lt;&gt;"",SUMIF('registro operativa'!$D$2:$D$11268,RESULTADOS!C527,'registro operativa'!$X$2:$X$11268),"")</f>
        <v/>
      </c>
      <c r="H527" s="6">
        <f t="shared" si="8"/>
        <v>0</v>
      </c>
      <c r="I527" s="23"/>
      <c r="J527" s="23"/>
      <c r="K527" s="6" t="e">
        <f>Tabla1[[#This Row],[NETO EN PPRO8]]/(-Tabla1[[#This Row],[STOP POR OPERACIÓN]])</f>
        <v>#DIV/0!</v>
      </c>
    </row>
    <row r="528" spans="1:11" ht="16.5" thickTop="1" thickBot="1" x14ac:dyDescent="0.3">
      <c r="A528" s="26"/>
      <c r="B528" s="23"/>
      <c r="C528" s="23"/>
      <c r="D528" s="23"/>
      <c r="E528" s="23"/>
      <c r="F528" s="23"/>
      <c r="G528" s="6" t="str">
        <f>IF(C528&lt;&gt;"",SUMIF('registro operativa'!$D$2:$D$11268,RESULTADOS!C528,'registro operativa'!$X$2:$X$11268),"")</f>
        <v/>
      </c>
      <c r="H528" s="6">
        <f t="shared" si="8"/>
        <v>0</v>
      </c>
      <c r="I528" s="23"/>
      <c r="J528" s="23"/>
      <c r="K528" s="6" t="e">
        <f>Tabla1[[#This Row],[NETO EN PPRO8]]/(-Tabla1[[#This Row],[STOP POR OPERACIÓN]])</f>
        <v>#DIV/0!</v>
      </c>
    </row>
    <row r="529" spans="1:11" ht="16.5" thickTop="1" thickBot="1" x14ac:dyDescent="0.3">
      <c r="A529" s="26"/>
      <c r="B529" s="23"/>
      <c r="C529" s="23"/>
      <c r="D529" s="23"/>
      <c r="E529" s="23"/>
      <c r="F529" s="23"/>
      <c r="G529" s="6" t="str">
        <f>IF(C529&lt;&gt;"",SUMIF('registro operativa'!$D$2:$D$11268,RESULTADOS!C529,'registro operativa'!$X$2:$X$11268),"")</f>
        <v/>
      </c>
      <c r="H529" s="6">
        <f t="shared" si="8"/>
        <v>0</v>
      </c>
      <c r="I529" s="23"/>
      <c r="J529" s="23"/>
      <c r="K529" s="6" t="e">
        <f>Tabla1[[#This Row],[NETO EN PPRO8]]/(-Tabla1[[#This Row],[STOP POR OPERACIÓN]])</f>
        <v>#DIV/0!</v>
      </c>
    </row>
    <row r="530" spans="1:11" ht="16.5" thickTop="1" thickBot="1" x14ac:dyDescent="0.3">
      <c r="A530" s="26"/>
      <c r="B530" s="23"/>
      <c r="C530" s="23"/>
      <c r="D530" s="23"/>
      <c r="E530" s="23"/>
      <c r="F530" s="23"/>
      <c r="G530" s="6" t="str">
        <f>IF(C530&lt;&gt;"",SUMIF('registro operativa'!$D$2:$D$11268,RESULTADOS!C530,'registro operativa'!$X$2:$X$11268),"")</f>
        <v/>
      </c>
      <c r="H530" s="6">
        <f t="shared" si="8"/>
        <v>0</v>
      </c>
      <c r="I530" s="23"/>
      <c r="J530" s="23"/>
      <c r="K530" s="6" t="e">
        <f>Tabla1[[#This Row],[NETO EN PPRO8]]/(-Tabla1[[#This Row],[STOP POR OPERACIÓN]])</f>
        <v>#DIV/0!</v>
      </c>
    </row>
    <row r="531" spans="1:11" ht="16.5" thickTop="1" thickBot="1" x14ac:dyDescent="0.3">
      <c r="A531" s="26"/>
      <c r="B531" s="23"/>
      <c r="C531" s="23"/>
      <c r="D531" s="23"/>
      <c r="E531" s="23"/>
      <c r="F531" s="23"/>
      <c r="G531" s="6" t="str">
        <f>IF(C531&lt;&gt;"",SUMIF('registro operativa'!$D$2:$D$11268,RESULTADOS!C531,'registro operativa'!$X$2:$X$11268),"")</f>
        <v/>
      </c>
      <c r="H531" s="6">
        <f t="shared" si="8"/>
        <v>0</v>
      </c>
      <c r="I531" s="23"/>
      <c r="J531" s="23"/>
      <c r="K531" s="6" t="e">
        <f>Tabla1[[#This Row],[NETO EN PPRO8]]/(-Tabla1[[#This Row],[STOP POR OPERACIÓN]])</f>
        <v>#DIV/0!</v>
      </c>
    </row>
    <row r="532" spans="1:11" ht="16.5" thickTop="1" thickBot="1" x14ac:dyDescent="0.3">
      <c r="A532" s="26"/>
      <c r="B532" s="23"/>
      <c r="C532" s="23"/>
      <c r="D532" s="23"/>
      <c r="E532" s="23"/>
      <c r="F532" s="23"/>
      <c r="G532" s="6" t="str">
        <f>IF(C532&lt;&gt;"",SUMIF('registro operativa'!$D$2:$D$11268,RESULTADOS!C532,'registro operativa'!$X$2:$X$11268),"")</f>
        <v/>
      </c>
      <c r="H532" s="6">
        <f t="shared" si="8"/>
        <v>0</v>
      </c>
      <c r="I532" s="23"/>
      <c r="J532" s="23"/>
      <c r="K532" s="6" t="e">
        <f>Tabla1[[#This Row],[NETO EN PPRO8]]/(-Tabla1[[#This Row],[STOP POR OPERACIÓN]])</f>
        <v>#DIV/0!</v>
      </c>
    </row>
    <row r="533" spans="1:11" ht="16.5" thickTop="1" thickBot="1" x14ac:dyDescent="0.3">
      <c r="A533" s="26"/>
      <c r="B533" s="23"/>
      <c r="C533" s="23"/>
      <c r="D533" s="23"/>
      <c r="E533" s="23"/>
      <c r="F533" s="23"/>
      <c r="G533" s="6" t="str">
        <f>IF(C533&lt;&gt;"",SUMIF('registro operativa'!$D$2:$D$11268,RESULTADOS!C533,'registro operativa'!$X$2:$X$11268),"")</f>
        <v/>
      </c>
      <c r="H533" s="6">
        <f t="shared" si="8"/>
        <v>0</v>
      </c>
      <c r="I533" s="23"/>
      <c r="J533" s="23"/>
      <c r="K533" s="6" t="e">
        <f>Tabla1[[#This Row],[NETO EN PPRO8]]/(-Tabla1[[#This Row],[STOP POR OPERACIÓN]])</f>
        <v>#DIV/0!</v>
      </c>
    </row>
    <row r="534" spans="1:11" ht="16.5" thickTop="1" thickBot="1" x14ac:dyDescent="0.3">
      <c r="A534" s="26"/>
      <c r="B534" s="23"/>
      <c r="C534" s="23"/>
      <c r="D534" s="23"/>
      <c r="E534" s="23"/>
      <c r="F534" s="23"/>
      <c r="G534" s="6" t="str">
        <f>IF(C534&lt;&gt;"",SUMIF('registro operativa'!$D$2:$D$11268,RESULTADOS!C534,'registro operativa'!$X$2:$X$11268),"")</f>
        <v/>
      </c>
      <c r="H534" s="6">
        <f t="shared" ref="H534:H597" si="9">IFERROR(F534+H533,"")</f>
        <v>0</v>
      </c>
      <c r="I534" s="23"/>
      <c r="J534" s="23"/>
      <c r="K534" s="6" t="e">
        <f>Tabla1[[#This Row],[NETO EN PPRO8]]/(-Tabla1[[#This Row],[STOP POR OPERACIÓN]])</f>
        <v>#DIV/0!</v>
      </c>
    </row>
    <row r="535" spans="1:11" ht="16.5" thickTop="1" thickBot="1" x14ac:dyDescent="0.3">
      <c r="A535" s="26"/>
      <c r="B535" s="23"/>
      <c r="C535" s="23"/>
      <c r="D535" s="23"/>
      <c r="E535" s="23"/>
      <c r="F535" s="23"/>
      <c r="G535" s="6" t="str">
        <f>IF(C535&lt;&gt;"",SUMIF('registro operativa'!$D$2:$D$11268,RESULTADOS!C535,'registro operativa'!$X$2:$X$11268),"")</f>
        <v/>
      </c>
      <c r="H535" s="6">
        <f t="shared" si="9"/>
        <v>0</v>
      </c>
      <c r="I535" s="23"/>
      <c r="J535" s="23"/>
      <c r="K535" s="6" t="e">
        <f>Tabla1[[#This Row],[NETO EN PPRO8]]/(-Tabla1[[#This Row],[STOP POR OPERACIÓN]])</f>
        <v>#DIV/0!</v>
      </c>
    </row>
    <row r="536" spans="1:11" ht="16.5" thickTop="1" thickBot="1" x14ac:dyDescent="0.3">
      <c r="A536" s="26"/>
      <c r="B536" s="23"/>
      <c r="C536" s="23"/>
      <c r="D536" s="23"/>
      <c r="E536" s="23"/>
      <c r="F536" s="23"/>
      <c r="G536" s="6" t="str">
        <f>IF(C536&lt;&gt;"",SUMIF('registro operativa'!$D$2:$D$11268,RESULTADOS!C536,'registro operativa'!$X$2:$X$11268),"")</f>
        <v/>
      </c>
      <c r="H536" s="6">
        <f t="shared" si="9"/>
        <v>0</v>
      </c>
      <c r="I536" s="23"/>
      <c r="J536" s="23"/>
      <c r="K536" s="6" t="e">
        <f>Tabla1[[#This Row],[NETO EN PPRO8]]/(-Tabla1[[#This Row],[STOP POR OPERACIÓN]])</f>
        <v>#DIV/0!</v>
      </c>
    </row>
    <row r="537" spans="1:11" ht="16.5" thickTop="1" thickBot="1" x14ac:dyDescent="0.3">
      <c r="A537" s="26"/>
      <c r="B537" s="23"/>
      <c r="C537" s="23"/>
      <c r="D537" s="23"/>
      <c r="E537" s="23"/>
      <c r="F537" s="23"/>
      <c r="G537" s="6" t="str">
        <f>IF(C537&lt;&gt;"",SUMIF('registro operativa'!$D$2:$D$11268,RESULTADOS!C537,'registro operativa'!$X$2:$X$11268),"")</f>
        <v/>
      </c>
      <c r="H537" s="6">
        <f t="shared" si="9"/>
        <v>0</v>
      </c>
      <c r="I537" s="23"/>
      <c r="J537" s="23"/>
      <c r="K537" s="6" t="e">
        <f>Tabla1[[#This Row],[NETO EN PPRO8]]/(-Tabla1[[#This Row],[STOP POR OPERACIÓN]])</f>
        <v>#DIV/0!</v>
      </c>
    </row>
    <row r="538" spans="1:11" ht="16.5" thickTop="1" thickBot="1" x14ac:dyDescent="0.3">
      <c r="A538" s="26"/>
      <c r="B538" s="23"/>
      <c r="C538" s="23"/>
      <c r="D538" s="23"/>
      <c r="E538" s="23"/>
      <c r="F538" s="23"/>
      <c r="G538" s="6" t="str">
        <f>IF(C538&lt;&gt;"",SUMIF('registro operativa'!$D$2:$D$11268,RESULTADOS!C538,'registro operativa'!$X$2:$X$11268),"")</f>
        <v/>
      </c>
      <c r="H538" s="6">
        <f t="shared" si="9"/>
        <v>0</v>
      </c>
      <c r="I538" s="23"/>
      <c r="J538" s="23"/>
      <c r="K538" s="6" t="e">
        <f>Tabla1[[#This Row],[NETO EN PPRO8]]/(-Tabla1[[#This Row],[STOP POR OPERACIÓN]])</f>
        <v>#DIV/0!</v>
      </c>
    </row>
    <row r="539" spans="1:11" ht="16.5" thickTop="1" thickBot="1" x14ac:dyDescent="0.3">
      <c r="A539" s="26"/>
      <c r="B539" s="23"/>
      <c r="C539" s="23"/>
      <c r="D539" s="23"/>
      <c r="E539" s="23"/>
      <c r="F539" s="23"/>
      <c r="G539" s="6" t="str">
        <f>IF(C539&lt;&gt;"",SUMIF('registro operativa'!$D$2:$D$11268,RESULTADOS!C539,'registro operativa'!$X$2:$X$11268),"")</f>
        <v/>
      </c>
      <c r="H539" s="6">
        <f t="shared" si="9"/>
        <v>0</v>
      </c>
      <c r="I539" s="23"/>
      <c r="J539" s="23"/>
      <c r="K539" s="6" t="e">
        <f>Tabla1[[#This Row],[NETO EN PPRO8]]/(-Tabla1[[#This Row],[STOP POR OPERACIÓN]])</f>
        <v>#DIV/0!</v>
      </c>
    </row>
    <row r="540" spans="1:11" ht="16.5" thickTop="1" thickBot="1" x14ac:dyDescent="0.3">
      <c r="A540" s="26"/>
      <c r="B540" s="23"/>
      <c r="C540" s="23"/>
      <c r="D540" s="23"/>
      <c r="E540" s="23"/>
      <c r="F540" s="23"/>
      <c r="G540" s="6" t="str">
        <f>IF(C540&lt;&gt;"",SUMIF('registro operativa'!$D$2:$D$11268,RESULTADOS!C540,'registro operativa'!$X$2:$X$11268),"")</f>
        <v/>
      </c>
      <c r="H540" s="6">
        <f t="shared" si="9"/>
        <v>0</v>
      </c>
      <c r="I540" s="23"/>
      <c r="J540" s="23"/>
      <c r="K540" s="6" t="e">
        <f>Tabla1[[#This Row],[NETO EN PPRO8]]/(-Tabla1[[#This Row],[STOP POR OPERACIÓN]])</f>
        <v>#DIV/0!</v>
      </c>
    </row>
    <row r="541" spans="1:11" ht="16.5" thickTop="1" thickBot="1" x14ac:dyDescent="0.3">
      <c r="A541" s="26"/>
      <c r="B541" s="23"/>
      <c r="C541" s="23"/>
      <c r="D541" s="23"/>
      <c r="E541" s="23"/>
      <c r="F541" s="23"/>
      <c r="G541" s="6" t="str">
        <f>IF(C541&lt;&gt;"",SUMIF('registro operativa'!$D$2:$D$11268,RESULTADOS!C541,'registro operativa'!$X$2:$X$11268),"")</f>
        <v/>
      </c>
      <c r="H541" s="6">
        <f t="shared" si="9"/>
        <v>0</v>
      </c>
      <c r="I541" s="23"/>
      <c r="J541" s="23"/>
      <c r="K541" s="6" t="e">
        <f>Tabla1[[#This Row],[NETO EN PPRO8]]/(-Tabla1[[#This Row],[STOP POR OPERACIÓN]])</f>
        <v>#DIV/0!</v>
      </c>
    </row>
    <row r="542" spans="1:11" ht="16.5" thickTop="1" thickBot="1" x14ac:dyDescent="0.3">
      <c r="A542" s="26"/>
      <c r="B542" s="23"/>
      <c r="C542" s="23"/>
      <c r="D542" s="23"/>
      <c r="E542" s="23"/>
      <c r="F542" s="23"/>
      <c r="G542" s="6" t="str">
        <f>IF(C542&lt;&gt;"",SUMIF('registro operativa'!$D$2:$D$11268,RESULTADOS!C542,'registro operativa'!$X$2:$X$11268),"")</f>
        <v/>
      </c>
      <c r="H542" s="6">
        <f t="shared" si="9"/>
        <v>0</v>
      </c>
      <c r="I542" s="23"/>
      <c r="J542" s="23"/>
      <c r="K542" s="6" t="e">
        <f>Tabla1[[#This Row],[NETO EN PPRO8]]/(-Tabla1[[#This Row],[STOP POR OPERACIÓN]])</f>
        <v>#DIV/0!</v>
      </c>
    </row>
    <row r="543" spans="1:11" ht="16.5" thickTop="1" thickBot="1" x14ac:dyDescent="0.3">
      <c r="A543" s="26"/>
      <c r="B543" s="23"/>
      <c r="C543" s="23"/>
      <c r="D543" s="23"/>
      <c r="E543" s="23"/>
      <c r="F543" s="23"/>
      <c r="G543" s="6" t="str">
        <f>IF(C543&lt;&gt;"",SUMIF('registro operativa'!$D$2:$D$11268,RESULTADOS!C543,'registro operativa'!$X$2:$X$11268),"")</f>
        <v/>
      </c>
      <c r="H543" s="6">
        <f t="shared" si="9"/>
        <v>0</v>
      </c>
      <c r="I543" s="23"/>
      <c r="J543" s="23"/>
      <c r="K543" s="6" t="e">
        <f>Tabla1[[#This Row],[NETO EN PPRO8]]/(-Tabla1[[#This Row],[STOP POR OPERACIÓN]])</f>
        <v>#DIV/0!</v>
      </c>
    </row>
    <row r="544" spans="1:11" ht="16.5" thickTop="1" thickBot="1" x14ac:dyDescent="0.3">
      <c r="A544" s="26"/>
      <c r="B544" s="23"/>
      <c r="C544" s="23"/>
      <c r="D544" s="23"/>
      <c r="E544" s="23"/>
      <c r="F544" s="23"/>
      <c r="G544" s="6" t="str">
        <f>IF(C544&lt;&gt;"",SUMIF('registro operativa'!$D$2:$D$11268,RESULTADOS!C544,'registro operativa'!$X$2:$X$11268),"")</f>
        <v/>
      </c>
      <c r="H544" s="6">
        <f t="shared" si="9"/>
        <v>0</v>
      </c>
      <c r="I544" s="23"/>
      <c r="J544" s="23"/>
      <c r="K544" s="6" t="e">
        <f>Tabla1[[#This Row],[NETO EN PPRO8]]/(-Tabla1[[#This Row],[STOP POR OPERACIÓN]])</f>
        <v>#DIV/0!</v>
      </c>
    </row>
    <row r="545" spans="1:11" ht="16.5" thickTop="1" thickBot="1" x14ac:dyDescent="0.3">
      <c r="A545" s="26"/>
      <c r="B545" s="23"/>
      <c r="C545" s="23"/>
      <c r="D545" s="23"/>
      <c r="E545" s="23"/>
      <c r="F545" s="23"/>
      <c r="G545" s="6" t="str">
        <f>IF(C545&lt;&gt;"",SUMIF('registro operativa'!$D$2:$D$11268,RESULTADOS!C545,'registro operativa'!$X$2:$X$11268),"")</f>
        <v/>
      </c>
      <c r="H545" s="6">
        <f t="shared" si="9"/>
        <v>0</v>
      </c>
      <c r="I545" s="23"/>
      <c r="J545" s="23"/>
      <c r="K545" s="6" t="e">
        <f>Tabla1[[#This Row],[NETO EN PPRO8]]/(-Tabla1[[#This Row],[STOP POR OPERACIÓN]])</f>
        <v>#DIV/0!</v>
      </c>
    </row>
    <row r="546" spans="1:11" ht="16.5" thickTop="1" thickBot="1" x14ac:dyDescent="0.3">
      <c r="A546" s="26"/>
      <c r="B546" s="23"/>
      <c r="C546" s="23"/>
      <c r="D546" s="23"/>
      <c r="E546" s="23"/>
      <c r="F546" s="23"/>
      <c r="G546" s="6" t="str">
        <f>IF(C546&lt;&gt;"",SUMIF('registro operativa'!$D$2:$D$11268,RESULTADOS!C546,'registro operativa'!$X$2:$X$11268),"")</f>
        <v/>
      </c>
      <c r="H546" s="6">
        <f t="shared" si="9"/>
        <v>0</v>
      </c>
      <c r="I546" s="23"/>
      <c r="J546" s="23"/>
      <c r="K546" s="6" t="e">
        <f>Tabla1[[#This Row],[NETO EN PPRO8]]/(-Tabla1[[#This Row],[STOP POR OPERACIÓN]])</f>
        <v>#DIV/0!</v>
      </c>
    </row>
    <row r="547" spans="1:11" ht="16.5" thickTop="1" thickBot="1" x14ac:dyDescent="0.3">
      <c r="A547" s="26"/>
      <c r="B547" s="23"/>
      <c r="C547" s="23"/>
      <c r="D547" s="23"/>
      <c r="E547" s="23"/>
      <c r="F547" s="23"/>
      <c r="G547" s="6" t="str">
        <f>IF(C547&lt;&gt;"",SUMIF('registro operativa'!$D$2:$D$11268,RESULTADOS!C547,'registro operativa'!$X$2:$X$11268),"")</f>
        <v/>
      </c>
      <c r="H547" s="6">
        <f t="shared" si="9"/>
        <v>0</v>
      </c>
      <c r="I547" s="23"/>
      <c r="J547" s="23"/>
      <c r="K547" s="6" t="e">
        <f>Tabla1[[#This Row],[NETO EN PPRO8]]/(-Tabla1[[#This Row],[STOP POR OPERACIÓN]])</f>
        <v>#DIV/0!</v>
      </c>
    </row>
    <row r="548" spans="1:11" ht="16.5" thickTop="1" thickBot="1" x14ac:dyDescent="0.3">
      <c r="A548" s="26"/>
      <c r="B548" s="23"/>
      <c r="C548" s="23"/>
      <c r="D548" s="23"/>
      <c r="E548" s="23"/>
      <c r="F548" s="23"/>
      <c r="G548" s="6" t="str">
        <f>IF(C548&lt;&gt;"",SUMIF('registro operativa'!$D$2:$D$11268,RESULTADOS!C548,'registro operativa'!$X$2:$X$11268),"")</f>
        <v/>
      </c>
      <c r="H548" s="6">
        <f t="shared" si="9"/>
        <v>0</v>
      </c>
      <c r="I548" s="23"/>
      <c r="J548" s="23"/>
      <c r="K548" s="6" t="e">
        <f>Tabla1[[#This Row],[NETO EN PPRO8]]/(-Tabla1[[#This Row],[STOP POR OPERACIÓN]])</f>
        <v>#DIV/0!</v>
      </c>
    </row>
    <row r="549" spans="1:11" ht="16.5" thickTop="1" thickBot="1" x14ac:dyDescent="0.3">
      <c r="A549" s="26"/>
      <c r="B549" s="23"/>
      <c r="C549" s="23"/>
      <c r="D549" s="23"/>
      <c r="E549" s="23"/>
      <c r="F549" s="23"/>
      <c r="G549" s="6" t="str">
        <f>IF(C549&lt;&gt;"",SUMIF('registro operativa'!$D$2:$D$11268,RESULTADOS!C549,'registro operativa'!$X$2:$X$11268),"")</f>
        <v/>
      </c>
      <c r="H549" s="6">
        <f t="shared" si="9"/>
        <v>0</v>
      </c>
      <c r="I549" s="23"/>
      <c r="J549" s="23"/>
      <c r="K549" s="6" t="e">
        <f>Tabla1[[#This Row],[NETO EN PPRO8]]/(-Tabla1[[#This Row],[STOP POR OPERACIÓN]])</f>
        <v>#DIV/0!</v>
      </c>
    </row>
    <row r="550" spans="1:11" ht="16.5" thickTop="1" thickBot="1" x14ac:dyDescent="0.3">
      <c r="A550" s="26"/>
      <c r="B550" s="23"/>
      <c r="C550" s="23"/>
      <c r="D550" s="23"/>
      <c r="E550" s="23"/>
      <c r="F550" s="23"/>
      <c r="G550" s="6" t="str">
        <f>IF(C550&lt;&gt;"",SUMIF('registro operativa'!$D$2:$D$11268,RESULTADOS!C550,'registro operativa'!$X$2:$X$11268),"")</f>
        <v/>
      </c>
      <c r="H550" s="6">
        <f t="shared" si="9"/>
        <v>0</v>
      </c>
      <c r="I550" s="23"/>
      <c r="J550" s="23"/>
      <c r="K550" s="6" t="e">
        <f>Tabla1[[#This Row],[NETO EN PPRO8]]/(-Tabla1[[#This Row],[STOP POR OPERACIÓN]])</f>
        <v>#DIV/0!</v>
      </c>
    </row>
    <row r="551" spans="1:11" ht="16.5" thickTop="1" thickBot="1" x14ac:dyDescent="0.3">
      <c r="A551" s="26"/>
      <c r="B551" s="23"/>
      <c r="C551" s="23"/>
      <c r="D551" s="23"/>
      <c r="E551" s="23"/>
      <c r="F551" s="23"/>
      <c r="G551" s="6" t="str">
        <f>IF(C551&lt;&gt;"",SUMIF('registro operativa'!$D$2:$D$11268,RESULTADOS!C551,'registro operativa'!$X$2:$X$11268),"")</f>
        <v/>
      </c>
      <c r="H551" s="6">
        <f t="shared" si="9"/>
        <v>0</v>
      </c>
      <c r="I551" s="23"/>
      <c r="J551" s="23"/>
      <c r="K551" s="6" t="e">
        <f>Tabla1[[#This Row],[NETO EN PPRO8]]/(-Tabla1[[#This Row],[STOP POR OPERACIÓN]])</f>
        <v>#DIV/0!</v>
      </c>
    </row>
    <row r="552" spans="1:11" ht="16.5" thickTop="1" thickBot="1" x14ac:dyDescent="0.3">
      <c r="A552" s="26"/>
      <c r="B552" s="23"/>
      <c r="C552" s="23"/>
      <c r="D552" s="23"/>
      <c r="E552" s="23"/>
      <c r="F552" s="23"/>
      <c r="G552" s="6" t="str">
        <f>IF(C552&lt;&gt;"",SUMIF('registro operativa'!$D$2:$D$11268,RESULTADOS!C552,'registro operativa'!$X$2:$X$11268),"")</f>
        <v/>
      </c>
      <c r="H552" s="6">
        <f t="shared" si="9"/>
        <v>0</v>
      </c>
      <c r="I552" s="23"/>
      <c r="J552" s="23"/>
      <c r="K552" s="6" t="e">
        <f>Tabla1[[#This Row],[NETO EN PPRO8]]/(-Tabla1[[#This Row],[STOP POR OPERACIÓN]])</f>
        <v>#DIV/0!</v>
      </c>
    </row>
    <row r="553" spans="1:11" ht="16.5" thickTop="1" thickBot="1" x14ac:dyDescent="0.3">
      <c r="A553" s="26"/>
      <c r="B553" s="23"/>
      <c r="C553" s="23"/>
      <c r="D553" s="23"/>
      <c r="E553" s="23"/>
      <c r="F553" s="23"/>
      <c r="G553" s="6" t="str">
        <f>IF(C553&lt;&gt;"",SUMIF('registro operativa'!$D$2:$D$11268,RESULTADOS!C553,'registro operativa'!$X$2:$X$11268),"")</f>
        <v/>
      </c>
      <c r="H553" s="6">
        <f t="shared" si="9"/>
        <v>0</v>
      </c>
      <c r="I553" s="23"/>
      <c r="J553" s="23"/>
      <c r="K553" s="6" t="e">
        <f>Tabla1[[#This Row],[NETO EN PPRO8]]/(-Tabla1[[#This Row],[STOP POR OPERACIÓN]])</f>
        <v>#DIV/0!</v>
      </c>
    </row>
    <row r="554" spans="1:11" ht="16.5" thickTop="1" thickBot="1" x14ac:dyDescent="0.3">
      <c r="A554" s="26"/>
      <c r="B554" s="23"/>
      <c r="C554" s="23"/>
      <c r="D554" s="23"/>
      <c r="E554" s="23"/>
      <c r="F554" s="23"/>
      <c r="G554" s="6" t="str">
        <f>IF(C554&lt;&gt;"",SUMIF('registro operativa'!$D$2:$D$11268,RESULTADOS!C554,'registro operativa'!$X$2:$X$11268),"")</f>
        <v/>
      </c>
      <c r="H554" s="6">
        <f t="shared" si="9"/>
        <v>0</v>
      </c>
      <c r="I554" s="23"/>
      <c r="J554" s="23"/>
      <c r="K554" s="6" t="e">
        <f>Tabla1[[#This Row],[NETO EN PPRO8]]/(-Tabla1[[#This Row],[STOP POR OPERACIÓN]])</f>
        <v>#DIV/0!</v>
      </c>
    </row>
    <row r="555" spans="1:11" ht="16.5" thickTop="1" thickBot="1" x14ac:dyDescent="0.3">
      <c r="A555" s="26"/>
      <c r="B555" s="23"/>
      <c r="C555" s="23"/>
      <c r="D555" s="23"/>
      <c r="E555" s="23"/>
      <c r="F555" s="23"/>
      <c r="G555" s="6" t="str">
        <f>IF(C555&lt;&gt;"",SUMIF('registro operativa'!$D$2:$D$11268,RESULTADOS!C555,'registro operativa'!$X$2:$X$11268),"")</f>
        <v/>
      </c>
      <c r="H555" s="6">
        <f t="shared" si="9"/>
        <v>0</v>
      </c>
      <c r="I555" s="23"/>
      <c r="J555" s="23"/>
      <c r="K555" s="6" t="e">
        <f>Tabla1[[#This Row],[NETO EN PPRO8]]/(-Tabla1[[#This Row],[STOP POR OPERACIÓN]])</f>
        <v>#DIV/0!</v>
      </c>
    </row>
    <row r="556" spans="1:11" ht="16.5" thickTop="1" thickBot="1" x14ac:dyDescent="0.3">
      <c r="A556" s="26"/>
      <c r="B556" s="23"/>
      <c r="C556" s="23"/>
      <c r="D556" s="23"/>
      <c r="E556" s="23"/>
      <c r="F556" s="23"/>
      <c r="G556" s="6" t="str">
        <f>IF(C556&lt;&gt;"",SUMIF('registro operativa'!$D$2:$D$11268,RESULTADOS!C556,'registro operativa'!$X$2:$X$11268),"")</f>
        <v/>
      </c>
      <c r="H556" s="6">
        <f t="shared" si="9"/>
        <v>0</v>
      </c>
      <c r="I556" s="23"/>
      <c r="J556" s="23"/>
      <c r="K556" s="6" t="e">
        <f>Tabla1[[#This Row],[NETO EN PPRO8]]/(-Tabla1[[#This Row],[STOP POR OPERACIÓN]])</f>
        <v>#DIV/0!</v>
      </c>
    </row>
    <row r="557" spans="1:11" ht="16.5" thickTop="1" thickBot="1" x14ac:dyDescent="0.3">
      <c r="A557" s="26"/>
      <c r="B557" s="23"/>
      <c r="C557" s="23"/>
      <c r="D557" s="23"/>
      <c r="E557" s="23"/>
      <c r="F557" s="23"/>
      <c r="G557" s="6" t="str">
        <f>IF(C557&lt;&gt;"",SUMIF('registro operativa'!$D$2:$D$11268,RESULTADOS!C557,'registro operativa'!$X$2:$X$11268),"")</f>
        <v/>
      </c>
      <c r="H557" s="6">
        <f t="shared" si="9"/>
        <v>0</v>
      </c>
      <c r="I557" s="23"/>
      <c r="J557" s="23"/>
      <c r="K557" s="6" t="e">
        <f>Tabla1[[#This Row],[NETO EN PPRO8]]/(-Tabla1[[#This Row],[STOP POR OPERACIÓN]])</f>
        <v>#DIV/0!</v>
      </c>
    </row>
    <row r="558" spans="1:11" ht="16.5" thickTop="1" thickBot="1" x14ac:dyDescent="0.3">
      <c r="A558" s="26"/>
      <c r="B558" s="23"/>
      <c r="C558" s="23"/>
      <c r="D558" s="23"/>
      <c r="E558" s="23"/>
      <c r="F558" s="23"/>
      <c r="G558" s="6" t="str">
        <f>IF(C558&lt;&gt;"",SUMIF('registro operativa'!$D$2:$D$11268,RESULTADOS!C558,'registro operativa'!$X$2:$X$11268),"")</f>
        <v/>
      </c>
      <c r="H558" s="6">
        <f t="shared" si="9"/>
        <v>0</v>
      </c>
      <c r="I558" s="23"/>
      <c r="J558" s="23"/>
      <c r="K558" s="6" t="e">
        <f>Tabla1[[#This Row],[NETO EN PPRO8]]/(-Tabla1[[#This Row],[STOP POR OPERACIÓN]])</f>
        <v>#DIV/0!</v>
      </c>
    </row>
    <row r="559" spans="1:11" ht="16.5" thickTop="1" thickBot="1" x14ac:dyDescent="0.3">
      <c r="A559" s="26"/>
      <c r="B559" s="23"/>
      <c r="C559" s="23"/>
      <c r="D559" s="23"/>
      <c r="E559" s="23"/>
      <c r="F559" s="23"/>
      <c r="G559" s="6" t="str">
        <f>IF(C559&lt;&gt;"",SUMIF('registro operativa'!$D$2:$D$11268,RESULTADOS!C559,'registro operativa'!$X$2:$X$11268),"")</f>
        <v/>
      </c>
      <c r="H559" s="6">
        <f t="shared" si="9"/>
        <v>0</v>
      </c>
      <c r="I559" s="23"/>
      <c r="J559" s="23"/>
      <c r="K559" s="6" t="e">
        <f>Tabla1[[#This Row],[NETO EN PPRO8]]/(-Tabla1[[#This Row],[STOP POR OPERACIÓN]])</f>
        <v>#DIV/0!</v>
      </c>
    </row>
    <row r="560" spans="1:11" ht="16.5" thickTop="1" thickBot="1" x14ac:dyDescent="0.3">
      <c r="A560" s="26"/>
      <c r="B560" s="23"/>
      <c r="C560" s="23"/>
      <c r="D560" s="23"/>
      <c r="E560" s="23"/>
      <c r="F560" s="23"/>
      <c r="G560" s="6" t="str">
        <f>IF(C560&lt;&gt;"",SUMIF('registro operativa'!$D$2:$D$11268,RESULTADOS!C560,'registro operativa'!$X$2:$X$11268),"")</f>
        <v/>
      </c>
      <c r="H560" s="6">
        <f t="shared" si="9"/>
        <v>0</v>
      </c>
      <c r="I560" s="23"/>
      <c r="J560" s="23"/>
      <c r="K560" s="6" t="e">
        <f>Tabla1[[#This Row],[NETO EN PPRO8]]/(-Tabla1[[#This Row],[STOP POR OPERACIÓN]])</f>
        <v>#DIV/0!</v>
      </c>
    </row>
    <row r="561" spans="1:11" ht="16.5" thickTop="1" thickBot="1" x14ac:dyDescent="0.3">
      <c r="A561" s="26"/>
      <c r="B561" s="23"/>
      <c r="C561" s="23"/>
      <c r="D561" s="23"/>
      <c r="E561" s="23"/>
      <c r="F561" s="23"/>
      <c r="G561" s="6" t="str">
        <f>IF(C561&lt;&gt;"",SUMIF('registro operativa'!$D$2:$D$11268,RESULTADOS!C561,'registro operativa'!$X$2:$X$11268),"")</f>
        <v/>
      </c>
      <c r="H561" s="6">
        <f t="shared" si="9"/>
        <v>0</v>
      </c>
      <c r="I561" s="23"/>
      <c r="J561" s="23"/>
      <c r="K561" s="6" t="e">
        <f>Tabla1[[#This Row],[NETO EN PPRO8]]/(-Tabla1[[#This Row],[STOP POR OPERACIÓN]])</f>
        <v>#DIV/0!</v>
      </c>
    </row>
    <row r="562" spans="1:11" ht="16.5" thickTop="1" thickBot="1" x14ac:dyDescent="0.3">
      <c r="A562" s="26"/>
      <c r="B562" s="23"/>
      <c r="C562" s="23"/>
      <c r="D562" s="23"/>
      <c r="E562" s="23"/>
      <c r="F562" s="23"/>
      <c r="G562" s="6" t="str">
        <f>IF(C562&lt;&gt;"",SUMIF('registro operativa'!$D$2:$D$11268,RESULTADOS!C562,'registro operativa'!$X$2:$X$11268),"")</f>
        <v/>
      </c>
      <c r="H562" s="6">
        <f t="shared" si="9"/>
        <v>0</v>
      </c>
      <c r="I562" s="23"/>
      <c r="J562" s="23"/>
      <c r="K562" s="6" t="e">
        <f>Tabla1[[#This Row],[NETO EN PPRO8]]/(-Tabla1[[#This Row],[STOP POR OPERACIÓN]])</f>
        <v>#DIV/0!</v>
      </c>
    </row>
    <row r="563" spans="1:11" ht="16.5" thickTop="1" thickBot="1" x14ac:dyDescent="0.3">
      <c r="A563" s="26"/>
      <c r="B563" s="23"/>
      <c r="C563" s="23"/>
      <c r="D563" s="23"/>
      <c r="E563" s="23"/>
      <c r="F563" s="23"/>
      <c r="G563" s="6" t="str">
        <f>IF(C563&lt;&gt;"",SUMIF('registro operativa'!$D$2:$D$11268,RESULTADOS!C563,'registro operativa'!$X$2:$X$11268),"")</f>
        <v/>
      </c>
      <c r="H563" s="6">
        <f t="shared" si="9"/>
        <v>0</v>
      </c>
      <c r="I563" s="23"/>
      <c r="J563" s="23"/>
      <c r="K563" s="6" t="e">
        <f>Tabla1[[#This Row],[NETO EN PPRO8]]/(-Tabla1[[#This Row],[STOP POR OPERACIÓN]])</f>
        <v>#DIV/0!</v>
      </c>
    </row>
    <row r="564" spans="1:11" ht="16.5" thickTop="1" thickBot="1" x14ac:dyDescent="0.3">
      <c r="A564" s="26"/>
      <c r="B564" s="23"/>
      <c r="C564" s="23"/>
      <c r="D564" s="23"/>
      <c r="E564" s="23"/>
      <c r="F564" s="23"/>
      <c r="G564" s="6" t="str">
        <f>IF(C564&lt;&gt;"",SUMIF('registro operativa'!$D$2:$D$11268,RESULTADOS!C564,'registro operativa'!$X$2:$X$11268),"")</f>
        <v/>
      </c>
      <c r="H564" s="6">
        <f t="shared" si="9"/>
        <v>0</v>
      </c>
      <c r="I564" s="23"/>
      <c r="J564" s="23"/>
      <c r="K564" s="6" t="e">
        <f>Tabla1[[#This Row],[NETO EN PPRO8]]/(-Tabla1[[#This Row],[STOP POR OPERACIÓN]])</f>
        <v>#DIV/0!</v>
      </c>
    </row>
    <row r="565" spans="1:11" ht="16.5" thickTop="1" thickBot="1" x14ac:dyDescent="0.3">
      <c r="A565" s="26"/>
      <c r="B565" s="23"/>
      <c r="C565" s="23"/>
      <c r="D565" s="23"/>
      <c r="E565" s="23"/>
      <c r="F565" s="23"/>
      <c r="G565" s="6" t="str">
        <f>IF(C565&lt;&gt;"",SUMIF('registro operativa'!$D$2:$D$11268,RESULTADOS!C565,'registro operativa'!$X$2:$X$11268),"")</f>
        <v/>
      </c>
      <c r="H565" s="6">
        <f t="shared" si="9"/>
        <v>0</v>
      </c>
      <c r="I565" s="23"/>
      <c r="J565" s="23"/>
      <c r="K565" s="6" t="e">
        <f>Tabla1[[#This Row],[NETO EN PPRO8]]/(-Tabla1[[#This Row],[STOP POR OPERACIÓN]])</f>
        <v>#DIV/0!</v>
      </c>
    </row>
    <row r="566" spans="1:11" ht="16.5" thickTop="1" thickBot="1" x14ac:dyDescent="0.3">
      <c r="A566" s="26"/>
      <c r="B566" s="23"/>
      <c r="C566" s="23"/>
      <c r="D566" s="23"/>
      <c r="E566" s="23"/>
      <c r="F566" s="23"/>
      <c r="G566" s="6" t="str">
        <f>IF(C566&lt;&gt;"",SUMIF('registro operativa'!$D$2:$D$11268,RESULTADOS!C566,'registro operativa'!$X$2:$X$11268),"")</f>
        <v/>
      </c>
      <c r="H566" s="6">
        <f t="shared" si="9"/>
        <v>0</v>
      </c>
      <c r="I566" s="23"/>
      <c r="J566" s="23"/>
      <c r="K566" s="6" t="e">
        <f>Tabla1[[#This Row],[NETO EN PPRO8]]/(-Tabla1[[#This Row],[STOP POR OPERACIÓN]])</f>
        <v>#DIV/0!</v>
      </c>
    </row>
    <row r="567" spans="1:11" ht="16.5" thickTop="1" thickBot="1" x14ac:dyDescent="0.3">
      <c r="A567" s="26"/>
      <c r="B567" s="23"/>
      <c r="C567" s="23"/>
      <c r="D567" s="23"/>
      <c r="E567" s="23"/>
      <c r="F567" s="23"/>
      <c r="G567" s="6" t="str">
        <f>IF(C567&lt;&gt;"",SUMIF('registro operativa'!$D$2:$D$11268,RESULTADOS!C567,'registro operativa'!$X$2:$X$11268),"")</f>
        <v/>
      </c>
      <c r="H567" s="6">
        <f t="shared" si="9"/>
        <v>0</v>
      </c>
      <c r="I567" s="23"/>
      <c r="J567" s="23"/>
      <c r="K567" s="6" t="e">
        <f>Tabla1[[#This Row],[NETO EN PPRO8]]/(-Tabla1[[#This Row],[STOP POR OPERACIÓN]])</f>
        <v>#DIV/0!</v>
      </c>
    </row>
    <row r="568" spans="1:11" ht="16.5" thickTop="1" thickBot="1" x14ac:dyDescent="0.3">
      <c r="A568" s="26"/>
      <c r="B568" s="23"/>
      <c r="C568" s="23"/>
      <c r="D568" s="23"/>
      <c r="E568" s="23"/>
      <c r="F568" s="23"/>
      <c r="G568" s="6" t="str">
        <f>IF(C568&lt;&gt;"",SUMIF('registro operativa'!$D$2:$D$11268,RESULTADOS!C568,'registro operativa'!$X$2:$X$11268),"")</f>
        <v/>
      </c>
      <c r="H568" s="6">
        <f t="shared" si="9"/>
        <v>0</v>
      </c>
      <c r="I568" s="23"/>
      <c r="J568" s="23"/>
      <c r="K568" s="6" t="e">
        <f>Tabla1[[#This Row],[NETO EN PPRO8]]/(-Tabla1[[#This Row],[STOP POR OPERACIÓN]])</f>
        <v>#DIV/0!</v>
      </c>
    </row>
    <row r="569" spans="1:11" ht="16.5" thickTop="1" thickBot="1" x14ac:dyDescent="0.3">
      <c r="A569" s="26"/>
      <c r="B569" s="23"/>
      <c r="C569" s="23"/>
      <c r="D569" s="23"/>
      <c r="E569" s="23"/>
      <c r="F569" s="23"/>
      <c r="G569" s="6" t="str">
        <f>IF(C569&lt;&gt;"",SUMIF('registro operativa'!$D$2:$D$11268,RESULTADOS!C569,'registro operativa'!$X$2:$X$11268),"")</f>
        <v/>
      </c>
      <c r="H569" s="6">
        <f t="shared" si="9"/>
        <v>0</v>
      </c>
      <c r="I569" s="23"/>
      <c r="J569" s="23"/>
      <c r="K569" s="6" t="e">
        <f>Tabla1[[#This Row],[NETO EN PPRO8]]/(-Tabla1[[#This Row],[STOP POR OPERACIÓN]])</f>
        <v>#DIV/0!</v>
      </c>
    </row>
    <row r="570" spans="1:11" ht="16.5" thickTop="1" thickBot="1" x14ac:dyDescent="0.3">
      <c r="A570" s="26"/>
      <c r="B570" s="23"/>
      <c r="C570" s="23"/>
      <c r="D570" s="23"/>
      <c r="E570" s="23"/>
      <c r="F570" s="23"/>
      <c r="G570" s="6" t="str">
        <f>IF(C570&lt;&gt;"",SUMIF('registro operativa'!$D$2:$D$11268,RESULTADOS!C570,'registro operativa'!$X$2:$X$11268),"")</f>
        <v/>
      </c>
      <c r="H570" s="6">
        <f t="shared" si="9"/>
        <v>0</v>
      </c>
      <c r="I570" s="23"/>
      <c r="J570" s="23"/>
      <c r="K570" s="6" t="e">
        <f>Tabla1[[#This Row],[NETO EN PPRO8]]/(-Tabla1[[#This Row],[STOP POR OPERACIÓN]])</f>
        <v>#DIV/0!</v>
      </c>
    </row>
    <row r="571" spans="1:11" ht="16.5" thickTop="1" thickBot="1" x14ac:dyDescent="0.3">
      <c r="A571" s="26"/>
      <c r="B571" s="23"/>
      <c r="C571" s="23"/>
      <c r="D571" s="23"/>
      <c r="E571" s="23"/>
      <c r="F571" s="23"/>
      <c r="G571" s="6" t="str">
        <f>IF(C571&lt;&gt;"",SUMIF('registro operativa'!$D$2:$D$11268,RESULTADOS!C571,'registro operativa'!$X$2:$X$11268),"")</f>
        <v/>
      </c>
      <c r="H571" s="6">
        <f t="shared" si="9"/>
        <v>0</v>
      </c>
      <c r="I571" s="23"/>
      <c r="J571" s="23"/>
      <c r="K571" s="6" t="e">
        <f>Tabla1[[#This Row],[NETO EN PPRO8]]/(-Tabla1[[#This Row],[STOP POR OPERACIÓN]])</f>
        <v>#DIV/0!</v>
      </c>
    </row>
    <row r="572" spans="1:11" ht="16.5" thickTop="1" thickBot="1" x14ac:dyDescent="0.3">
      <c r="A572" s="26"/>
      <c r="B572" s="23"/>
      <c r="C572" s="23"/>
      <c r="D572" s="23"/>
      <c r="E572" s="23"/>
      <c r="F572" s="23"/>
      <c r="G572" s="6" t="str">
        <f>IF(C572&lt;&gt;"",SUMIF('registro operativa'!$D$2:$D$11268,RESULTADOS!C572,'registro operativa'!$X$2:$X$11268),"")</f>
        <v/>
      </c>
      <c r="H572" s="6">
        <f t="shared" si="9"/>
        <v>0</v>
      </c>
      <c r="I572" s="23"/>
      <c r="J572" s="23"/>
      <c r="K572" s="6" t="e">
        <f>Tabla1[[#This Row],[NETO EN PPRO8]]/(-Tabla1[[#This Row],[STOP POR OPERACIÓN]])</f>
        <v>#DIV/0!</v>
      </c>
    </row>
    <row r="573" spans="1:11" ht="16.5" thickTop="1" thickBot="1" x14ac:dyDescent="0.3">
      <c r="A573" s="26"/>
      <c r="B573" s="23"/>
      <c r="C573" s="23"/>
      <c r="D573" s="23"/>
      <c r="E573" s="23"/>
      <c r="F573" s="23"/>
      <c r="G573" s="6" t="str">
        <f>IF(C573&lt;&gt;"",SUMIF('registro operativa'!$D$2:$D$11268,RESULTADOS!C573,'registro operativa'!$X$2:$X$11268),"")</f>
        <v/>
      </c>
      <c r="H573" s="6">
        <f t="shared" si="9"/>
        <v>0</v>
      </c>
      <c r="I573" s="23"/>
      <c r="J573" s="23"/>
      <c r="K573" s="6" t="e">
        <f>Tabla1[[#This Row],[NETO EN PPRO8]]/(-Tabla1[[#This Row],[STOP POR OPERACIÓN]])</f>
        <v>#DIV/0!</v>
      </c>
    </row>
    <row r="574" spans="1:11" ht="16.5" thickTop="1" thickBot="1" x14ac:dyDescent="0.3">
      <c r="A574" s="26"/>
      <c r="B574" s="23"/>
      <c r="C574" s="23"/>
      <c r="D574" s="23"/>
      <c r="E574" s="23"/>
      <c r="F574" s="23"/>
      <c r="G574" s="6" t="str">
        <f>IF(C574&lt;&gt;"",SUMIF('registro operativa'!$D$2:$D$11268,RESULTADOS!C574,'registro operativa'!$X$2:$X$11268),"")</f>
        <v/>
      </c>
      <c r="H574" s="6">
        <f t="shared" si="9"/>
        <v>0</v>
      </c>
      <c r="I574" s="23"/>
      <c r="J574" s="23"/>
      <c r="K574" s="6" t="e">
        <f>Tabla1[[#This Row],[NETO EN PPRO8]]/(-Tabla1[[#This Row],[STOP POR OPERACIÓN]])</f>
        <v>#DIV/0!</v>
      </c>
    </row>
    <row r="575" spans="1:11" ht="16.5" thickTop="1" thickBot="1" x14ac:dyDescent="0.3">
      <c r="A575" s="26"/>
      <c r="B575" s="23"/>
      <c r="C575" s="23"/>
      <c r="D575" s="23"/>
      <c r="E575" s="23"/>
      <c r="F575" s="23"/>
      <c r="G575" s="6" t="str">
        <f>IF(C575&lt;&gt;"",SUMIF('registro operativa'!$D$2:$D$11268,RESULTADOS!C575,'registro operativa'!$X$2:$X$11268),"")</f>
        <v/>
      </c>
      <c r="H575" s="6">
        <f t="shared" si="9"/>
        <v>0</v>
      </c>
      <c r="I575" s="23"/>
      <c r="J575" s="23"/>
      <c r="K575" s="6" t="e">
        <f>Tabla1[[#This Row],[NETO EN PPRO8]]/(-Tabla1[[#This Row],[STOP POR OPERACIÓN]])</f>
        <v>#DIV/0!</v>
      </c>
    </row>
    <row r="576" spans="1:11" ht="16.5" thickTop="1" thickBot="1" x14ac:dyDescent="0.3">
      <c r="A576" s="26"/>
      <c r="B576" s="23"/>
      <c r="C576" s="23"/>
      <c r="D576" s="23"/>
      <c r="E576" s="23"/>
      <c r="F576" s="23"/>
      <c r="G576" s="6" t="str">
        <f>IF(C576&lt;&gt;"",SUMIF('registro operativa'!$D$2:$D$11268,RESULTADOS!C576,'registro operativa'!$X$2:$X$11268),"")</f>
        <v/>
      </c>
      <c r="H576" s="6">
        <f t="shared" si="9"/>
        <v>0</v>
      </c>
      <c r="I576" s="23"/>
      <c r="J576" s="23"/>
      <c r="K576" s="6" t="e">
        <f>Tabla1[[#This Row],[NETO EN PPRO8]]/(-Tabla1[[#This Row],[STOP POR OPERACIÓN]])</f>
        <v>#DIV/0!</v>
      </c>
    </row>
    <row r="577" spans="1:11" ht="16.5" thickTop="1" thickBot="1" x14ac:dyDescent="0.3">
      <c r="A577" s="26"/>
      <c r="B577" s="23"/>
      <c r="C577" s="23"/>
      <c r="D577" s="23"/>
      <c r="E577" s="23"/>
      <c r="F577" s="23"/>
      <c r="G577" s="6" t="str">
        <f>IF(C577&lt;&gt;"",SUMIF('registro operativa'!$D$2:$D$11268,RESULTADOS!C577,'registro operativa'!$X$2:$X$11268),"")</f>
        <v/>
      </c>
      <c r="H577" s="6">
        <f t="shared" si="9"/>
        <v>0</v>
      </c>
      <c r="I577" s="23"/>
      <c r="J577" s="23"/>
      <c r="K577" s="6" t="e">
        <f>Tabla1[[#This Row],[NETO EN PPRO8]]/(-Tabla1[[#This Row],[STOP POR OPERACIÓN]])</f>
        <v>#DIV/0!</v>
      </c>
    </row>
    <row r="578" spans="1:11" ht="16.5" thickTop="1" thickBot="1" x14ac:dyDescent="0.3">
      <c r="A578" s="26"/>
      <c r="B578" s="23"/>
      <c r="C578" s="23"/>
      <c r="D578" s="23"/>
      <c r="E578" s="23"/>
      <c r="F578" s="23"/>
      <c r="G578" s="6" t="str">
        <f>IF(C578&lt;&gt;"",SUMIF('registro operativa'!$D$2:$D$11268,RESULTADOS!C578,'registro operativa'!$X$2:$X$11268),"")</f>
        <v/>
      </c>
      <c r="H578" s="6">
        <f t="shared" si="9"/>
        <v>0</v>
      </c>
      <c r="I578" s="23"/>
      <c r="J578" s="23"/>
      <c r="K578" s="6" t="e">
        <f>Tabla1[[#This Row],[NETO EN PPRO8]]/(-Tabla1[[#This Row],[STOP POR OPERACIÓN]])</f>
        <v>#DIV/0!</v>
      </c>
    </row>
    <row r="579" spans="1:11" ht="16.5" thickTop="1" thickBot="1" x14ac:dyDescent="0.3">
      <c r="A579" s="26"/>
      <c r="B579" s="23"/>
      <c r="C579" s="23"/>
      <c r="D579" s="23"/>
      <c r="E579" s="23"/>
      <c r="F579" s="23"/>
      <c r="G579" s="6" t="str">
        <f>IF(C579&lt;&gt;"",SUMIF('registro operativa'!$D$2:$D$11268,RESULTADOS!C579,'registro operativa'!$X$2:$X$11268),"")</f>
        <v/>
      </c>
      <c r="H579" s="6">
        <f t="shared" si="9"/>
        <v>0</v>
      </c>
      <c r="I579" s="23"/>
      <c r="J579" s="23"/>
      <c r="K579" s="6" t="e">
        <f>Tabla1[[#This Row],[NETO EN PPRO8]]/(-Tabla1[[#This Row],[STOP POR OPERACIÓN]])</f>
        <v>#DIV/0!</v>
      </c>
    </row>
    <row r="580" spans="1:11" ht="16.5" thickTop="1" thickBot="1" x14ac:dyDescent="0.3">
      <c r="A580" s="26"/>
      <c r="B580" s="23"/>
      <c r="C580" s="23"/>
      <c r="D580" s="23"/>
      <c r="E580" s="23"/>
      <c r="F580" s="23"/>
      <c r="G580" s="6" t="str">
        <f>IF(C580&lt;&gt;"",SUMIF('registro operativa'!$D$2:$D$11268,RESULTADOS!C580,'registro operativa'!$X$2:$X$11268),"")</f>
        <v/>
      </c>
      <c r="H580" s="6">
        <f t="shared" si="9"/>
        <v>0</v>
      </c>
      <c r="I580" s="23"/>
      <c r="J580" s="23"/>
      <c r="K580" s="6" t="e">
        <f>Tabla1[[#This Row],[NETO EN PPRO8]]/(-Tabla1[[#This Row],[STOP POR OPERACIÓN]])</f>
        <v>#DIV/0!</v>
      </c>
    </row>
    <row r="581" spans="1:11" ht="16.5" thickTop="1" thickBot="1" x14ac:dyDescent="0.3">
      <c r="A581" s="26"/>
      <c r="B581" s="23"/>
      <c r="C581" s="23"/>
      <c r="D581" s="23"/>
      <c r="E581" s="23"/>
      <c r="F581" s="23"/>
      <c r="G581" s="6" t="str">
        <f>IF(C581&lt;&gt;"",SUMIF('registro operativa'!$D$2:$D$11268,RESULTADOS!C581,'registro operativa'!$X$2:$X$11268),"")</f>
        <v/>
      </c>
      <c r="H581" s="6">
        <f t="shared" si="9"/>
        <v>0</v>
      </c>
      <c r="I581" s="23"/>
      <c r="J581" s="23"/>
      <c r="K581" s="6" t="e">
        <f>Tabla1[[#This Row],[NETO EN PPRO8]]/(-Tabla1[[#This Row],[STOP POR OPERACIÓN]])</f>
        <v>#DIV/0!</v>
      </c>
    </row>
    <row r="582" spans="1:11" ht="16.5" thickTop="1" thickBot="1" x14ac:dyDescent="0.3">
      <c r="A582" s="26"/>
      <c r="B582" s="23"/>
      <c r="C582" s="23"/>
      <c r="D582" s="23"/>
      <c r="E582" s="23"/>
      <c r="F582" s="23"/>
      <c r="G582" s="6" t="str">
        <f>IF(C582&lt;&gt;"",SUMIF('registro operativa'!$D$2:$D$11268,RESULTADOS!C582,'registro operativa'!$X$2:$X$11268),"")</f>
        <v/>
      </c>
      <c r="H582" s="6">
        <f t="shared" si="9"/>
        <v>0</v>
      </c>
      <c r="I582" s="23"/>
      <c r="J582" s="23"/>
      <c r="K582" s="6" t="e">
        <f>Tabla1[[#This Row],[NETO EN PPRO8]]/(-Tabla1[[#This Row],[STOP POR OPERACIÓN]])</f>
        <v>#DIV/0!</v>
      </c>
    </row>
    <row r="583" spans="1:11" ht="16.5" thickTop="1" thickBot="1" x14ac:dyDescent="0.3">
      <c r="A583" s="26"/>
      <c r="B583" s="23"/>
      <c r="C583" s="23"/>
      <c r="D583" s="23"/>
      <c r="E583" s="23"/>
      <c r="F583" s="23"/>
      <c r="G583" s="6" t="str">
        <f>IF(C583&lt;&gt;"",SUMIF('registro operativa'!$D$2:$D$11268,RESULTADOS!C583,'registro operativa'!$X$2:$X$11268),"")</f>
        <v/>
      </c>
      <c r="H583" s="6">
        <f t="shared" si="9"/>
        <v>0</v>
      </c>
      <c r="I583" s="23"/>
      <c r="J583" s="23"/>
      <c r="K583" s="6" t="e">
        <f>Tabla1[[#This Row],[NETO EN PPRO8]]/(-Tabla1[[#This Row],[STOP POR OPERACIÓN]])</f>
        <v>#DIV/0!</v>
      </c>
    </row>
    <row r="584" spans="1:11" ht="16.5" thickTop="1" thickBot="1" x14ac:dyDescent="0.3">
      <c r="A584" s="26"/>
      <c r="B584" s="23"/>
      <c r="C584" s="23"/>
      <c r="D584" s="23"/>
      <c r="E584" s="23"/>
      <c r="F584" s="23"/>
      <c r="G584" s="6" t="str">
        <f>IF(C584&lt;&gt;"",SUMIF('registro operativa'!$D$2:$D$11268,RESULTADOS!C584,'registro operativa'!$X$2:$X$11268),"")</f>
        <v/>
      </c>
      <c r="H584" s="6">
        <f t="shared" si="9"/>
        <v>0</v>
      </c>
      <c r="I584" s="23"/>
      <c r="J584" s="23"/>
      <c r="K584" s="6" t="e">
        <f>Tabla1[[#This Row],[NETO EN PPRO8]]/(-Tabla1[[#This Row],[STOP POR OPERACIÓN]])</f>
        <v>#DIV/0!</v>
      </c>
    </row>
    <row r="585" spans="1:11" ht="16.5" thickTop="1" thickBot="1" x14ac:dyDescent="0.3">
      <c r="A585" s="26"/>
      <c r="B585" s="23"/>
      <c r="C585" s="23"/>
      <c r="D585" s="23"/>
      <c r="E585" s="23"/>
      <c r="F585" s="23"/>
      <c r="G585" s="6" t="str">
        <f>IF(C585&lt;&gt;"",SUMIF('registro operativa'!$D$2:$D$11268,RESULTADOS!C585,'registro operativa'!$X$2:$X$11268),"")</f>
        <v/>
      </c>
      <c r="H585" s="6">
        <f t="shared" si="9"/>
        <v>0</v>
      </c>
      <c r="I585" s="23"/>
      <c r="J585" s="23"/>
      <c r="K585" s="6" t="e">
        <f>Tabla1[[#This Row],[NETO EN PPRO8]]/(-Tabla1[[#This Row],[STOP POR OPERACIÓN]])</f>
        <v>#DIV/0!</v>
      </c>
    </row>
    <row r="586" spans="1:11" ht="16.5" thickTop="1" thickBot="1" x14ac:dyDescent="0.3">
      <c r="A586" s="26"/>
      <c r="B586" s="23"/>
      <c r="C586" s="23"/>
      <c r="D586" s="23"/>
      <c r="E586" s="23"/>
      <c r="F586" s="23"/>
      <c r="G586" s="6" t="str">
        <f>IF(C586&lt;&gt;"",SUMIF('registro operativa'!$D$2:$D$11268,RESULTADOS!C586,'registro operativa'!$X$2:$X$11268),"")</f>
        <v/>
      </c>
      <c r="H586" s="6">
        <f t="shared" si="9"/>
        <v>0</v>
      </c>
      <c r="I586" s="23"/>
      <c r="J586" s="23"/>
      <c r="K586" s="6" t="e">
        <f>Tabla1[[#This Row],[NETO EN PPRO8]]/(-Tabla1[[#This Row],[STOP POR OPERACIÓN]])</f>
        <v>#DIV/0!</v>
      </c>
    </row>
    <row r="587" spans="1:11" ht="16.5" thickTop="1" thickBot="1" x14ac:dyDescent="0.3">
      <c r="A587" s="26"/>
      <c r="B587" s="23"/>
      <c r="C587" s="23"/>
      <c r="D587" s="23"/>
      <c r="E587" s="23"/>
      <c r="F587" s="23"/>
      <c r="G587" s="6" t="str">
        <f>IF(C587&lt;&gt;"",SUMIF('registro operativa'!$D$2:$D$11268,RESULTADOS!C587,'registro operativa'!$X$2:$X$11268),"")</f>
        <v/>
      </c>
      <c r="H587" s="6">
        <f t="shared" si="9"/>
        <v>0</v>
      </c>
      <c r="I587" s="23"/>
      <c r="J587" s="23"/>
      <c r="K587" s="6" t="e">
        <f>Tabla1[[#This Row],[NETO EN PPRO8]]/(-Tabla1[[#This Row],[STOP POR OPERACIÓN]])</f>
        <v>#DIV/0!</v>
      </c>
    </row>
    <row r="588" spans="1:11" ht="16.5" thickTop="1" thickBot="1" x14ac:dyDescent="0.3">
      <c r="A588" s="26"/>
      <c r="B588" s="23"/>
      <c r="C588" s="23"/>
      <c r="D588" s="23"/>
      <c r="E588" s="23"/>
      <c r="F588" s="23"/>
      <c r="G588" s="6" t="str">
        <f>IF(C588&lt;&gt;"",SUMIF('registro operativa'!$D$2:$D$11268,RESULTADOS!C588,'registro operativa'!$X$2:$X$11268),"")</f>
        <v/>
      </c>
      <c r="H588" s="6">
        <f t="shared" si="9"/>
        <v>0</v>
      </c>
      <c r="I588" s="23"/>
      <c r="J588" s="23"/>
      <c r="K588" s="6" t="e">
        <f>Tabla1[[#This Row],[NETO EN PPRO8]]/(-Tabla1[[#This Row],[STOP POR OPERACIÓN]])</f>
        <v>#DIV/0!</v>
      </c>
    </row>
    <row r="589" spans="1:11" ht="16.5" thickTop="1" thickBot="1" x14ac:dyDescent="0.3">
      <c r="A589" s="26"/>
      <c r="B589" s="23"/>
      <c r="C589" s="23"/>
      <c r="D589" s="23"/>
      <c r="E589" s="23"/>
      <c r="F589" s="23"/>
      <c r="G589" s="6" t="str">
        <f>IF(C589&lt;&gt;"",SUMIF('registro operativa'!$D$2:$D$11268,RESULTADOS!C589,'registro operativa'!$X$2:$X$11268),"")</f>
        <v/>
      </c>
      <c r="H589" s="6">
        <f t="shared" si="9"/>
        <v>0</v>
      </c>
      <c r="I589" s="23"/>
      <c r="J589" s="23"/>
      <c r="K589" s="6" t="e">
        <f>Tabla1[[#This Row],[NETO EN PPRO8]]/(-Tabla1[[#This Row],[STOP POR OPERACIÓN]])</f>
        <v>#DIV/0!</v>
      </c>
    </row>
    <row r="590" spans="1:11" ht="16.5" thickTop="1" thickBot="1" x14ac:dyDescent="0.3">
      <c r="A590" s="26"/>
      <c r="B590" s="23"/>
      <c r="C590" s="23"/>
      <c r="D590" s="23"/>
      <c r="E590" s="23"/>
      <c r="F590" s="23"/>
      <c r="G590" s="6" t="str">
        <f>IF(C590&lt;&gt;"",SUMIF('registro operativa'!$D$2:$D$11268,RESULTADOS!C590,'registro operativa'!$X$2:$X$11268),"")</f>
        <v/>
      </c>
      <c r="H590" s="6">
        <f t="shared" si="9"/>
        <v>0</v>
      </c>
      <c r="I590" s="23"/>
      <c r="J590" s="23"/>
      <c r="K590" s="6" t="e">
        <f>Tabla1[[#This Row],[NETO EN PPRO8]]/(-Tabla1[[#This Row],[STOP POR OPERACIÓN]])</f>
        <v>#DIV/0!</v>
      </c>
    </row>
    <row r="591" spans="1:11" ht="16.5" thickTop="1" thickBot="1" x14ac:dyDescent="0.3">
      <c r="A591" s="26"/>
      <c r="B591" s="23"/>
      <c r="C591" s="23"/>
      <c r="D591" s="23"/>
      <c r="E591" s="23"/>
      <c r="F591" s="23"/>
      <c r="G591" s="6" t="str">
        <f>IF(C591&lt;&gt;"",SUMIF('registro operativa'!$D$2:$D$11268,RESULTADOS!C591,'registro operativa'!$X$2:$X$11268),"")</f>
        <v/>
      </c>
      <c r="H591" s="6">
        <f t="shared" si="9"/>
        <v>0</v>
      </c>
      <c r="I591" s="23"/>
      <c r="J591" s="23"/>
      <c r="K591" s="6" t="e">
        <f>Tabla1[[#This Row],[NETO EN PPRO8]]/(-Tabla1[[#This Row],[STOP POR OPERACIÓN]])</f>
        <v>#DIV/0!</v>
      </c>
    </row>
    <row r="592" spans="1:11" ht="16.5" thickTop="1" thickBot="1" x14ac:dyDescent="0.3">
      <c r="A592" s="26"/>
      <c r="B592" s="23"/>
      <c r="C592" s="23"/>
      <c r="D592" s="23"/>
      <c r="E592" s="23"/>
      <c r="F592" s="23"/>
      <c r="G592" s="6" t="str">
        <f>IF(C592&lt;&gt;"",SUMIF('registro operativa'!$D$2:$D$11268,RESULTADOS!C592,'registro operativa'!$X$2:$X$11268),"")</f>
        <v/>
      </c>
      <c r="H592" s="6">
        <f t="shared" si="9"/>
        <v>0</v>
      </c>
      <c r="I592" s="23"/>
      <c r="J592" s="23"/>
      <c r="K592" s="6" t="e">
        <f>Tabla1[[#This Row],[NETO EN PPRO8]]/(-Tabla1[[#This Row],[STOP POR OPERACIÓN]])</f>
        <v>#DIV/0!</v>
      </c>
    </row>
    <row r="593" spans="1:11" ht="16.5" thickTop="1" thickBot="1" x14ac:dyDescent="0.3">
      <c r="A593" s="26"/>
      <c r="B593" s="23"/>
      <c r="C593" s="23"/>
      <c r="D593" s="23"/>
      <c r="E593" s="23"/>
      <c r="F593" s="23"/>
      <c r="G593" s="6" t="str">
        <f>IF(C593&lt;&gt;"",SUMIF('registro operativa'!$D$2:$D$11268,RESULTADOS!C593,'registro operativa'!$X$2:$X$11268),"")</f>
        <v/>
      </c>
      <c r="H593" s="6">
        <f t="shared" si="9"/>
        <v>0</v>
      </c>
      <c r="I593" s="23"/>
      <c r="J593" s="23"/>
      <c r="K593" s="6" t="e">
        <f>Tabla1[[#This Row],[NETO EN PPRO8]]/(-Tabla1[[#This Row],[STOP POR OPERACIÓN]])</f>
        <v>#DIV/0!</v>
      </c>
    </row>
    <row r="594" spans="1:11" ht="16.5" thickTop="1" thickBot="1" x14ac:dyDescent="0.3">
      <c r="A594" s="26"/>
      <c r="B594" s="23"/>
      <c r="C594" s="23"/>
      <c r="D594" s="23"/>
      <c r="E594" s="23"/>
      <c r="F594" s="23"/>
      <c r="G594" s="6" t="str">
        <f>IF(C594&lt;&gt;"",SUMIF('registro operativa'!$D$2:$D$11268,RESULTADOS!C594,'registro operativa'!$X$2:$X$11268),"")</f>
        <v/>
      </c>
      <c r="H594" s="6">
        <f t="shared" si="9"/>
        <v>0</v>
      </c>
      <c r="I594" s="23"/>
      <c r="J594" s="23"/>
      <c r="K594" s="6" t="e">
        <f>Tabla1[[#This Row],[NETO EN PPRO8]]/(-Tabla1[[#This Row],[STOP POR OPERACIÓN]])</f>
        <v>#DIV/0!</v>
      </c>
    </row>
    <row r="595" spans="1:11" ht="16.5" thickTop="1" thickBot="1" x14ac:dyDescent="0.3">
      <c r="A595" s="26"/>
      <c r="B595" s="23"/>
      <c r="C595" s="23"/>
      <c r="D595" s="23"/>
      <c r="E595" s="23"/>
      <c r="F595" s="23"/>
      <c r="G595" s="6" t="str">
        <f>IF(C595&lt;&gt;"",SUMIF('registro operativa'!$D$2:$D$11268,RESULTADOS!C595,'registro operativa'!$X$2:$X$11268),"")</f>
        <v/>
      </c>
      <c r="H595" s="6">
        <f t="shared" si="9"/>
        <v>0</v>
      </c>
      <c r="I595" s="23"/>
      <c r="J595" s="23"/>
      <c r="K595" s="6" t="e">
        <f>Tabla1[[#This Row],[NETO EN PPRO8]]/(-Tabla1[[#This Row],[STOP POR OPERACIÓN]])</f>
        <v>#DIV/0!</v>
      </c>
    </row>
    <row r="596" spans="1:11" ht="16.5" thickTop="1" thickBot="1" x14ac:dyDescent="0.3">
      <c r="A596" s="26"/>
      <c r="B596" s="23"/>
      <c r="C596" s="23"/>
      <c r="D596" s="23"/>
      <c r="E596" s="23"/>
      <c r="F596" s="23"/>
      <c r="G596" s="6" t="str">
        <f>IF(C596&lt;&gt;"",SUMIF('registro operativa'!$D$2:$D$11268,RESULTADOS!C596,'registro operativa'!$X$2:$X$11268),"")</f>
        <v/>
      </c>
      <c r="H596" s="6">
        <f t="shared" si="9"/>
        <v>0</v>
      </c>
      <c r="I596" s="23"/>
      <c r="J596" s="23"/>
      <c r="K596" s="6" t="e">
        <f>Tabla1[[#This Row],[NETO EN PPRO8]]/(-Tabla1[[#This Row],[STOP POR OPERACIÓN]])</f>
        <v>#DIV/0!</v>
      </c>
    </row>
    <row r="597" spans="1:11" ht="16.5" thickTop="1" thickBot="1" x14ac:dyDescent="0.3">
      <c r="A597" s="26"/>
      <c r="B597" s="23"/>
      <c r="C597" s="23"/>
      <c r="D597" s="23"/>
      <c r="E597" s="23"/>
      <c r="F597" s="23"/>
      <c r="G597" s="6" t="str">
        <f>IF(C597&lt;&gt;"",SUMIF('registro operativa'!$D$2:$D$11268,RESULTADOS!C597,'registro operativa'!$X$2:$X$11268),"")</f>
        <v/>
      </c>
      <c r="H597" s="6">
        <f t="shared" si="9"/>
        <v>0</v>
      </c>
      <c r="I597" s="23"/>
      <c r="J597" s="23"/>
      <c r="K597" s="6" t="e">
        <f>Tabla1[[#This Row],[NETO EN PPRO8]]/(-Tabla1[[#This Row],[STOP POR OPERACIÓN]])</f>
        <v>#DIV/0!</v>
      </c>
    </row>
    <row r="598" spans="1:11" ht="16.5" thickTop="1" thickBot="1" x14ac:dyDescent="0.3">
      <c r="A598" s="26"/>
      <c r="B598" s="23"/>
      <c r="C598" s="23"/>
      <c r="D598" s="23"/>
      <c r="E598" s="23"/>
      <c r="F598" s="23"/>
      <c r="G598" s="6" t="str">
        <f>IF(C598&lt;&gt;"",SUMIF('registro operativa'!$D$2:$D$11268,RESULTADOS!C598,'registro operativa'!$X$2:$X$11268),"")</f>
        <v/>
      </c>
      <c r="H598" s="6">
        <f t="shared" ref="H598:H661" si="10">IFERROR(F598+H597,"")</f>
        <v>0</v>
      </c>
      <c r="I598" s="23"/>
      <c r="J598" s="23"/>
      <c r="K598" s="6" t="e">
        <f>Tabla1[[#This Row],[NETO EN PPRO8]]/(-Tabla1[[#This Row],[STOP POR OPERACIÓN]])</f>
        <v>#DIV/0!</v>
      </c>
    </row>
    <row r="599" spans="1:11" ht="16.5" thickTop="1" thickBot="1" x14ac:dyDescent="0.3">
      <c r="A599" s="26"/>
      <c r="B599" s="23"/>
      <c r="C599" s="23"/>
      <c r="D599" s="23"/>
      <c r="E599" s="23"/>
      <c r="F599" s="23"/>
      <c r="G599" s="6" t="str">
        <f>IF(C599&lt;&gt;"",SUMIF('registro operativa'!$D$2:$D$11268,RESULTADOS!C599,'registro operativa'!$X$2:$X$11268),"")</f>
        <v/>
      </c>
      <c r="H599" s="6">
        <f t="shared" si="10"/>
        <v>0</v>
      </c>
      <c r="I599" s="23"/>
      <c r="J599" s="23"/>
      <c r="K599" s="6" t="e">
        <f>Tabla1[[#This Row],[NETO EN PPRO8]]/(-Tabla1[[#This Row],[STOP POR OPERACIÓN]])</f>
        <v>#DIV/0!</v>
      </c>
    </row>
    <row r="600" spans="1:11" ht="16.5" thickTop="1" thickBot="1" x14ac:dyDescent="0.3">
      <c r="A600" s="26"/>
      <c r="B600" s="23"/>
      <c r="C600" s="23"/>
      <c r="D600" s="23"/>
      <c r="E600" s="23"/>
      <c r="F600" s="23"/>
      <c r="G600" s="6" t="str">
        <f>IF(C600&lt;&gt;"",SUMIF('registro operativa'!$D$2:$D$11268,RESULTADOS!C600,'registro operativa'!$X$2:$X$11268),"")</f>
        <v/>
      </c>
      <c r="H600" s="6">
        <f t="shared" si="10"/>
        <v>0</v>
      </c>
      <c r="I600" s="23"/>
      <c r="J600" s="23"/>
      <c r="K600" s="6" t="e">
        <f>Tabla1[[#This Row],[NETO EN PPRO8]]/(-Tabla1[[#This Row],[STOP POR OPERACIÓN]])</f>
        <v>#DIV/0!</v>
      </c>
    </row>
    <row r="601" spans="1:11" ht="16.5" thickTop="1" thickBot="1" x14ac:dyDescent="0.3">
      <c r="A601" s="26"/>
      <c r="B601" s="23"/>
      <c r="C601" s="23"/>
      <c r="D601" s="23"/>
      <c r="E601" s="23"/>
      <c r="F601" s="23"/>
      <c r="G601" s="6" t="str">
        <f>IF(C601&lt;&gt;"",SUMIF('registro operativa'!$D$2:$D$11268,RESULTADOS!C601,'registro operativa'!$X$2:$X$11268),"")</f>
        <v/>
      </c>
      <c r="H601" s="6">
        <f t="shared" si="10"/>
        <v>0</v>
      </c>
      <c r="I601" s="23"/>
      <c r="J601" s="23"/>
      <c r="K601" s="6" t="e">
        <f>Tabla1[[#This Row],[NETO EN PPRO8]]/(-Tabla1[[#This Row],[STOP POR OPERACIÓN]])</f>
        <v>#DIV/0!</v>
      </c>
    </row>
    <row r="602" spans="1:11" ht="16.5" thickTop="1" thickBot="1" x14ac:dyDescent="0.3">
      <c r="A602" s="26"/>
      <c r="B602" s="23"/>
      <c r="C602" s="23"/>
      <c r="D602" s="23"/>
      <c r="E602" s="23"/>
      <c r="F602" s="23"/>
      <c r="G602" s="6" t="str">
        <f>IF(C602&lt;&gt;"",SUMIF('registro operativa'!$D$2:$D$11268,RESULTADOS!C602,'registro operativa'!$X$2:$X$11268),"")</f>
        <v/>
      </c>
      <c r="H602" s="6">
        <f t="shared" si="10"/>
        <v>0</v>
      </c>
      <c r="I602" s="23"/>
      <c r="J602" s="23"/>
      <c r="K602" s="6" t="e">
        <f>Tabla1[[#This Row],[NETO EN PPRO8]]/(-Tabla1[[#This Row],[STOP POR OPERACIÓN]])</f>
        <v>#DIV/0!</v>
      </c>
    </row>
    <row r="603" spans="1:11" ht="16.5" thickTop="1" thickBot="1" x14ac:dyDescent="0.3">
      <c r="A603" s="26"/>
      <c r="B603" s="23"/>
      <c r="C603" s="23"/>
      <c r="D603" s="23"/>
      <c r="E603" s="23"/>
      <c r="F603" s="23"/>
      <c r="G603" s="6" t="str">
        <f>IF(C603&lt;&gt;"",SUMIF('registro operativa'!$D$2:$D$11268,RESULTADOS!C603,'registro operativa'!$X$2:$X$11268),"")</f>
        <v/>
      </c>
      <c r="H603" s="6">
        <f t="shared" si="10"/>
        <v>0</v>
      </c>
      <c r="I603" s="23"/>
      <c r="J603" s="23"/>
      <c r="K603" s="6" t="e">
        <f>Tabla1[[#This Row],[NETO EN PPRO8]]/(-Tabla1[[#This Row],[STOP POR OPERACIÓN]])</f>
        <v>#DIV/0!</v>
      </c>
    </row>
    <row r="604" spans="1:11" ht="16.5" thickTop="1" thickBot="1" x14ac:dyDescent="0.3">
      <c r="A604" s="26"/>
      <c r="B604" s="23"/>
      <c r="C604" s="23"/>
      <c r="D604" s="23"/>
      <c r="E604" s="23"/>
      <c r="F604" s="23"/>
      <c r="G604" s="6" t="str">
        <f>IF(C604&lt;&gt;"",SUMIF('registro operativa'!$D$2:$D$11268,RESULTADOS!C604,'registro operativa'!$X$2:$X$11268),"")</f>
        <v/>
      </c>
      <c r="H604" s="6">
        <f t="shared" si="10"/>
        <v>0</v>
      </c>
      <c r="I604" s="23"/>
      <c r="J604" s="23"/>
      <c r="K604" s="6" t="e">
        <f>Tabla1[[#This Row],[NETO EN PPRO8]]/(-Tabla1[[#This Row],[STOP POR OPERACIÓN]])</f>
        <v>#DIV/0!</v>
      </c>
    </row>
    <row r="605" spans="1:11" ht="16.5" thickTop="1" thickBot="1" x14ac:dyDescent="0.3">
      <c r="A605" s="26"/>
      <c r="B605" s="23"/>
      <c r="C605" s="23"/>
      <c r="D605" s="23"/>
      <c r="E605" s="23"/>
      <c r="F605" s="23"/>
      <c r="G605" s="6" t="str">
        <f>IF(C605&lt;&gt;"",SUMIF('registro operativa'!$D$2:$D$11268,RESULTADOS!C605,'registro operativa'!$X$2:$X$11268),"")</f>
        <v/>
      </c>
      <c r="H605" s="6">
        <f t="shared" si="10"/>
        <v>0</v>
      </c>
      <c r="I605" s="23"/>
      <c r="J605" s="23"/>
      <c r="K605" s="6" t="e">
        <f>Tabla1[[#This Row],[NETO EN PPRO8]]/(-Tabla1[[#This Row],[STOP POR OPERACIÓN]])</f>
        <v>#DIV/0!</v>
      </c>
    </row>
    <row r="606" spans="1:11" ht="16.5" thickTop="1" thickBot="1" x14ac:dyDescent="0.3">
      <c r="A606" s="26"/>
      <c r="B606" s="23"/>
      <c r="C606" s="23"/>
      <c r="D606" s="23"/>
      <c r="E606" s="23"/>
      <c r="F606" s="23"/>
      <c r="G606" s="6" t="str">
        <f>IF(C606&lt;&gt;"",SUMIF('registro operativa'!$D$2:$D$11268,RESULTADOS!C606,'registro operativa'!$X$2:$X$11268),"")</f>
        <v/>
      </c>
      <c r="H606" s="6">
        <f t="shared" si="10"/>
        <v>0</v>
      </c>
      <c r="I606" s="23"/>
      <c r="J606" s="23"/>
      <c r="K606" s="6" t="e">
        <f>Tabla1[[#This Row],[NETO EN PPRO8]]/(-Tabla1[[#This Row],[STOP POR OPERACIÓN]])</f>
        <v>#DIV/0!</v>
      </c>
    </row>
    <row r="607" spans="1:11" ht="16.5" thickTop="1" thickBot="1" x14ac:dyDescent="0.3">
      <c r="A607" s="26"/>
      <c r="B607" s="23"/>
      <c r="C607" s="23"/>
      <c r="D607" s="23"/>
      <c r="E607" s="23"/>
      <c r="F607" s="23"/>
      <c r="G607" s="6" t="str">
        <f>IF(C607&lt;&gt;"",SUMIF('registro operativa'!$D$2:$D$11268,RESULTADOS!C607,'registro operativa'!$X$2:$X$11268),"")</f>
        <v/>
      </c>
      <c r="H607" s="6">
        <f t="shared" si="10"/>
        <v>0</v>
      </c>
      <c r="I607" s="23"/>
      <c r="J607" s="23"/>
      <c r="K607" s="6" t="e">
        <f>Tabla1[[#This Row],[NETO EN PPRO8]]/(-Tabla1[[#This Row],[STOP POR OPERACIÓN]])</f>
        <v>#DIV/0!</v>
      </c>
    </row>
    <row r="608" spans="1:11" ht="16.5" thickTop="1" thickBot="1" x14ac:dyDescent="0.3">
      <c r="A608" s="26"/>
      <c r="B608" s="23"/>
      <c r="C608" s="23"/>
      <c r="D608" s="23"/>
      <c r="E608" s="23"/>
      <c r="F608" s="23"/>
      <c r="G608" s="6" t="str">
        <f>IF(C608&lt;&gt;"",SUMIF('registro operativa'!$D$2:$D$11268,RESULTADOS!C608,'registro operativa'!$X$2:$X$11268),"")</f>
        <v/>
      </c>
      <c r="H608" s="6">
        <f t="shared" si="10"/>
        <v>0</v>
      </c>
      <c r="I608" s="23"/>
      <c r="J608" s="23"/>
      <c r="K608" s="6" t="e">
        <f>Tabla1[[#This Row],[NETO EN PPRO8]]/(-Tabla1[[#This Row],[STOP POR OPERACIÓN]])</f>
        <v>#DIV/0!</v>
      </c>
    </row>
    <row r="609" spans="1:11" ht="16.5" thickTop="1" thickBot="1" x14ac:dyDescent="0.3">
      <c r="A609" s="26"/>
      <c r="B609" s="23"/>
      <c r="C609" s="23"/>
      <c r="D609" s="23"/>
      <c r="E609" s="23"/>
      <c r="F609" s="23"/>
      <c r="G609" s="6" t="str">
        <f>IF(C609&lt;&gt;"",SUMIF('registro operativa'!$D$2:$D$11268,RESULTADOS!C609,'registro operativa'!$X$2:$X$11268),"")</f>
        <v/>
      </c>
      <c r="H609" s="6">
        <f t="shared" si="10"/>
        <v>0</v>
      </c>
      <c r="I609" s="23"/>
      <c r="J609" s="23"/>
      <c r="K609" s="6" t="e">
        <f>Tabla1[[#This Row],[NETO EN PPRO8]]/(-Tabla1[[#This Row],[STOP POR OPERACIÓN]])</f>
        <v>#DIV/0!</v>
      </c>
    </row>
    <row r="610" spans="1:11" ht="16.5" thickTop="1" thickBot="1" x14ac:dyDescent="0.3">
      <c r="A610" s="26"/>
      <c r="B610" s="23"/>
      <c r="C610" s="23"/>
      <c r="D610" s="23"/>
      <c r="E610" s="23"/>
      <c r="F610" s="23"/>
      <c r="G610" s="6" t="str">
        <f>IF(C610&lt;&gt;"",SUMIF('registro operativa'!$D$2:$D$11268,RESULTADOS!C610,'registro operativa'!$X$2:$X$11268),"")</f>
        <v/>
      </c>
      <c r="H610" s="6">
        <f t="shared" si="10"/>
        <v>0</v>
      </c>
      <c r="I610" s="23"/>
      <c r="J610" s="23"/>
      <c r="K610" s="6" t="e">
        <f>Tabla1[[#This Row],[NETO EN PPRO8]]/(-Tabla1[[#This Row],[STOP POR OPERACIÓN]])</f>
        <v>#DIV/0!</v>
      </c>
    </row>
    <row r="611" spans="1:11" ht="16.5" thickTop="1" thickBot="1" x14ac:dyDescent="0.3">
      <c r="A611" s="26"/>
      <c r="B611" s="23"/>
      <c r="C611" s="23"/>
      <c r="D611" s="23"/>
      <c r="E611" s="23"/>
      <c r="F611" s="23"/>
      <c r="G611" s="6" t="str">
        <f>IF(C611&lt;&gt;"",SUMIF('registro operativa'!$D$2:$D$11268,RESULTADOS!C611,'registro operativa'!$X$2:$X$11268),"")</f>
        <v/>
      </c>
      <c r="H611" s="6">
        <f t="shared" si="10"/>
        <v>0</v>
      </c>
      <c r="I611" s="23"/>
      <c r="J611" s="23"/>
      <c r="K611" s="6" t="e">
        <f>Tabla1[[#This Row],[NETO EN PPRO8]]/(-Tabla1[[#This Row],[STOP POR OPERACIÓN]])</f>
        <v>#DIV/0!</v>
      </c>
    </row>
    <row r="612" spans="1:11" ht="16.5" thickTop="1" thickBot="1" x14ac:dyDescent="0.3">
      <c r="A612" s="26"/>
      <c r="B612" s="23"/>
      <c r="C612" s="23"/>
      <c r="D612" s="23"/>
      <c r="E612" s="23"/>
      <c r="F612" s="23"/>
      <c r="G612" s="6" t="str">
        <f>IF(C612&lt;&gt;"",SUMIF('registro operativa'!$D$2:$D$11268,RESULTADOS!C612,'registro operativa'!$X$2:$X$11268),"")</f>
        <v/>
      </c>
      <c r="H612" s="6">
        <f t="shared" si="10"/>
        <v>0</v>
      </c>
      <c r="I612" s="23"/>
      <c r="J612" s="23"/>
      <c r="K612" s="6" t="e">
        <f>Tabla1[[#This Row],[NETO EN PPRO8]]/(-Tabla1[[#This Row],[STOP POR OPERACIÓN]])</f>
        <v>#DIV/0!</v>
      </c>
    </row>
    <row r="613" spans="1:11" ht="16.5" thickTop="1" thickBot="1" x14ac:dyDescent="0.3">
      <c r="A613" s="26"/>
      <c r="B613" s="23"/>
      <c r="C613" s="23"/>
      <c r="D613" s="23"/>
      <c r="E613" s="23"/>
      <c r="F613" s="23"/>
      <c r="G613" s="6" t="str">
        <f>IF(C613&lt;&gt;"",SUMIF('registro operativa'!$D$2:$D$11268,RESULTADOS!C613,'registro operativa'!$X$2:$X$11268),"")</f>
        <v/>
      </c>
      <c r="H613" s="6">
        <f t="shared" si="10"/>
        <v>0</v>
      </c>
      <c r="I613" s="23"/>
      <c r="J613" s="23"/>
      <c r="K613" s="6" t="e">
        <f>Tabla1[[#This Row],[NETO EN PPRO8]]/(-Tabla1[[#This Row],[STOP POR OPERACIÓN]])</f>
        <v>#DIV/0!</v>
      </c>
    </row>
    <row r="614" spans="1:11" ht="16.5" thickTop="1" thickBot="1" x14ac:dyDescent="0.3">
      <c r="A614" s="26"/>
      <c r="B614" s="23"/>
      <c r="C614" s="23"/>
      <c r="D614" s="23"/>
      <c r="E614" s="23"/>
      <c r="F614" s="23"/>
      <c r="G614" s="6" t="str">
        <f>IF(C614&lt;&gt;"",SUMIF('registro operativa'!$D$2:$D$11268,RESULTADOS!C614,'registro operativa'!$X$2:$X$11268),"")</f>
        <v/>
      </c>
      <c r="H614" s="6">
        <f t="shared" si="10"/>
        <v>0</v>
      </c>
      <c r="I614" s="23"/>
      <c r="J614" s="23"/>
      <c r="K614" s="6" t="e">
        <f>Tabla1[[#This Row],[NETO EN PPRO8]]/(-Tabla1[[#This Row],[STOP POR OPERACIÓN]])</f>
        <v>#DIV/0!</v>
      </c>
    </row>
    <row r="615" spans="1:11" ht="16.5" thickTop="1" thickBot="1" x14ac:dyDescent="0.3">
      <c r="A615" s="26"/>
      <c r="B615" s="23"/>
      <c r="C615" s="23"/>
      <c r="D615" s="23"/>
      <c r="E615" s="23"/>
      <c r="F615" s="23"/>
      <c r="G615" s="6" t="str">
        <f>IF(C615&lt;&gt;"",SUMIF('registro operativa'!$D$2:$D$11268,RESULTADOS!C615,'registro operativa'!$X$2:$X$11268),"")</f>
        <v/>
      </c>
      <c r="H615" s="6">
        <f t="shared" si="10"/>
        <v>0</v>
      </c>
      <c r="I615" s="23"/>
      <c r="J615" s="23"/>
      <c r="K615" s="6" t="e">
        <f>Tabla1[[#This Row],[NETO EN PPRO8]]/(-Tabla1[[#This Row],[STOP POR OPERACIÓN]])</f>
        <v>#DIV/0!</v>
      </c>
    </row>
    <row r="616" spans="1:11" ht="16.5" thickTop="1" thickBot="1" x14ac:dyDescent="0.3">
      <c r="A616" s="26"/>
      <c r="B616" s="23"/>
      <c r="C616" s="23"/>
      <c r="D616" s="23"/>
      <c r="E616" s="23"/>
      <c r="F616" s="23"/>
      <c r="G616" s="6" t="str">
        <f>IF(C616&lt;&gt;"",SUMIF('registro operativa'!$D$2:$D$11268,RESULTADOS!C616,'registro operativa'!$X$2:$X$11268),"")</f>
        <v/>
      </c>
      <c r="H616" s="6">
        <f t="shared" si="10"/>
        <v>0</v>
      </c>
      <c r="I616" s="23"/>
      <c r="J616" s="23"/>
      <c r="K616" s="6" t="e">
        <f>Tabla1[[#This Row],[NETO EN PPRO8]]/(-Tabla1[[#This Row],[STOP POR OPERACIÓN]])</f>
        <v>#DIV/0!</v>
      </c>
    </row>
    <row r="617" spans="1:11" ht="16.5" thickTop="1" thickBot="1" x14ac:dyDescent="0.3">
      <c r="A617" s="26"/>
      <c r="B617" s="23"/>
      <c r="C617" s="23"/>
      <c r="D617" s="23"/>
      <c r="E617" s="23"/>
      <c r="F617" s="23"/>
      <c r="G617" s="6" t="str">
        <f>IF(C617&lt;&gt;"",SUMIF('registro operativa'!$D$2:$D$11268,RESULTADOS!C617,'registro operativa'!$X$2:$X$11268),"")</f>
        <v/>
      </c>
      <c r="H617" s="6">
        <f t="shared" si="10"/>
        <v>0</v>
      </c>
      <c r="I617" s="23"/>
      <c r="J617" s="23"/>
      <c r="K617" s="6" t="e">
        <f>Tabla1[[#This Row],[NETO EN PPRO8]]/(-Tabla1[[#This Row],[STOP POR OPERACIÓN]])</f>
        <v>#DIV/0!</v>
      </c>
    </row>
    <row r="618" spans="1:11" ht="16.5" thickTop="1" thickBot="1" x14ac:dyDescent="0.3">
      <c r="A618" s="26"/>
      <c r="B618" s="23"/>
      <c r="C618" s="23"/>
      <c r="D618" s="23"/>
      <c r="E618" s="23"/>
      <c r="F618" s="23"/>
      <c r="G618" s="6" t="str">
        <f>IF(C618&lt;&gt;"",SUMIF('registro operativa'!$D$2:$D$11268,RESULTADOS!C618,'registro operativa'!$X$2:$X$11268),"")</f>
        <v/>
      </c>
      <c r="H618" s="6">
        <f t="shared" si="10"/>
        <v>0</v>
      </c>
      <c r="I618" s="23"/>
      <c r="J618" s="23"/>
      <c r="K618" s="6" t="e">
        <f>Tabla1[[#This Row],[NETO EN PPRO8]]/(-Tabla1[[#This Row],[STOP POR OPERACIÓN]])</f>
        <v>#DIV/0!</v>
      </c>
    </row>
    <row r="619" spans="1:11" ht="16.5" thickTop="1" thickBot="1" x14ac:dyDescent="0.3">
      <c r="A619" s="26"/>
      <c r="B619" s="23"/>
      <c r="C619" s="23"/>
      <c r="D619" s="23"/>
      <c r="E619" s="23"/>
      <c r="F619" s="23"/>
      <c r="G619" s="6" t="str">
        <f>IF(C619&lt;&gt;"",SUMIF('registro operativa'!$D$2:$D$11268,RESULTADOS!C619,'registro operativa'!$X$2:$X$11268),"")</f>
        <v/>
      </c>
      <c r="H619" s="6">
        <f t="shared" si="10"/>
        <v>0</v>
      </c>
      <c r="I619" s="23"/>
      <c r="J619" s="23"/>
      <c r="K619" s="6" t="e">
        <f>Tabla1[[#This Row],[NETO EN PPRO8]]/(-Tabla1[[#This Row],[STOP POR OPERACIÓN]])</f>
        <v>#DIV/0!</v>
      </c>
    </row>
    <row r="620" spans="1:11" ht="16.5" thickTop="1" thickBot="1" x14ac:dyDescent="0.3">
      <c r="A620" s="26"/>
      <c r="B620" s="23"/>
      <c r="C620" s="23"/>
      <c r="D620" s="23"/>
      <c r="E620" s="23"/>
      <c r="F620" s="23"/>
      <c r="G620" s="6" t="str">
        <f>IF(C620&lt;&gt;"",SUMIF('registro operativa'!$D$2:$D$11268,RESULTADOS!C620,'registro operativa'!$X$2:$X$11268),"")</f>
        <v/>
      </c>
      <c r="H620" s="6">
        <f t="shared" si="10"/>
        <v>0</v>
      </c>
      <c r="I620" s="23"/>
      <c r="J620" s="23"/>
      <c r="K620" s="6" t="e">
        <f>Tabla1[[#This Row],[NETO EN PPRO8]]/(-Tabla1[[#This Row],[STOP POR OPERACIÓN]])</f>
        <v>#DIV/0!</v>
      </c>
    </row>
    <row r="621" spans="1:11" ht="16.5" thickTop="1" thickBot="1" x14ac:dyDescent="0.3">
      <c r="A621" s="26"/>
      <c r="B621" s="23"/>
      <c r="C621" s="23"/>
      <c r="D621" s="23"/>
      <c r="E621" s="23"/>
      <c r="F621" s="23"/>
      <c r="G621" s="6" t="str">
        <f>IF(C621&lt;&gt;"",SUMIF('registro operativa'!$D$2:$D$11268,RESULTADOS!C621,'registro operativa'!$X$2:$X$11268),"")</f>
        <v/>
      </c>
      <c r="H621" s="6">
        <f t="shared" si="10"/>
        <v>0</v>
      </c>
      <c r="I621" s="23"/>
      <c r="J621" s="23"/>
      <c r="K621" s="6" t="e">
        <f>Tabla1[[#This Row],[NETO EN PPRO8]]/(-Tabla1[[#This Row],[STOP POR OPERACIÓN]])</f>
        <v>#DIV/0!</v>
      </c>
    </row>
    <row r="622" spans="1:11" ht="16.5" thickTop="1" thickBot="1" x14ac:dyDescent="0.3">
      <c r="A622" s="26"/>
      <c r="B622" s="23"/>
      <c r="C622" s="23"/>
      <c r="D622" s="23"/>
      <c r="E622" s="23"/>
      <c r="F622" s="23"/>
      <c r="G622" s="6" t="str">
        <f>IF(C622&lt;&gt;"",SUMIF('registro operativa'!$D$2:$D$11268,RESULTADOS!C622,'registro operativa'!$X$2:$X$11268),"")</f>
        <v/>
      </c>
      <c r="H622" s="6">
        <f t="shared" si="10"/>
        <v>0</v>
      </c>
      <c r="I622" s="23"/>
      <c r="J622" s="23"/>
      <c r="K622" s="6" t="e">
        <f>Tabla1[[#This Row],[NETO EN PPRO8]]/(-Tabla1[[#This Row],[STOP POR OPERACIÓN]])</f>
        <v>#DIV/0!</v>
      </c>
    </row>
    <row r="623" spans="1:11" ht="16.5" thickTop="1" thickBot="1" x14ac:dyDescent="0.3">
      <c r="A623" s="26"/>
      <c r="B623" s="23"/>
      <c r="C623" s="23"/>
      <c r="D623" s="23"/>
      <c r="E623" s="23"/>
      <c r="F623" s="23"/>
      <c r="G623" s="6" t="str">
        <f>IF(C623&lt;&gt;"",SUMIF('registro operativa'!$D$2:$D$11268,RESULTADOS!C623,'registro operativa'!$X$2:$X$11268),"")</f>
        <v/>
      </c>
      <c r="H623" s="6">
        <f t="shared" si="10"/>
        <v>0</v>
      </c>
      <c r="I623" s="23"/>
      <c r="J623" s="23"/>
      <c r="K623" s="6" t="e">
        <f>Tabla1[[#This Row],[NETO EN PPRO8]]/(-Tabla1[[#This Row],[STOP POR OPERACIÓN]])</f>
        <v>#DIV/0!</v>
      </c>
    </row>
    <row r="624" spans="1:11" ht="16.5" thickTop="1" thickBot="1" x14ac:dyDescent="0.3">
      <c r="A624" s="26"/>
      <c r="B624" s="23"/>
      <c r="C624" s="23"/>
      <c r="D624" s="23"/>
      <c r="E624" s="23"/>
      <c r="F624" s="23"/>
      <c r="G624" s="6" t="str">
        <f>IF(C624&lt;&gt;"",SUMIF('registro operativa'!$D$2:$D$11268,RESULTADOS!C624,'registro operativa'!$X$2:$X$11268),"")</f>
        <v/>
      </c>
      <c r="H624" s="6">
        <f t="shared" si="10"/>
        <v>0</v>
      </c>
      <c r="I624" s="23"/>
      <c r="J624" s="23"/>
      <c r="K624" s="6" t="e">
        <f>Tabla1[[#This Row],[NETO EN PPRO8]]/(-Tabla1[[#This Row],[STOP POR OPERACIÓN]])</f>
        <v>#DIV/0!</v>
      </c>
    </row>
    <row r="625" spans="1:11" ht="16.5" thickTop="1" thickBot="1" x14ac:dyDescent="0.3">
      <c r="A625" s="26"/>
      <c r="B625" s="23"/>
      <c r="C625" s="23"/>
      <c r="D625" s="23"/>
      <c r="E625" s="23"/>
      <c r="F625" s="23"/>
      <c r="G625" s="6" t="str">
        <f>IF(C625&lt;&gt;"",SUMIF('registro operativa'!$D$2:$D$11268,RESULTADOS!C625,'registro operativa'!$X$2:$X$11268),"")</f>
        <v/>
      </c>
      <c r="H625" s="6">
        <f t="shared" si="10"/>
        <v>0</v>
      </c>
      <c r="I625" s="23"/>
      <c r="J625" s="23"/>
      <c r="K625" s="6" t="e">
        <f>Tabla1[[#This Row],[NETO EN PPRO8]]/(-Tabla1[[#This Row],[STOP POR OPERACIÓN]])</f>
        <v>#DIV/0!</v>
      </c>
    </row>
    <row r="626" spans="1:11" ht="16.5" thickTop="1" thickBot="1" x14ac:dyDescent="0.3">
      <c r="A626" s="26"/>
      <c r="B626" s="23"/>
      <c r="C626" s="23"/>
      <c r="D626" s="23"/>
      <c r="E626" s="23"/>
      <c r="F626" s="23"/>
      <c r="G626" s="6" t="str">
        <f>IF(C626&lt;&gt;"",SUMIF('registro operativa'!$D$2:$D$11268,RESULTADOS!C626,'registro operativa'!$X$2:$X$11268),"")</f>
        <v/>
      </c>
      <c r="H626" s="6">
        <f t="shared" si="10"/>
        <v>0</v>
      </c>
      <c r="I626" s="23"/>
      <c r="J626" s="23"/>
      <c r="K626" s="6" t="e">
        <f>Tabla1[[#This Row],[NETO EN PPRO8]]/(-Tabla1[[#This Row],[STOP POR OPERACIÓN]])</f>
        <v>#DIV/0!</v>
      </c>
    </row>
    <row r="627" spans="1:11" ht="16.5" thickTop="1" thickBot="1" x14ac:dyDescent="0.3">
      <c r="A627" s="26"/>
      <c r="B627" s="23"/>
      <c r="C627" s="23"/>
      <c r="D627" s="23"/>
      <c r="E627" s="23"/>
      <c r="F627" s="23"/>
      <c r="G627" s="6" t="str">
        <f>IF(C627&lt;&gt;"",SUMIF('registro operativa'!$D$2:$D$11268,RESULTADOS!C627,'registro operativa'!$X$2:$X$11268),"")</f>
        <v/>
      </c>
      <c r="H627" s="6">
        <f t="shared" si="10"/>
        <v>0</v>
      </c>
      <c r="I627" s="23"/>
      <c r="J627" s="23"/>
      <c r="K627" s="6" t="e">
        <f>Tabla1[[#This Row],[NETO EN PPRO8]]/(-Tabla1[[#This Row],[STOP POR OPERACIÓN]])</f>
        <v>#DIV/0!</v>
      </c>
    </row>
    <row r="628" spans="1:11" ht="16.5" thickTop="1" thickBot="1" x14ac:dyDescent="0.3">
      <c r="A628" s="26"/>
      <c r="B628" s="23"/>
      <c r="C628" s="23"/>
      <c r="D628" s="23"/>
      <c r="E628" s="23"/>
      <c r="F628" s="23"/>
      <c r="G628" s="6" t="str">
        <f>IF(C628&lt;&gt;"",SUMIF('registro operativa'!$D$2:$D$11268,RESULTADOS!C628,'registro operativa'!$X$2:$X$11268),"")</f>
        <v/>
      </c>
      <c r="H628" s="6">
        <f t="shared" si="10"/>
        <v>0</v>
      </c>
      <c r="I628" s="23"/>
      <c r="J628" s="23"/>
      <c r="K628" s="6" t="e">
        <f>Tabla1[[#This Row],[NETO EN PPRO8]]/(-Tabla1[[#This Row],[STOP POR OPERACIÓN]])</f>
        <v>#DIV/0!</v>
      </c>
    </row>
    <row r="629" spans="1:11" ht="16.5" thickTop="1" thickBot="1" x14ac:dyDescent="0.3">
      <c r="A629" s="26"/>
      <c r="B629" s="23"/>
      <c r="C629" s="23"/>
      <c r="D629" s="23"/>
      <c r="E629" s="23"/>
      <c r="F629" s="23"/>
      <c r="G629" s="6" t="str">
        <f>IF(C629&lt;&gt;"",SUMIF('registro operativa'!$D$2:$D$11268,RESULTADOS!C629,'registro operativa'!$X$2:$X$11268),"")</f>
        <v/>
      </c>
      <c r="H629" s="6">
        <f t="shared" si="10"/>
        <v>0</v>
      </c>
      <c r="I629" s="23"/>
      <c r="J629" s="23"/>
      <c r="K629" s="6" t="e">
        <f>Tabla1[[#This Row],[NETO EN PPRO8]]/(-Tabla1[[#This Row],[STOP POR OPERACIÓN]])</f>
        <v>#DIV/0!</v>
      </c>
    </row>
    <row r="630" spans="1:11" ht="16.5" thickTop="1" thickBot="1" x14ac:dyDescent="0.3">
      <c r="A630" s="26"/>
      <c r="B630" s="23"/>
      <c r="C630" s="23"/>
      <c r="D630" s="23"/>
      <c r="E630" s="23"/>
      <c r="F630" s="23"/>
      <c r="G630" s="6" t="str">
        <f>IF(C630&lt;&gt;"",SUMIF('registro operativa'!$D$2:$D$11268,RESULTADOS!C630,'registro operativa'!$X$2:$X$11268),"")</f>
        <v/>
      </c>
      <c r="H630" s="6">
        <f t="shared" si="10"/>
        <v>0</v>
      </c>
      <c r="I630" s="23"/>
      <c r="J630" s="23"/>
      <c r="K630" s="6" t="e">
        <f>Tabla1[[#This Row],[NETO EN PPRO8]]/(-Tabla1[[#This Row],[STOP POR OPERACIÓN]])</f>
        <v>#DIV/0!</v>
      </c>
    </row>
    <row r="631" spans="1:11" ht="16.5" thickTop="1" thickBot="1" x14ac:dyDescent="0.3">
      <c r="A631" s="26"/>
      <c r="B631" s="23"/>
      <c r="C631" s="23"/>
      <c r="D631" s="23"/>
      <c r="E631" s="23"/>
      <c r="F631" s="23"/>
      <c r="G631" s="6" t="str">
        <f>IF(C631&lt;&gt;"",SUMIF('registro operativa'!$D$2:$D$11268,RESULTADOS!C631,'registro operativa'!$X$2:$X$11268),"")</f>
        <v/>
      </c>
      <c r="H631" s="6">
        <f t="shared" si="10"/>
        <v>0</v>
      </c>
      <c r="I631" s="23"/>
      <c r="J631" s="23"/>
      <c r="K631" s="6" t="e">
        <f>Tabla1[[#This Row],[NETO EN PPRO8]]/(-Tabla1[[#This Row],[STOP POR OPERACIÓN]])</f>
        <v>#DIV/0!</v>
      </c>
    </row>
    <row r="632" spans="1:11" ht="16.5" thickTop="1" thickBot="1" x14ac:dyDescent="0.3">
      <c r="A632" s="26"/>
      <c r="B632" s="23"/>
      <c r="C632" s="23"/>
      <c r="D632" s="23"/>
      <c r="E632" s="23"/>
      <c r="F632" s="23"/>
      <c r="G632" s="6" t="str">
        <f>IF(C632&lt;&gt;"",SUMIF('registro operativa'!$D$2:$D$11268,RESULTADOS!C632,'registro operativa'!$X$2:$X$11268),"")</f>
        <v/>
      </c>
      <c r="H632" s="6">
        <f t="shared" si="10"/>
        <v>0</v>
      </c>
      <c r="I632" s="23"/>
      <c r="J632" s="23"/>
      <c r="K632" s="6" t="e">
        <f>Tabla1[[#This Row],[NETO EN PPRO8]]/(-Tabla1[[#This Row],[STOP POR OPERACIÓN]])</f>
        <v>#DIV/0!</v>
      </c>
    </row>
    <row r="633" spans="1:11" ht="16.5" thickTop="1" thickBot="1" x14ac:dyDescent="0.3">
      <c r="A633" s="26"/>
      <c r="B633" s="23"/>
      <c r="C633" s="23"/>
      <c r="D633" s="23"/>
      <c r="E633" s="23"/>
      <c r="F633" s="23"/>
      <c r="G633" s="6" t="str">
        <f>IF(C633&lt;&gt;"",SUMIF('registro operativa'!$D$2:$D$11268,RESULTADOS!C633,'registro operativa'!$X$2:$X$11268),"")</f>
        <v/>
      </c>
      <c r="H633" s="6">
        <f t="shared" si="10"/>
        <v>0</v>
      </c>
      <c r="I633" s="23"/>
      <c r="J633" s="23"/>
      <c r="K633" s="6" t="e">
        <f>Tabla1[[#This Row],[NETO EN PPRO8]]/(-Tabla1[[#This Row],[STOP POR OPERACIÓN]])</f>
        <v>#DIV/0!</v>
      </c>
    </row>
    <row r="634" spans="1:11" ht="16.5" thickTop="1" thickBot="1" x14ac:dyDescent="0.3">
      <c r="A634" s="26"/>
      <c r="B634" s="23"/>
      <c r="C634" s="23"/>
      <c r="D634" s="23"/>
      <c r="E634" s="23"/>
      <c r="F634" s="23"/>
      <c r="G634" s="6" t="str">
        <f>IF(C634&lt;&gt;"",SUMIF('registro operativa'!$D$2:$D$11268,RESULTADOS!C634,'registro operativa'!$X$2:$X$11268),"")</f>
        <v/>
      </c>
      <c r="H634" s="6">
        <f t="shared" si="10"/>
        <v>0</v>
      </c>
      <c r="I634" s="23"/>
      <c r="J634" s="23"/>
      <c r="K634" s="6" t="e">
        <f>Tabla1[[#This Row],[NETO EN PPRO8]]/(-Tabla1[[#This Row],[STOP POR OPERACIÓN]])</f>
        <v>#DIV/0!</v>
      </c>
    </row>
    <row r="635" spans="1:11" ht="16.5" thickTop="1" thickBot="1" x14ac:dyDescent="0.3">
      <c r="A635" s="26"/>
      <c r="B635" s="23"/>
      <c r="C635" s="23"/>
      <c r="D635" s="23"/>
      <c r="E635" s="23"/>
      <c r="F635" s="23"/>
      <c r="G635" s="6" t="str">
        <f>IF(C635&lt;&gt;"",SUMIF('registro operativa'!$D$2:$D$11268,RESULTADOS!C635,'registro operativa'!$X$2:$X$11268),"")</f>
        <v/>
      </c>
      <c r="H635" s="6">
        <f t="shared" si="10"/>
        <v>0</v>
      </c>
      <c r="I635" s="23"/>
      <c r="J635" s="23"/>
      <c r="K635" s="6" t="e">
        <f>Tabla1[[#This Row],[NETO EN PPRO8]]/(-Tabla1[[#This Row],[STOP POR OPERACIÓN]])</f>
        <v>#DIV/0!</v>
      </c>
    </row>
    <row r="636" spans="1:11" ht="16.5" thickTop="1" thickBot="1" x14ac:dyDescent="0.3">
      <c r="A636" s="26"/>
      <c r="B636" s="23"/>
      <c r="C636" s="23"/>
      <c r="D636" s="23"/>
      <c r="E636" s="23"/>
      <c r="F636" s="23"/>
      <c r="G636" s="6" t="str">
        <f>IF(C636&lt;&gt;"",SUMIF('registro operativa'!$D$2:$D$11268,RESULTADOS!C636,'registro operativa'!$X$2:$X$11268),"")</f>
        <v/>
      </c>
      <c r="H636" s="6">
        <f t="shared" si="10"/>
        <v>0</v>
      </c>
      <c r="I636" s="23"/>
      <c r="J636" s="23"/>
      <c r="K636" s="6" t="e">
        <f>Tabla1[[#This Row],[NETO EN PPRO8]]/(-Tabla1[[#This Row],[STOP POR OPERACIÓN]])</f>
        <v>#DIV/0!</v>
      </c>
    </row>
    <row r="637" spans="1:11" ht="16.5" thickTop="1" thickBot="1" x14ac:dyDescent="0.3">
      <c r="A637" s="26"/>
      <c r="B637" s="23"/>
      <c r="C637" s="23"/>
      <c r="D637" s="23"/>
      <c r="E637" s="23"/>
      <c r="F637" s="23"/>
      <c r="G637" s="6" t="str">
        <f>IF(C637&lt;&gt;"",SUMIF('registro operativa'!$D$2:$D$11268,RESULTADOS!C637,'registro operativa'!$X$2:$X$11268),"")</f>
        <v/>
      </c>
      <c r="H637" s="6">
        <f t="shared" si="10"/>
        <v>0</v>
      </c>
      <c r="I637" s="23"/>
      <c r="J637" s="23"/>
      <c r="K637" s="6" t="e">
        <f>Tabla1[[#This Row],[NETO EN PPRO8]]/(-Tabla1[[#This Row],[STOP POR OPERACIÓN]])</f>
        <v>#DIV/0!</v>
      </c>
    </row>
    <row r="638" spans="1:11" ht="16.5" thickTop="1" thickBot="1" x14ac:dyDescent="0.3">
      <c r="A638" s="26"/>
      <c r="B638" s="23"/>
      <c r="C638" s="23"/>
      <c r="D638" s="23"/>
      <c r="E638" s="23"/>
      <c r="F638" s="23"/>
      <c r="G638" s="6" t="str">
        <f>IF(C638&lt;&gt;"",SUMIF('registro operativa'!$D$2:$D$11268,RESULTADOS!C638,'registro operativa'!$X$2:$X$11268),"")</f>
        <v/>
      </c>
      <c r="H638" s="6">
        <f t="shared" si="10"/>
        <v>0</v>
      </c>
      <c r="I638" s="23"/>
      <c r="J638" s="23"/>
      <c r="K638" s="6" t="e">
        <f>Tabla1[[#This Row],[NETO EN PPRO8]]/(-Tabla1[[#This Row],[STOP POR OPERACIÓN]])</f>
        <v>#DIV/0!</v>
      </c>
    </row>
    <row r="639" spans="1:11" ht="16.5" thickTop="1" thickBot="1" x14ac:dyDescent="0.3">
      <c r="A639" s="26"/>
      <c r="B639" s="23"/>
      <c r="C639" s="23"/>
      <c r="D639" s="23"/>
      <c r="E639" s="23"/>
      <c r="F639" s="23"/>
      <c r="G639" s="6" t="str">
        <f>IF(C639&lt;&gt;"",SUMIF('registro operativa'!$D$2:$D$11268,RESULTADOS!C639,'registro operativa'!$X$2:$X$11268),"")</f>
        <v/>
      </c>
      <c r="H639" s="6">
        <f t="shared" si="10"/>
        <v>0</v>
      </c>
      <c r="I639" s="23"/>
      <c r="J639" s="23"/>
      <c r="K639" s="6" t="e">
        <f>Tabla1[[#This Row],[NETO EN PPRO8]]/(-Tabla1[[#This Row],[STOP POR OPERACIÓN]])</f>
        <v>#DIV/0!</v>
      </c>
    </row>
    <row r="640" spans="1:11" ht="16.5" thickTop="1" thickBot="1" x14ac:dyDescent="0.3">
      <c r="A640" s="26"/>
      <c r="B640" s="23"/>
      <c r="C640" s="23"/>
      <c r="D640" s="23"/>
      <c r="E640" s="23"/>
      <c r="F640" s="23"/>
      <c r="G640" s="6" t="str">
        <f>IF(C640&lt;&gt;"",SUMIF('registro operativa'!$D$2:$D$11268,RESULTADOS!C640,'registro operativa'!$X$2:$X$11268),"")</f>
        <v/>
      </c>
      <c r="H640" s="6">
        <f t="shared" si="10"/>
        <v>0</v>
      </c>
      <c r="I640" s="23"/>
      <c r="J640" s="23"/>
      <c r="K640" s="6" t="e">
        <f>Tabla1[[#This Row],[NETO EN PPRO8]]/(-Tabla1[[#This Row],[STOP POR OPERACIÓN]])</f>
        <v>#DIV/0!</v>
      </c>
    </row>
    <row r="641" spans="1:11" ht="16.5" thickTop="1" thickBot="1" x14ac:dyDescent="0.3">
      <c r="A641" s="26"/>
      <c r="B641" s="23"/>
      <c r="C641" s="23"/>
      <c r="D641" s="23"/>
      <c r="E641" s="23"/>
      <c r="F641" s="23"/>
      <c r="G641" s="6" t="str">
        <f>IF(C641&lt;&gt;"",SUMIF('registro operativa'!$D$2:$D$11268,RESULTADOS!C641,'registro operativa'!$X$2:$X$11268),"")</f>
        <v/>
      </c>
      <c r="H641" s="6">
        <f t="shared" si="10"/>
        <v>0</v>
      </c>
      <c r="I641" s="23"/>
      <c r="J641" s="23"/>
      <c r="K641" s="6" t="e">
        <f>Tabla1[[#This Row],[NETO EN PPRO8]]/(-Tabla1[[#This Row],[STOP POR OPERACIÓN]])</f>
        <v>#DIV/0!</v>
      </c>
    </row>
    <row r="642" spans="1:11" ht="16.5" thickTop="1" thickBot="1" x14ac:dyDescent="0.3">
      <c r="A642" s="26"/>
      <c r="B642" s="23"/>
      <c r="C642" s="23"/>
      <c r="D642" s="23"/>
      <c r="E642" s="23"/>
      <c r="F642" s="23"/>
      <c r="G642" s="6" t="str">
        <f>IF(C642&lt;&gt;"",SUMIF('registro operativa'!$D$2:$D$11268,RESULTADOS!C642,'registro operativa'!$X$2:$X$11268),"")</f>
        <v/>
      </c>
      <c r="H642" s="6">
        <f t="shared" si="10"/>
        <v>0</v>
      </c>
      <c r="I642" s="23"/>
      <c r="J642" s="23"/>
      <c r="K642" s="6" t="e">
        <f>Tabla1[[#This Row],[NETO EN PPRO8]]/(-Tabla1[[#This Row],[STOP POR OPERACIÓN]])</f>
        <v>#DIV/0!</v>
      </c>
    </row>
    <row r="643" spans="1:11" ht="16.5" thickTop="1" thickBot="1" x14ac:dyDescent="0.3">
      <c r="A643" s="26"/>
      <c r="B643" s="23"/>
      <c r="C643" s="23"/>
      <c r="D643" s="23"/>
      <c r="E643" s="23"/>
      <c r="F643" s="23"/>
      <c r="G643" s="6" t="str">
        <f>IF(C643&lt;&gt;"",SUMIF('registro operativa'!$D$2:$D$11268,RESULTADOS!C643,'registro operativa'!$X$2:$X$11268),"")</f>
        <v/>
      </c>
      <c r="H643" s="6">
        <f t="shared" si="10"/>
        <v>0</v>
      </c>
      <c r="I643" s="23"/>
      <c r="J643" s="23"/>
      <c r="K643" s="6" t="e">
        <f>Tabla1[[#This Row],[NETO EN PPRO8]]/(-Tabla1[[#This Row],[STOP POR OPERACIÓN]])</f>
        <v>#DIV/0!</v>
      </c>
    </row>
    <row r="644" spans="1:11" ht="16.5" thickTop="1" thickBot="1" x14ac:dyDescent="0.3">
      <c r="A644" s="26"/>
      <c r="B644" s="23"/>
      <c r="C644" s="23"/>
      <c r="D644" s="23"/>
      <c r="E644" s="23"/>
      <c r="F644" s="23"/>
      <c r="G644" s="6" t="str">
        <f>IF(C644&lt;&gt;"",SUMIF('registro operativa'!$D$2:$D$11268,RESULTADOS!C644,'registro operativa'!$X$2:$X$11268),"")</f>
        <v/>
      </c>
      <c r="H644" s="6">
        <f t="shared" si="10"/>
        <v>0</v>
      </c>
      <c r="I644" s="23"/>
      <c r="J644" s="23"/>
      <c r="K644" s="6" t="e">
        <f>Tabla1[[#This Row],[NETO EN PPRO8]]/(-Tabla1[[#This Row],[STOP POR OPERACIÓN]])</f>
        <v>#DIV/0!</v>
      </c>
    </row>
    <row r="645" spans="1:11" ht="16.5" thickTop="1" thickBot="1" x14ac:dyDescent="0.3">
      <c r="A645" s="26"/>
      <c r="B645" s="23"/>
      <c r="C645" s="23"/>
      <c r="D645" s="23"/>
      <c r="E645" s="23"/>
      <c r="F645" s="23"/>
      <c r="G645" s="6" t="str">
        <f>IF(C645&lt;&gt;"",SUMIF('registro operativa'!$D$2:$D$11268,RESULTADOS!C645,'registro operativa'!$X$2:$X$11268),"")</f>
        <v/>
      </c>
      <c r="H645" s="6">
        <f t="shared" si="10"/>
        <v>0</v>
      </c>
      <c r="I645" s="23"/>
      <c r="J645" s="23"/>
      <c r="K645" s="6" t="e">
        <f>Tabla1[[#This Row],[NETO EN PPRO8]]/(-Tabla1[[#This Row],[STOP POR OPERACIÓN]])</f>
        <v>#DIV/0!</v>
      </c>
    </row>
    <row r="646" spans="1:11" ht="16.5" thickTop="1" thickBot="1" x14ac:dyDescent="0.3">
      <c r="A646" s="26"/>
      <c r="B646" s="23"/>
      <c r="C646" s="23"/>
      <c r="D646" s="23"/>
      <c r="E646" s="23"/>
      <c r="F646" s="23"/>
      <c r="G646" s="6" t="str">
        <f>IF(C646&lt;&gt;"",SUMIF('registro operativa'!$D$2:$D$11268,RESULTADOS!C646,'registro operativa'!$X$2:$X$11268),"")</f>
        <v/>
      </c>
      <c r="H646" s="6">
        <f t="shared" si="10"/>
        <v>0</v>
      </c>
      <c r="I646" s="23"/>
      <c r="J646" s="23"/>
      <c r="K646" s="6" t="e">
        <f>Tabla1[[#This Row],[NETO EN PPRO8]]/(-Tabla1[[#This Row],[STOP POR OPERACIÓN]])</f>
        <v>#DIV/0!</v>
      </c>
    </row>
    <row r="647" spans="1:11" ht="16.5" thickTop="1" thickBot="1" x14ac:dyDescent="0.3">
      <c r="A647" s="26"/>
      <c r="B647" s="23"/>
      <c r="C647" s="23"/>
      <c r="D647" s="23"/>
      <c r="E647" s="23"/>
      <c r="F647" s="23"/>
      <c r="G647" s="6" t="str">
        <f>IF(C647&lt;&gt;"",SUMIF('registro operativa'!$D$2:$D$11268,RESULTADOS!C647,'registro operativa'!$X$2:$X$11268),"")</f>
        <v/>
      </c>
      <c r="H647" s="6">
        <f t="shared" si="10"/>
        <v>0</v>
      </c>
      <c r="I647" s="23"/>
      <c r="J647" s="23"/>
      <c r="K647" s="6" t="e">
        <f>Tabla1[[#This Row],[NETO EN PPRO8]]/(-Tabla1[[#This Row],[STOP POR OPERACIÓN]])</f>
        <v>#DIV/0!</v>
      </c>
    </row>
    <row r="648" spans="1:11" ht="16.5" thickTop="1" thickBot="1" x14ac:dyDescent="0.3">
      <c r="A648" s="26"/>
      <c r="B648" s="23"/>
      <c r="C648" s="23"/>
      <c r="D648" s="23"/>
      <c r="E648" s="23"/>
      <c r="F648" s="23"/>
      <c r="G648" s="6" t="str">
        <f>IF(C648&lt;&gt;"",SUMIF('registro operativa'!$D$2:$D$11268,RESULTADOS!C648,'registro operativa'!$X$2:$X$11268),"")</f>
        <v/>
      </c>
      <c r="H648" s="6">
        <f t="shared" si="10"/>
        <v>0</v>
      </c>
      <c r="I648" s="23"/>
      <c r="J648" s="23"/>
      <c r="K648" s="6" t="e">
        <f>Tabla1[[#This Row],[NETO EN PPRO8]]/(-Tabla1[[#This Row],[STOP POR OPERACIÓN]])</f>
        <v>#DIV/0!</v>
      </c>
    </row>
    <row r="649" spans="1:11" ht="16.5" thickTop="1" thickBot="1" x14ac:dyDescent="0.3">
      <c r="A649" s="26"/>
      <c r="B649" s="23"/>
      <c r="C649" s="23"/>
      <c r="D649" s="23"/>
      <c r="E649" s="23"/>
      <c r="F649" s="23"/>
      <c r="G649" s="6" t="str">
        <f>IF(C649&lt;&gt;"",SUMIF('registro operativa'!$D$2:$D$11268,RESULTADOS!C649,'registro operativa'!$X$2:$X$11268),"")</f>
        <v/>
      </c>
      <c r="H649" s="6">
        <f t="shared" si="10"/>
        <v>0</v>
      </c>
      <c r="I649" s="23"/>
      <c r="J649" s="23"/>
      <c r="K649" s="6" t="e">
        <f>Tabla1[[#This Row],[NETO EN PPRO8]]/(-Tabla1[[#This Row],[STOP POR OPERACIÓN]])</f>
        <v>#DIV/0!</v>
      </c>
    </row>
    <row r="650" spans="1:11" ht="16.5" thickTop="1" thickBot="1" x14ac:dyDescent="0.3">
      <c r="A650" s="26"/>
      <c r="B650" s="23"/>
      <c r="C650" s="23"/>
      <c r="D650" s="23"/>
      <c r="E650" s="23"/>
      <c r="F650" s="23"/>
      <c r="G650" s="6" t="str">
        <f>IF(C650&lt;&gt;"",SUMIF('registro operativa'!$D$2:$D$11268,RESULTADOS!C650,'registro operativa'!$X$2:$X$11268),"")</f>
        <v/>
      </c>
      <c r="H650" s="6">
        <f t="shared" si="10"/>
        <v>0</v>
      </c>
      <c r="I650" s="23"/>
      <c r="J650" s="23"/>
      <c r="K650" s="6" t="e">
        <f>Tabla1[[#This Row],[NETO EN PPRO8]]/(-Tabla1[[#This Row],[STOP POR OPERACIÓN]])</f>
        <v>#DIV/0!</v>
      </c>
    </row>
    <row r="651" spans="1:11" ht="16.5" thickTop="1" thickBot="1" x14ac:dyDescent="0.3">
      <c r="A651" s="26"/>
      <c r="B651" s="23"/>
      <c r="C651" s="23"/>
      <c r="D651" s="23"/>
      <c r="E651" s="23"/>
      <c r="F651" s="23"/>
      <c r="G651" s="6" t="str">
        <f>IF(C651&lt;&gt;"",SUMIF('registro operativa'!$D$2:$D$11268,RESULTADOS!C651,'registro operativa'!$X$2:$X$11268),"")</f>
        <v/>
      </c>
      <c r="H651" s="6">
        <f t="shared" si="10"/>
        <v>0</v>
      </c>
      <c r="I651" s="23"/>
      <c r="J651" s="23"/>
      <c r="K651" s="6" t="e">
        <f>Tabla1[[#This Row],[NETO EN PPRO8]]/(-Tabla1[[#This Row],[STOP POR OPERACIÓN]])</f>
        <v>#DIV/0!</v>
      </c>
    </row>
    <row r="652" spans="1:11" ht="16.5" thickTop="1" thickBot="1" x14ac:dyDescent="0.3">
      <c r="A652" s="26"/>
      <c r="B652" s="23"/>
      <c r="C652" s="23"/>
      <c r="D652" s="23"/>
      <c r="E652" s="23"/>
      <c r="F652" s="23"/>
      <c r="G652" s="6" t="str">
        <f>IF(C652&lt;&gt;"",SUMIF('registro operativa'!$D$2:$D$11268,RESULTADOS!C652,'registro operativa'!$X$2:$X$11268),"")</f>
        <v/>
      </c>
      <c r="H652" s="6">
        <f t="shared" si="10"/>
        <v>0</v>
      </c>
      <c r="I652" s="23"/>
      <c r="J652" s="23"/>
      <c r="K652" s="6" t="e">
        <f>Tabla1[[#This Row],[NETO EN PPRO8]]/(-Tabla1[[#This Row],[STOP POR OPERACIÓN]])</f>
        <v>#DIV/0!</v>
      </c>
    </row>
    <row r="653" spans="1:11" ht="16.5" thickTop="1" thickBot="1" x14ac:dyDescent="0.3">
      <c r="A653" s="26"/>
      <c r="B653" s="23"/>
      <c r="C653" s="23"/>
      <c r="D653" s="23"/>
      <c r="E653" s="23"/>
      <c r="F653" s="23"/>
      <c r="G653" s="6" t="str">
        <f>IF(C653&lt;&gt;"",SUMIF('registro operativa'!$D$2:$D$11268,RESULTADOS!C653,'registro operativa'!$X$2:$X$11268),"")</f>
        <v/>
      </c>
      <c r="H653" s="6">
        <f t="shared" si="10"/>
        <v>0</v>
      </c>
      <c r="I653" s="23"/>
      <c r="J653" s="23"/>
      <c r="K653" s="6" t="e">
        <f>Tabla1[[#This Row],[NETO EN PPRO8]]/(-Tabla1[[#This Row],[STOP POR OPERACIÓN]])</f>
        <v>#DIV/0!</v>
      </c>
    </row>
    <row r="654" spans="1:11" ht="16.5" thickTop="1" thickBot="1" x14ac:dyDescent="0.3">
      <c r="A654" s="26"/>
      <c r="B654" s="23"/>
      <c r="C654" s="23"/>
      <c r="D654" s="23"/>
      <c r="E654" s="23"/>
      <c r="F654" s="23"/>
      <c r="G654" s="6" t="str">
        <f>IF(C654&lt;&gt;"",SUMIF('registro operativa'!$D$2:$D$11268,RESULTADOS!C654,'registro operativa'!$X$2:$X$11268),"")</f>
        <v/>
      </c>
      <c r="H654" s="6">
        <f t="shared" si="10"/>
        <v>0</v>
      </c>
      <c r="I654" s="23"/>
      <c r="J654" s="23"/>
      <c r="K654" s="6" t="e">
        <f>Tabla1[[#This Row],[NETO EN PPRO8]]/(-Tabla1[[#This Row],[STOP POR OPERACIÓN]])</f>
        <v>#DIV/0!</v>
      </c>
    </row>
    <row r="655" spans="1:11" ht="16.5" thickTop="1" thickBot="1" x14ac:dyDescent="0.3">
      <c r="A655" s="26"/>
      <c r="B655" s="23"/>
      <c r="C655" s="23"/>
      <c r="D655" s="23"/>
      <c r="E655" s="23"/>
      <c r="F655" s="23"/>
      <c r="G655" s="6" t="str">
        <f>IF(C655&lt;&gt;"",SUMIF('registro operativa'!$D$2:$D$11268,RESULTADOS!C655,'registro operativa'!$X$2:$X$11268),"")</f>
        <v/>
      </c>
      <c r="H655" s="6">
        <f t="shared" si="10"/>
        <v>0</v>
      </c>
      <c r="I655" s="23"/>
      <c r="J655" s="23"/>
      <c r="K655" s="6" t="e">
        <f>Tabla1[[#This Row],[NETO EN PPRO8]]/(-Tabla1[[#This Row],[STOP POR OPERACIÓN]])</f>
        <v>#DIV/0!</v>
      </c>
    </row>
    <row r="656" spans="1:11" ht="16.5" thickTop="1" thickBot="1" x14ac:dyDescent="0.3">
      <c r="A656" s="26"/>
      <c r="B656" s="23"/>
      <c r="C656" s="23"/>
      <c r="D656" s="23"/>
      <c r="E656" s="23"/>
      <c r="F656" s="23"/>
      <c r="G656" s="6" t="str">
        <f>IF(C656&lt;&gt;"",SUMIF('registro operativa'!$D$2:$D$11268,RESULTADOS!C656,'registro operativa'!$X$2:$X$11268),"")</f>
        <v/>
      </c>
      <c r="H656" s="6">
        <f t="shared" si="10"/>
        <v>0</v>
      </c>
      <c r="I656" s="23"/>
      <c r="J656" s="23"/>
      <c r="K656" s="6" t="e">
        <f>Tabla1[[#This Row],[NETO EN PPRO8]]/(-Tabla1[[#This Row],[STOP POR OPERACIÓN]])</f>
        <v>#DIV/0!</v>
      </c>
    </row>
    <row r="657" spans="1:11" ht="16.5" thickTop="1" thickBot="1" x14ac:dyDescent="0.3">
      <c r="A657" s="26"/>
      <c r="B657" s="23"/>
      <c r="C657" s="23"/>
      <c r="D657" s="23"/>
      <c r="E657" s="23"/>
      <c r="F657" s="23"/>
      <c r="G657" s="6" t="str">
        <f>IF(C657&lt;&gt;"",SUMIF('registro operativa'!$D$2:$D$11268,RESULTADOS!C657,'registro operativa'!$X$2:$X$11268),"")</f>
        <v/>
      </c>
      <c r="H657" s="6">
        <f t="shared" si="10"/>
        <v>0</v>
      </c>
      <c r="I657" s="23"/>
      <c r="J657" s="23"/>
      <c r="K657" s="6" t="e">
        <f>Tabla1[[#This Row],[NETO EN PPRO8]]/(-Tabla1[[#This Row],[STOP POR OPERACIÓN]])</f>
        <v>#DIV/0!</v>
      </c>
    </row>
    <row r="658" spans="1:11" ht="16.5" thickTop="1" thickBot="1" x14ac:dyDescent="0.3">
      <c r="A658" s="26"/>
      <c r="B658" s="23"/>
      <c r="C658" s="23"/>
      <c r="D658" s="23"/>
      <c r="E658" s="23"/>
      <c r="F658" s="23"/>
      <c r="G658" s="6" t="str">
        <f>IF(C658&lt;&gt;"",SUMIF('registro operativa'!$D$2:$D$11268,RESULTADOS!C658,'registro operativa'!$X$2:$X$11268),"")</f>
        <v/>
      </c>
      <c r="H658" s="6">
        <f t="shared" si="10"/>
        <v>0</v>
      </c>
      <c r="I658" s="23"/>
      <c r="J658" s="23"/>
      <c r="K658" s="6" t="e">
        <f>Tabla1[[#This Row],[NETO EN PPRO8]]/(-Tabla1[[#This Row],[STOP POR OPERACIÓN]])</f>
        <v>#DIV/0!</v>
      </c>
    </row>
    <row r="659" spans="1:11" ht="16.5" thickTop="1" thickBot="1" x14ac:dyDescent="0.3">
      <c r="A659" s="26"/>
      <c r="B659" s="23"/>
      <c r="C659" s="23"/>
      <c r="D659" s="23"/>
      <c r="E659" s="23"/>
      <c r="F659" s="23"/>
      <c r="G659" s="6" t="str">
        <f>IF(C659&lt;&gt;"",SUMIF('registro operativa'!$D$2:$D$11268,RESULTADOS!C659,'registro operativa'!$X$2:$X$11268),"")</f>
        <v/>
      </c>
      <c r="H659" s="6">
        <f t="shared" si="10"/>
        <v>0</v>
      </c>
      <c r="I659" s="23"/>
      <c r="J659" s="23"/>
      <c r="K659" s="6" t="e">
        <f>Tabla1[[#This Row],[NETO EN PPRO8]]/(-Tabla1[[#This Row],[STOP POR OPERACIÓN]])</f>
        <v>#DIV/0!</v>
      </c>
    </row>
    <row r="660" spans="1:11" ht="16.5" thickTop="1" thickBot="1" x14ac:dyDescent="0.3">
      <c r="A660" s="26"/>
      <c r="B660" s="23"/>
      <c r="C660" s="23"/>
      <c r="D660" s="23"/>
      <c r="E660" s="23"/>
      <c r="F660" s="23"/>
      <c r="G660" s="6" t="str">
        <f>IF(C660&lt;&gt;"",SUMIF('registro operativa'!$D$2:$D$11268,RESULTADOS!C660,'registro operativa'!$X$2:$X$11268),"")</f>
        <v/>
      </c>
      <c r="H660" s="6">
        <f t="shared" si="10"/>
        <v>0</v>
      </c>
      <c r="I660" s="23"/>
      <c r="J660" s="23"/>
      <c r="K660" s="6" t="e">
        <f>Tabla1[[#This Row],[NETO EN PPRO8]]/(-Tabla1[[#This Row],[STOP POR OPERACIÓN]])</f>
        <v>#DIV/0!</v>
      </c>
    </row>
    <row r="661" spans="1:11" ht="16.5" thickTop="1" thickBot="1" x14ac:dyDescent="0.3">
      <c r="A661" s="26"/>
      <c r="B661" s="23"/>
      <c r="C661" s="23"/>
      <c r="D661" s="23"/>
      <c r="E661" s="23"/>
      <c r="F661" s="23"/>
      <c r="G661" s="6" t="str">
        <f>IF(C661&lt;&gt;"",SUMIF('registro operativa'!$D$2:$D$11268,RESULTADOS!C661,'registro operativa'!$X$2:$X$11268),"")</f>
        <v/>
      </c>
      <c r="H661" s="6">
        <f t="shared" si="10"/>
        <v>0</v>
      </c>
      <c r="I661" s="23"/>
      <c r="J661" s="23"/>
      <c r="K661" s="6" t="e">
        <f>Tabla1[[#This Row],[NETO EN PPRO8]]/(-Tabla1[[#This Row],[STOP POR OPERACIÓN]])</f>
        <v>#DIV/0!</v>
      </c>
    </row>
    <row r="662" spans="1:11" ht="16.5" thickTop="1" thickBot="1" x14ac:dyDescent="0.3">
      <c r="A662" s="26"/>
      <c r="B662" s="23"/>
      <c r="C662" s="23"/>
      <c r="D662" s="23"/>
      <c r="E662" s="23"/>
      <c r="F662" s="23"/>
      <c r="G662" s="6" t="str">
        <f>IF(C662&lt;&gt;"",SUMIF('registro operativa'!$D$2:$D$11268,RESULTADOS!C662,'registro operativa'!$X$2:$X$11268),"")</f>
        <v/>
      </c>
      <c r="H662" s="6">
        <f t="shared" ref="H662:H725" si="11">IFERROR(F662+H661,"")</f>
        <v>0</v>
      </c>
      <c r="I662" s="23"/>
      <c r="J662" s="23"/>
      <c r="K662" s="6" t="e">
        <f>Tabla1[[#This Row],[NETO EN PPRO8]]/(-Tabla1[[#This Row],[STOP POR OPERACIÓN]])</f>
        <v>#DIV/0!</v>
      </c>
    </row>
    <row r="663" spans="1:11" ht="16.5" thickTop="1" thickBot="1" x14ac:dyDescent="0.3">
      <c r="A663" s="26"/>
      <c r="B663" s="23"/>
      <c r="C663" s="23"/>
      <c r="D663" s="23"/>
      <c r="E663" s="23"/>
      <c r="F663" s="23"/>
      <c r="G663" s="6" t="str">
        <f>IF(C663&lt;&gt;"",SUMIF('registro operativa'!$D$2:$D$11268,RESULTADOS!C663,'registro operativa'!$X$2:$X$11268),"")</f>
        <v/>
      </c>
      <c r="H663" s="6">
        <f t="shared" si="11"/>
        <v>0</v>
      </c>
      <c r="I663" s="23"/>
      <c r="J663" s="23"/>
      <c r="K663" s="6" t="e">
        <f>Tabla1[[#This Row],[NETO EN PPRO8]]/(-Tabla1[[#This Row],[STOP POR OPERACIÓN]])</f>
        <v>#DIV/0!</v>
      </c>
    </row>
    <row r="664" spans="1:11" ht="16.5" thickTop="1" thickBot="1" x14ac:dyDescent="0.3">
      <c r="A664" s="26"/>
      <c r="B664" s="23"/>
      <c r="C664" s="23"/>
      <c r="D664" s="23"/>
      <c r="E664" s="23"/>
      <c r="F664" s="23"/>
      <c r="G664" s="6" t="str">
        <f>IF(C664&lt;&gt;"",SUMIF('registro operativa'!$D$2:$D$11268,RESULTADOS!C664,'registro operativa'!$X$2:$X$11268),"")</f>
        <v/>
      </c>
      <c r="H664" s="6">
        <f t="shared" si="11"/>
        <v>0</v>
      </c>
      <c r="I664" s="23"/>
      <c r="J664" s="23"/>
      <c r="K664" s="6" t="e">
        <f>Tabla1[[#This Row],[NETO EN PPRO8]]/(-Tabla1[[#This Row],[STOP POR OPERACIÓN]])</f>
        <v>#DIV/0!</v>
      </c>
    </row>
    <row r="665" spans="1:11" ht="16.5" thickTop="1" thickBot="1" x14ac:dyDescent="0.3">
      <c r="A665" s="26"/>
      <c r="B665" s="23"/>
      <c r="C665" s="23"/>
      <c r="D665" s="23"/>
      <c r="E665" s="23"/>
      <c r="F665" s="23"/>
      <c r="G665" s="6" t="str">
        <f>IF(C665&lt;&gt;"",SUMIF('registro operativa'!$D$2:$D$11268,RESULTADOS!C665,'registro operativa'!$X$2:$X$11268),"")</f>
        <v/>
      </c>
      <c r="H665" s="6">
        <f t="shared" si="11"/>
        <v>0</v>
      </c>
      <c r="I665" s="23"/>
      <c r="J665" s="23"/>
      <c r="K665" s="6" t="e">
        <f>Tabla1[[#This Row],[NETO EN PPRO8]]/(-Tabla1[[#This Row],[STOP POR OPERACIÓN]])</f>
        <v>#DIV/0!</v>
      </c>
    </row>
    <row r="666" spans="1:11" ht="16.5" thickTop="1" thickBot="1" x14ac:dyDescent="0.3">
      <c r="A666" s="26"/>
      <c r="B666" s="23"/>
      <c r="C666" s="23"/>
      <c r="D666" s="23"/>
      <c r="E666" s="23"/>
      <c r="F666" s="23"/>
      <c r="G666" s="6" t="str">
        <f>IF(C666&lt;&gt;"",SUMIF('registro operativa'!$D$2:$D$11268,RESULTADOS!C666,'registro operativa'!$X$2:$X$11268),"")</f>
        <v/>
      </c>
      <c r="H666" s="6">
        <f t="shared" si="11"/>
        <v>0</v>
      </c>
      <c r="I666" s="23"/>
      <c r="J666" s="23"/>
      <c r="K666" s="6" t="e">
        <f>Tabla1[[#This Row],[NETO EN PPRO8]]/(-Tabla1[[#This Row],[STOP POR OPERACIÓN]])</f>
        <v>#DIV/0!</v>
      </c>
    </row>
    <row r="667" spans="1:11" ht="16.5" thickTop="1" thickBot="1" x14ac:dyDescent="0.3">
      <c r="A667" s="26"/>
      <c r="B667" s="23"/>
      <c r="C667" s="23"/>
      <c r="D667" s="23"/>
      <c r="E667" s="23"/>
      <c r="F667" s="23"/>
      <c r="G667" s="6" t="str">
        <f>IF(C667&lt;&gt;"",SUMIF('registro operativa'!$D$2:$D$11268,RESULTADOS!C667,'registro operativa'!$X$2:$X$11268),"")</f>
        <v/>
      </c>
      <c r="H667" s="6">
        <f t="shared" si="11"/>
        <v>0</v>
      </c>
      <c r="I667" s="23"/>
      <c r="J667" s="23"/>
      <c r="K667" s="6" t="e">
        <f>Tabla1[[#This Row],[NETO EN PPRO8]]/(-Tabla1[[#This Row],[STOP POR OPERACIÓN]])</f>
        <v>#DIV/0!</v>
      </c>
    </row>
    <row r="668" spans="1:11" ht="16.5" thickTop="1" thickBot="1" x14ac:dyDescent="0.3">
      <c r="A668" s="26"/>
      <c r="B668" s="23"/>
      <c r="C668" s="23"/>
      <c r="D668" s="23"/>
      <c r="E668" s="23"/>
      <c r="F668" s="23"/>
      <c r="G668" s="6" t="str">
        <f>IF(C668&lt;&gt;"",SUMIF('registro operativa'!$D$2:$D$11268,RESULTADOS!C668,'registro operativa'!$X$2:$X$11268),"")</f>
        <v/>
      </c>
      <c r="H668" s="6">
        <f t="shared" si="11"/>
        <v>0</v>
      </c>
      <c r="I668" s="23"/>
      <c r="J668" s="23"/>
      <c r="K668" s="6" t="e">
        <f>Tabla1[[#This Row],[NETO EN PPRO8]]/(-Tabla1[[#This Row],[STOP POR OPERACIÓN]])</f>
        <v>#DIV/0!</v>
      </c>
    </row>
    <row r="669" spans="1:11" ht="16.5" thickTop="1" thickBot="1" x14ac:dyDescent="0.3">
      <c r="A669" s="26"/>
      <c r="B669" s="23"/>
      <c r="C669" s="23"/>
      <c r="D669" s="23"/>
      <c r="E669" s="23"/>
      <c r="F669" s="23"/>
      <c r="G669" s="6" t="str">
        <f>IF(C669&lt;&gt;"",SUMIF('registro operativa'!$D$2:$D$11268,RESULTADOS!C669,'registro operativa'!$X$2:$X$11268),"")</f>
        <v/>
      </c>
      <c r="H669" s="6">
        <f t="shared" si="11"/>
        <v>0</v>
      </c>
      <c r="I669" s="23"/>
      <c r="J669" s="23"/>
      <c r="K669" s="6" t="e">
        <f>Tabla1[[#This Row],[NETO EN PPRO8]]/(-Tabla1[[#This Row],[STOP POR OPERACIÓN]])</f>
        <v>#DIV/0!</v>
      </c>
    </row>
    <row r="670" spans="1:11" ht="16.5" thickTop="1" thickBot="1" x14ac:dyDescent="0.3">
      <c r="A670" s="26"/>
      <c r="B670" s="23"/>
      <c r="C670" s="23"/>
      <c r="D670" s="23"/>
      <c r="E670" s="23"/>
      <c r="F670" s="23"/>
      <c r="G670" s="6" t="str">
        <f>IF(C670&lt;&gt;"",SUMIF('registro operativa'!$D$2:$D$11268,RESULTADOS!C670,'registro operativa'!$X$2:$X$11268),"")</f>
        <v/>
      </c>
      <c r="H670" s="6">
        <f t="shared" si="11"/>
        <v>0</v>
      </c>
      <c r="I670" s="23"/>
      <c r="J670" s="23"/>
      <c r="K670" s="6" t="e">
        <f>Tabla1[[#This Row],[NETO EN PPRO8]]/(-Tabla1[[#This Row],[STOP POR OPERACIÓN]])</f>
        <v>#DIV/0!</v>
      </c>
    </row>
    <row r="671" spans="1:11" ht="16.5" thickTop="1" thickBot="1" x14ac:dyDescent="0.3">
      <c r="A671" s="26"/>
      <c r="B671" s="23"/>
      <c r="C671" s="23"/>
      <c r="D671" s="23"/>
      <c r="E671" s="23"/>
      <c r="F671" s="23"/>
      <c r="G671" s="6" t="str">
        <f>IF(C671&lt;&gt;"",SUMIF('registro operativa'!$D$2:$D$11268,RESULTADOS!C671,'registro operativa'!$X$2:$X$11268),"")</f>
        <v/>
      </c>
      <c r="H671" s="6">
        <f t="shared" si="11"/>
        <v>0</v>
      </c>
      <c r="I671" s="23"/>
      <c r="J671" s="23"/>
      <c r="K671" s="6" t="e">
        <f>Tabla1[[#This Row],[NETO EN PPRO8]]/(-Tabla1[[#This Row],[STOP POR OPERACIÓN]])</f>
        <v>#DIV/0!</v>
      </c>
    </row>
    <row r="672" spans="1:11" ht="16.5" thickTop="1" thickBot="1" x14ac:dyDescent="0.3">
      <c r="A672" s="26"/>
      <c r="B672" s="23"/>
      <c r="C672" s="23"/>
      <c r="D672" s="23"/>
      <c r="E672" s="23"/>
      <c r="F672" s="23"/>
      <c r="G672" s="6" t="str">
        <f>IF(C672&lt;&gt;"",SUMIF('registro operativa'!$D$2:$D$11268,RESULTADOS!C672,'registro operativa'!$X$2:$X$11268),"")</f>
        <v/>
      </c>
      <c r="H672" s="6">
        <f t="shared" si="11"/>
        <v>0</v>
      </c>
      <c r="I672" s="23"/>
      <c r="J672" s="23"/>
      <c r="K672" s="6" t="e">
        <f>Tabla1[[#This Row],[NETO EN PPRO8]]/(-Tabla1[[#This Row],[STOP POR OPERACIÓN]])</f>
        <v>#DIV/0!</v>
      </c>
    </row>
    <row r="673" spans="1:11" ht="16.5" thickTop="1" thickBot="1" x14ac:dyDescent="0.3">
      <c r="A673" s="26"/>
      <c r="B673" s="23"/>
      <c r="C673" s="23"/>
      <c r="D673" s="23"/>
      <c r="E673" s="23"/>
      <c r="F673" s="23"/>
      <c r="G673" s="6" t="str">
        <f>IF(C673&lt;&gt;"",SUMIF('registro operativa'!$D$2:$D$11268,RESULTADOS!C673,'registro operativa'!$X$2:$X$11268),"")</f>
        <v/>
      </c>
      <c r="H673" s="6">
        <f t="shared" si="11"/>
        <v>0</v>
      </c>
      <c r="I673" s="23"/>
      <c r="J673" s="23"/>
      <c r="K673" s="6" t="e">
        <f>Tabla1[[#This Row],[NETO EN PPRO8]]/(-Tabla1[[#This Row],[STOP POR OPERACIÓN]])</f>
        <v>#DIV/0!</v>
      </c>
    </row>
    <row r="674" spans="1:11" ht="16.5" thickTop="1" thickBot="1" x14ac:dyDescent="0.3">
      <c r="A674" s="26"/>
      <c r="B674" s="23"/>
      <c r="C674" s="23"/>
      <c r="D674" s="23"/>
      <c r="E674" s="23"/>
      <c r="F674" s="23"/>
      <c r="G674" s="6" t="str">
        <f>IF(C674&lt;&gt;"",SUMIF('registro operativa'!$D$2:$D$11268,RESULTADOS!C674,'registro operativa'!$X$2:$X$11268),"")</f>
        <v/>
      </c>
      <c r="H674" s="6">
        <f t="shared" si="11"/>
        <v>0</v>
      </c>
      <c r="I674" s="23"/>
      <c r="J674" s="23"/>
      <c r="K674" s="6" t="e">
        <f>Tabla1[[#This Row],[NETO EN PPRO8]]/(-Tabla1[[#This Row],[STOP POR OPERACIÓN]])</f>
        <v>#DIV/0!</v>
      </c>
    </row>
    <row r="675" spans="1:11" ht="16.5" thickTop="1" thickBot="1" x14ac:dyDescent="0.3">
      <c r="A675" s="26"/>
      <c r="B675" s="23"/>
      <c r="C675" s="23"/>
      <c r="D675" s="23"/>
      <c r="E675" s="23"/>
      <c r="F675" s="23"/>
      <c r="G675" s="6" t="str">
        <f>IF(C675&lt;&gt;"",SUMIF('registro operativa'!$D$2:$D$11268,RESULTADOS!C675,'registro operativa'!$X$2:$X$11268),"")</f>
        <v/>
      </c>
      <c r="H675" s="6">
        <f t="shared" si="11"/>
        <v>0</v>
      </c>
      <c r="I675" s="23"/>
      <c r="J675" s="23"/>
      <c r="K675" s="6" t="e">
        <f>Tabla1[[#This Row],[NETO EN PPRO8]]/(-Tabla1[[#This Row],[STOP POR OPERACIÓN]])</f>
        <v>#DIV/0!</v>
      </c>
    </row>
    <row r="676" spans="1:11" ht="16.5" thickTop="1" thickBot="1" x14ac:dyDescent="0.3">
      <c r="A676" s="26"/>
      <c r="B676" s="23"/>
      <c r="C676" s="23"/>
      <c r="D676" s="23"/>
      <c r="E676" s="23"/>
      <c r="F676" s="23"/>
      <c r="G676" s="6" t="str">
        <f>IF(C676&lt;&gt;"",SUMIF('registro operativa'!$D$2:$D$11268,RESULTADOS!C676,'registro operativa'!$X$2:$X$11268),"")</f>
        <v/>
      </c>
      <c r="H676" s="6">
        <f t="shared" si="11"/>
        <v>0</v>
      </c>
      <c r="I676" s="23"/>
      <c r="J676" s="23"/>
      <c r="K676" s="6" t="e">
        <f>Tabla1[[#This Row],[NETO EN PPRO8]]/(-Tabla1[[#This Row],[STOP POR OPERACIÓN]])</f>
        <v>#DIV/0!</v>
      </c>
    </row>
    <row r="677" spans="1:11" ht="16.5" thickTop="1" thickBot="1" x14ac:dyDescent="0.3">
      <c r="A677" s="26"/>
      <c r="B677" s="23"/>
      <c r="C677" s="23"/>
      <c r="D677" s="23"/>
      <c r="E677" s="23"/>
      <c r="F677" s="23"/>
      <c r="G677" s="6" t="str">
        <f>IF(C677&lt;&gt;"",SUMIF('registro operativa'!$D$2:$D$11268,RESULTADOS!C677,'registro operativa'!$X$2:$X$11268),"")</f>
        <v/>
      </c>
      <c r="H677" s="6">
        <f t="shared" si="11"/>
        <v>0</v>
      </c>
      <c r="I677" s="23"/>
      <c r="J677" s="23"/>
      <c r="K677" s="6" t="e">
        <f>Tabla1[[#This Row],[NETO EN PPRO8]]/(-Tabla1[[#This Row],[STOP POR OPERACIÓN]])</f>
        <v>#DIV/0!</v>
      </c>
    </row>
    <row r="678" spans="1:11" ht="16.5" thickTop="1" thickBot="1" x14ac:dyDescent="0.3">
      <c r="A678" s="26"/>
      <c r="B678" s="23"/>
      <c r="C678" s="23"/>
      <c r="D678" s="23"/>
      <c r="E678" s="23"/>
      <c r="F678" s="23"/>
      <c r="G678" s="6" t="str">
        <f>IF(C678&lt;&gt;"",SUMIF('registro operativa'!$D$2:$D$11268,RESULTADOS!C678,'registro operativa'!$X$2:$X$11268),"")</f>
        <v/>
      </c>
      <c r="H678" s="6">
        <f t="shared" si="11"/>
        <v>0</v>
      </c>
      <c r="I678" s="23"/>
      <c r="J678" s="23"/>
      <c r="K678" s="6" t="e">
        <f>Tabla1[[#This Row],[NETO EN PPRO8]]/(-Tabla1[[#This Row],[STOP POR OPERACIÓN]])</f>
        <v>#DIV/0!</v>
      </c>
    </row>
    <row r="679" spans="1:11" ht="16.5" thickTop="1" thickBot="1" x14ac:dyDescent="0.3">
      <c r="A679" s="26"/>
      <c r="B679" s="23"/>
      <c r="C679" s="23"/>
      <c r="D679" s="23"/>
      <c r="E679" s="23"/>
      <c r="F679" s="23"/>
      <c r="G679" s="6" t="str">
        <f>IF(C679&lt;&gt;"",SUMIF('registro operativa'!$D$2:$D$11268,RESULTADOS!C679,'registro operativa'!$X$2:$X$11268),"")</f>
        <v/>
      </c>
      <c r="H679" s="6">
        <f t="shared" si="11"/>
        <v>0</v>
      </c>
      <c r="I679" s="23"/>
      <c r="J679" s="23"/>
      <c r="K679" s="6" t="e">
        <f>Tabla1[[#This Row],[NETO EN PPRO8]]/(-Tabla1[[#This Row],[STOP POR OPERACIÓN]])</f>
        <v>#DIV/0!</v>
      </c>
    </row>
    <row r="680" spans="1:11" ht="16.5" thickTop="1" thickBot="1" x14ac:dyDescent="0.3">
      <c r="A680" s="26"/>
      <c r="B680" s="23"/>
      <c r="C680" s="23"/>
      <c r="D680" s="23"/>
      <c r="E680" s="23"/>
      <c r="F680" s="23"/>
      <c r="G680" s="6" t="str">
        <f>IF(C680&lt;&gt;"",SUMIF('registro operativa'!$D$2:$D$11268,RESULTADOS!C680,'registro operativa'!$X$2:$X$11268),"")</f>
        <v/>
      </c>
      <c r="H680" s="6">
        <f t="shared" si="11"/>
        <v>0</v>
      </c>
      <c r="I680" s="23"/>
      <c r="J680" s="23"/>
      <c r="K680" s="6" t="e">
        <f>Tabla1[[#This Row],[NETO EN PPRO8]]/(-Tabla1[[#This Row],[STOP POR OPERACIÓN]])</f>
        <v>#DIV/0!</v>
      </c>
    </row>
    <row r="681" spans="1:11" ht="16.5" thickTop="1" thickBot="1" x14ac:dyDescent="0.3">
      <c r="A681" s="26"/>
      <c r="B681" s="23"/>
      <c r="C681" s="23"/>
      <c r="D681" s="23"/>
      <c r="E681" s="23"/>
      <c r="F681" s="23"/>
      <c r="G681" s="6" t="str">
        <f>IF(C681&lt;&gt;"",SUMIF('registro operativa'!$D$2:$D$11268,RESULTADOS!C681,'registro operativa'!$X$2:$X$11268),"")</f>
        <v/>
      </c>
      <c r="H681" s="6">
        <f t="shared" si="11"/>
        <v>0</v>
      </c>
      <c r="I681" s="23"/>
      <c r="J681" s="23"/>
      <c r="K681" s="6" t="e">
        <f>Tabla1[[#This Row],[NETO EN PPRO8]]/(-Tabla1[[#This Row],[STOP POR OPERACIÓN]])</f>
        <v>#DIV/0!</v>
      </c>
    </row>
    <row r="682" spans="1:11" ht="16.5" thickTop="1" thickBot="1" x14ac:dyDescent="0.3">
      <c r="A682" s="26"/>
      <c r="B682" s="23"/>
      <c r="C682" s="23"/>
      <c r="D682" s="23"/>
      <c r="E682" s="23"/>
      <c r="F682" s="23"/>
      <c r="G682" s="6" t="str">
        <f>IF(C682&lt;&gt;"",SUMIF('registro operativa'!$D$2:$D$11268,RESULTADOS!C682,'registro operativa'!$X$2:$X$11268),"")</f>
        <v/>
      </c>
      <c r="H682" s="6">
        <f t="shared" si="11"/>
        <v>0</v>
      </c>
      <c r="I682" s="23"/>
      <c r="J682" s="23"/>
      <c r="K682" s="6" t="e">
        <f>Tabla1[[#This Row],[NETO EN PPRO8]]/(-Tabla1[[#This Row],[STOP POR OPERACIÓN]])</f>
        <v>#DIV/0!</v>
      </c>
    </row>
    <row r="683" spans="1:11" ht="16.5" thickTop="1" thickBot="1" x14ac:dyDescent="0.3">
      <c r="A683" s="26"/>
      <c r="B683" s="23"/>
      <c r="C683" s="23"/>
      <c r="D683" s="23"/>
      <c r="E683" s="23"/>
      <c r="F683" s="23"/>
      <c r="G683" s="6" t="str">
        <f>IF(C683&lt;&gt;"",SUMIF('registro operativa'!$D$2:$D$11268,RESULTADOS!C683,'registro operativa'!$X$2:$X$11268),"")</f>
        <v/>
      </c>
      <c r="H683" s="6">
        <f t="shared" si="11"/>
        <v>0</v>
      </c>
      <c r="I683" s="23"/>
      <c r="J683" s="23"/>
      <c r="K683" s="6" t="e">
        <f>Tabla1[[#This Row],[NETO EN PPRO8]]/(-Tabla1[[#This Row],[STOP POR OPERACIÓN]])</f>
        <v>#DIV/0!</v>
      </c>
    </row>
    <row r="684" spans="1:11" ht="16.5" thickTop="1" thickBot="1" x14ac:dyDescent="0.3">
      <c r="A684" s="26"/>
      <c r="B684" s="23"/>
      <c r="C684" s="23"/>
      <c r="D684" s="23"/>
      <c r="E684" s="23"/>
      <c r="F684" s="23"/>
      <c r="G684" s="6" t="str">
        <f>IF(C684&lt;&gt;"",SUMIF('registro operativa'!$D$2:$D$11268,RESULTADOS!C684,'registro operativa'!$X$2:$X$11268),"")</f>
        <v/>
      </c>
      <c r="H684" s="6">
        <f t="shared" si="11"/>
        <v>0</v>
      </c>
      <c r="I684" s="23"/>
      <c r="J684" s="23"/>
      <c r="K684" s="6" t="e">
        <f>Tabla1[[#This Row],[NETO EN PPRO8]]/(-Tabla1[[#This Row],[STOP POR OPERACIÓN]])</f>
        <v>#DIV/0!</v>
      </c>
    </row>
    <row r="685" spans="1:11" ht="16.5" thickTop="1" thickBot="1" x14ac:dyDescent="0.3">
      <c r="A685" s="26"/>
      <c r="B685" s="23"/>
      <c r="C685" s="23"/>
      <c r="D685" s="23"/>
      <c r="E685" s="23"/>
      <c r="F685" s="23"/>
      <c r="G685" s="6" t="str">
        <f>IF(C685&lt;&gt;"",SUMIF('registro operativa'!$D$2:$D$11268,RESULTADOS!C685,'registro operativa'!$X$2:$X$11268),"")</f>
        <v/>
      </c>
      <c r="H685" s="6">
        <f t="shared" si="11"/>
        <v>0</v>
      </c>
      <c r="I685" s="23"/>
      <c r="J685" s="23"/>
      <c r="K685" s="6" t="e">
        <f>Tabla1[[#This Row],[NETO EN PPRO8]]/(-Tabla1[[#This Row],[STOP POR OPERACIÓN]])</f>
        <v>#DIV/0!</v>
      </c>
    </row>
    <row r="686" spans="1:11" ht="16.5" thickTop="1" thickBot="1" x14ac:dyDescent="0.3">
      <c r="A686" s="26"/>
      <c r="B686" s="23"/>
      <c r="C686" s="23"/>
      <c r="D686" s="23"/>
      <c r="E686" s="23"/>
      <c r="F686" s="23"/>
      <c r="G686" s="6" t="str">
        <f>IF(C686&lt;&gt;"",SUMIF('registro operativa'!$D$2:$D$11268,RESULTADOS!C686,'registro operativa'!$X$2:$X$11268),"")</f>
        <v/>
      </c>
      <c r="H686" s="6">
        <f t="shared" si="11"/>
        <v>0</v>
      </c>
      <c r="I686" s="23"/>
      <c r="J686" s="23"/>
      <c r="K686" s="6" t="e">
        <f>Tabla1[[#This Row],[NETO EN PPRO8]]/(-Tabla1[[#This Row],[STOP POR OPERACIÓN]])</f>
        <v>#DIV/0!</v>
      </c>
    </row>
    <row r="687" spans="1:11" ht="16.5" thickTop="1" thickBot="1" x14ac:dyDescent="0.3">
      <c r="A687" s="26"/>
      <c r="B687" s="23"/>
      <c r="C687" s="23"/>
      <c r="D687" s="23"/>
      <c r="E687" s="23"/>
      <c r="F687" s="23"/>
      <c r="G687" s="6" t="str">
        <f>IF(C687&lt;&gt;"",SUMIF('registro operativa'!$D$2:$D$11268,RESULTADOS!C687,'registro operativa'!$X$2:$X$11268),"")</f>
        <v/>
      </c>
      <c r="H687" s="6">
        <f t="shared" si="11"/>
        <v>0</v>
      </c>
      <c r="I687" s="23"/>
      <c r="J687" s="23"/>
      <c r="K687" s="6" t="e">
        <f>Tabla1[[#This Row],[NETO EN PPRO8]]/(-Tabla1[[#This Row],[STOP POR OPERACIÓN]])</f>
        <v>#DIV/0!</v>
      </c>
    </row>
    <row r="688" spans="1:11" ht="16.5" thickTop="1" thickBot="1" x14ac:dyDescent="0.3">
      <c r="A688" s="26"/>
      <c r="B688" s="23"/>
      <c r="C688" s="23"/>
      <c r="D688" s="23"/>
      <c r="E688" s="23"/>
      <c r="F688" s="23"/>
      <c r="G688" s="6" t="str">
        <f>IF(C688&lt;&gt;"",SUMIF('registro operativa'!$D$2:$D$11268,RESULTADOS!C688,'registro operativa'!$X$2:$X$11268),"")</f>
        <v/>
      </c>
      <c r="H688" s="6">
        <f t="shared" si="11"/>
        <v>0</v>
      </c>
      <c r="I688" s="23"/>
      <c r="J688" s="23"/>
      <c r="K688" s="6" t="e">
        <f>Tabla1[[#This Row],[NETO EN PPRO8]]/(-Tabla1[[#This Row],[STOP POR OPERACIÓN]])</f>
        <v>#DIV/0!</v>
      </c>
    </row>
    <row r="689" spans="1:11" ht="16.5" thickTop="1" thickBot="1" x14ac:dyDescent="0.3">
      <c r="A689" s="26"/>
      <c r="B689" s="23"/>
      <c r="C689" s="23"/>
      <c r="D689" s="23"/>
      <c r="E689" s="23"/>
      <c r="F689" s="23"/>
      <c r="G689" s="6" t="str">
        <f>IF(C689&lt;&gt;"",SUMIF('registro operativa'!$D$2:$D$11268,RESULTADOS!C689,'registro operativa'!$X$2:$X$11268),"")</f>
        <v/>
      </c>
      <c r="H689" s="6">
        <f t="shared" si="11"/>
        <v>0</v>
      </c>
      <c r="I689" s="23"/>
      <c r="J689" s="23"/>
      <c r="K689" s="6" t="e">
        <f>Tabla1[[#This Row],[NETO EN PPRO8]]/(-Tabla1[[#This Row],[STOP POR OPERACIÓN]])</f>
        <v>#DIV/0!</v>
      </c>
    </row>
    <row r="690" spans="1:11" ht="16.5" thickTop="1" thickBot="1" x14ac:dyDescent="0.3">
      <c r="A690" s="26"/>
      <c r="B690" s="23"/>
      <c r="C690" s="23"/>
      <c r="D690" s="23"/>
      <c r="E690" s="23"/>
      <c r="F690" s="23"/>
      <c r="G690" s="6" t="str">
        <f>IF(C690&lt;&gt;"",SUMIF('registro operativa'!$D$2:$D$11268,RESULTADOS!C690,'registro operativa'!$X$2:$X$11268),"")</f>
        <v/>
      </c>
      <c r="H690" s="6">
        <f t="shared" si="11"/>
        <v>0</v>
      </c>
      <c r="I690" s="23"/>
      <c r="J690" s="23"/>
      <c r="K690" s="6" t="e">
        <f>Tabla1[[#This Row],[NETO EN PPRO8]]/(-Tabla1[[#This Row],[STOP POR OPERACIÓN]])</f>
        <v>#DIV/0!</v>
      </c>
    </row>
    <row r="691" spans="1:11" ht="16.5" thickTop="1" thickBot="1" x14ac:dyDescent="0.3">
      <c r="A691" s="26"/>
      <c r="B691" s="23"/>
      <c r="C691" s="23"/>
      <c r="D691" s="23"/>
      <c r="E691" s="23"/>
      <c r="F691" s="23"/>
      <c r="G691" s="6" t="str">
        <f>IF(C691&lt;&gt;"",SUMIF('registro operativa'!$D$2:$D$11268,RESULTADOS!C691,'registro operativa'!$X$2:$X$11268),"")</f>
        <v/>
      </c>
      <c r="H691" s="6">
        <f t="shared" si="11"/>
        <v>0</v>
      </c>
      <c r="I691" s="23"/>
      <c r="J691" s="23"/>
      <c r="K691" s="6" t="e">
        <f>Tabla1[[#This Row],[NETO EN PPRO8]]/(-Tabla1[[#This Row],[STOP POR OPERACIÓN]])</f>
        <v>#DIV/0!</v>
      </c>
    </row>
    <row r="692" spans="1:11" ht="16.5" thickTop="1" thickBot="1" x14ac:dyDescent="0.3">
      <c r="A692" s="26"/>
      <c r="B692" s="23"/>
      <c r="C692" s="23"/>
      <c r="D692" s="23"/>
      <c r="E692" s="23"/>
      <c r="F692" s="23"/>
      <c r="G692" s="6" t="str">
        <f>IF(C692&lt;&gt;"",SUMIF('registro operativa'!$D$2:$D$11268,RESULTADOS!C692,'registro operativa'!$X$2:$X$11268),"")</f>
        <v/>
      </c>
      <c r="H692" s="6">
        <f t="shared" si="11"/>
        <v>0</v>
      </c>
      <c r="I692" s="23"/>
      <c r="J692" s="23"/>
      <c r="K692" s="6" t="e">
        <f>Tabla1[[#This Row],[NETO EN PPRO8]]/(-Tabla1[[#This Row],[STOP POR OPERACIÓN]])</f>
        <v>#DIV/0!</v>
      </c>
    </row>
    <row r="693" spans="1:11" ht="16.5" thickTop="1" thickBot="1" x14ac:dyDescent="0.3">
      <c r="A693" s="26"/>
      <c r="B693" s="23"/>
      <c r="C693" s="23"/>
      <c r="D693" s="23"/>
      <c r="E693" s="23"/>
      <c r="F693" s="23"/>
      <c r="G693" s="6" t="str">
        <f>IF(C693&lt;&gt;"",SUMIF('registro operativa'!$D$2:$D$11268,RESULTADOS!C693,'registro operativa'!$X$2:$X$11268),"")</f>
        <v/>
      </c>
      <c r="H693" s="6">
        <f t="shared" si="11"/>
        <v>0</v>
      </c>
      <c r="I693" s="23"/>
      <c r="J693" s="23"/>
      <c r="K693" s="6" t="e">
        <f>Tabla1[[#This Row],[NETO EN PPRO8]]/(-Tabla1[[#This Row],[STOP POR OPERACIÓN]])</f>
        <v>#DIV/0!</v>
      </c>
    </row>
    <row r="694" spans="1:11" ht="16.5" thickTop="1" thickBot="1" x14ac:dyDescent="0.3">
      <c r="A694" s="26"/>
      <c r="B694" s="23"/>
      <c r="C694" s="23"/>
      <c r="D694" s="23"/>
      <c r="E694" s="23"/>
      <c r="F694" s="23"/>
      <c r="G694" s="6" t="str">
        <f>IF(C694&lt;&gt;"",SUMIF('registro operativa'!$D$2:$D$11268,RESULTADOS!C694,'registro operativa'!$X$2:$X$11268),"")</f>
        <v/>
      </c>
      <c r="H694" s="6">
        <f t="shared" si="11"/>
        <v>0</v>
      </c>
      <c r="I694" s="23"/>
      <c r="J694" s="23"/>
      <c r="K694" s="6" t="e">
        <f>Tabla1[[#This Row],[NETO EN PPRO8]]/(-Tabla1[[#This Row],[STOP POR OPERACIÓN]])</f>
        <v>#DIV/0!</v>
      </c>
    </row>
    <row r="695" spans="1:11" ht="16.5" thickTop="1" thickBot="1" x14ac:dyDescent="0.3">
      <c r="A695" s="26"/>
      <c r="B695" s="23"/>
      <c r="C695" s="23"/>
      <c r="D695" s="23"/>
      <c r="E695" s="23"/>
      <c r="F695" s="23"/>
      <c r="G695" s="6" t="str">
        <f>IF(C695&lt;&gt;"",SUMIF('registro operativa'!$D$2:$D$11268,RESULTADOS!C695,'registro operativa'!$X$2:$X$11268),"")</f>
        <v/>
      </c>
      <c r="H695" s="6">
        <f t="shared" si="11"/>
        <v>0</v>
      </c>
      <c r="I695" s="23"/>
      <c r="J695" s="23"/>
      <c r="K695" s="6" t="e">
        <f>Tabla1[[#This Row],[NETO EN PPRO8]]/(-Tabla1[[#This Row],[STOP POR OPERACIÓN]])</f>
        <v>#DIV/0!</v>
      </c>
    </row>
    <row r="696" spans="1:11" ht="16.5" thickTop="1" thickBot="1" x14ac:dyDescent="0.3">
      <c r="A696" s="26"/>
      <c r="B696" s="23"/>
      <c r="C696" s="23"/>
      <c r="D696" s="23"/>
      <c r="E696" s="23"/>
      <c r="F696" s="23"/>
      <c r="G696" s="6" t="str">
        <f>IF(C696&lt;&gt;"",SUMIF('registro operativa'!$D$2:$D$11268,RESULTADOS!C696,'registro operativa'!$X$2:$X$11268),"")</f>
        <v/>
      </c>
      <c r="H696" s="6">
        <f t="shared" si="11"/>
        <v>0</v>
      </c>
      <c r="I696" s="23"/>
      <c r="J696" s="23"/>
      <c r="K696" s="6" t="e">
        <f>Tabla1[[#This Row],[NETO EN PPRO8]]/(-Tabla1[[#This Row],[STOP POR OPERACIÓN]])</f>
        <v>#DIV/0!</v>
      </c>
    </row>
    <row r="697" spans="1:11" ht="16.5" thickTop="1" thickBot="1" x14ac:dyDescent="0.3">
      <c r="A697" s="26"/>
      <c r="B697" s="23"/>
      <c r="C697" s="23"/>
      <c r="D697" s="23"/>
      <c r="E697" s="23"/>
      <c r="F697" s="23"/>
      <c r="G697" s="6" t="str">
        <f>IF(C697&lt;&gt;"",SUMIF('registro operativa'!$D$2:$D$11268,RESULTADOS!C697,'registro operativa'!$X$2:$X$11268),"")</f>
        <v/>
      </c>
      <c r="H697" s="6">
        <f t="shared" si="11"/>
        <v>0</v>
      </c>
      <c r="I697" s="23"/>
      <c r="J697" s="23"/>
      <c r="K697" s="6" t="e">
        <f>Tabla1[[#This Row],[NETO EN PPRO8]]/(-Tabla1[[#This Row],[STOP POR OPERACIÓN]])</f>
        <v>#DIV/0!</v>
      </c>
    </row>
    <row r="698" spans="1:11" ht="16.5" thickTop="1" thickBot="1" x14ac:dyDescent="0.3">
      <c r="A698" s="26"/>
      <c r="B698" s="23"/>
      <c r="C698" s="23"/>
      <c r="D698" s="23"/>
      <c r="E698" s="23"/>
      <c r="F698" s="23"/>
      <c r="G698" s="6" t="str">
        <f>IF(C698&lt;&gt;"",SUMIF('registro operativa'!$D$2:$D$11268,RESULTADOS!C698,'registro operativa'!$X$2:$X$11268),"")</f>
        <v/>
      </c>
      <c r="H698" s="6">
        <f t="shared" si="11"/>
        <v>0</v>
      </c>
      <c r="I698" s="23"/>
      <c r="J698" s="23"/>
      <c r="K698" s="6" t="e">
        <f>Tabla1[[#This Row],[NETO EN PPRO8]]/(-Tabla1[[#This Row],[STOP POR OPERACIÓN]])</f>
        <v>#DIV/0!</v>
      </c>
    </row>
    <row r="699" spans="1:11" ht="16.5" thickTop="1" thickBot="1" x14ac:dyDescent="0.3">
      <c r="A699" s="26"/>
      <c r="B699" s="23"/>
      <c r="C699" s="23"/>
      <c r="D699" s="23"/>
      <c r="E699" s="23"/>
      <c r="F699" s="23"/>
      <c r="G699" s="6" t="str">
        <f>IF(C699&lt;&gt;"",SUMIF('registro operativa'!$D$2:$D$11268,RESULTADOS!C699,'registro operativa'!$X$2:$X$11268),"")</f>
        <v/>
      </c>
      <c r="H699" s="6">
        <f t="shared" si="11"/>
        <v>0</v>
      </c>
      <c r="I699" s="23"/>
      <c r="J699" s="23"/>
      <c r="K699" s="6" t="e">
        <f>Tabla1[[#This Row],[NETO EN PPRO8]]/(-Tabla1[[#This Row],[STOP POR OPERACIÓN]])</f>
        <v>#DIV/0!</v>
      </c>
    </row>
    <row r="700" spans="1:11" ht="16.5" thickTop="1" thickBot="1" x14ac:dyDescent="0.3">
      <c r="A700" s="26"/>
      <c r="B700" s="23"/>
      <c r="C700" s="23"/>
      <c r="D700" s="23"/>
      <c r="E700" s="23"/>
      <c r="F700" s="23"/>
      <c r="G700" s="6" t="str">
        <f>IF(C700&lt;&gt;"",SUMIF('registro operativa'!$D$2:$D$11268,RESULTADOS!C700,'registro operativa'!$X$2:$X$11268),"")</f>
        <v/>
      </c>
      <c r="H700" s="6">
        <f t="shared" si="11"/>
        <v>0</v>
      </c>
      <c r="I700" s="23"/>
      <c r="J700" s="23"/>
      <c r="K700" s="6" t="e">
        <f>Tabla1[[#This Row],[NETO EN PPRO8]]/(-Tabla1[[#This Row],[STOP POR OPERACIÓN]])</f>
        <v>#DIV/0!</v>
      </c>
    </row>
    <row r="701" spans="1:11" ht="16.5" thickTop="1" thickBot="1" x14ac:dyDescent="0.3">
      <c r="A701" s="26"/>
      <c r="B701" s="23"/>
      <c r="C701" s="23"/>
      <c r="D701" s="23"/>
      <c r="E701" s="23"/>
      <c r="F701" s="23"/>
      <c r="G701" s="6" t="str">
        <f>IF(C701&lt;&gt;"",SUMIF('registro operativa'!$D$2:$D$11268,RESULTADOS!C701,'registro operativa'!$X$2:$X$11268),"")</f>
        <v/>
      </c>
      <c r="H701" s="6">
        <f t="shared" si="11"/>
        <v>0</v>
      </c>
      <c r="I701" s="23"/>
      <c r="J701" s="23"/>
      <c r="K701" s="6" t="e">
        <f>Tabla1[[#This Row],[NETO EN PPRO8]]/(-Tabla1[[#This Row],[STOP POR OPERACIÓN]])</f>
        <v>#DIV/0!</v>
      </c>
    </row>
    <row r="702" spans="1:11" ht="16.5" thickTop="1" thickBot="1" x14ac:dyDescent="0.3">
      <c r="A702" s="26"/>
      <c r="B702" s="23"/>
      <c r="C702" s="23"/>
      <c r="D702" s="23"/>
      <c r="E702" s="23"/>
      <c r="F702" s="23"/>
      <c r="G702" s="6" t="str">
        <f>IF(C702&lt;&gt;"",SUMIF('registro operativa'!$D$2:$D$11268,RESULTADOS!C702,'registro operativa'!$X$2:$X$11268),"")</f>
        <v/>
      </c>
      <c r="H702" s="6">
        <f t="shared" si="11"/>
        <v>0</v>
      </c>
      <c r="I702" s="23"/>
      <c r="J702" s="23"/>
      <c r="K702" s="6" t="e">
        <f>Tabla1[[#This Row],[NETO EN PPRO8]]/(-Tabla1[[#This Row],[STOP POR OPERACIÓN]])</f>
        <v>#DIV/0!</v>
      </c>
    </row>
    <row r="703" spans="1:11" ht="16.5" thickTop="1" thickBot="1" x14ac:dyDescent="0.3">
      <c r="A703" s="26"/>
      <c r="B703" s="23"/>
      <c r="C703" s="23"/>
      <c r="D703" s="23"/>
      <c r="E703" s="23"/>
      <c r="F703" s="23"/>
      <c r="G703" s="6" t="str">
        <f>IF(C703&lt;&gt;"",SUMIF('registro operativa'!$D$2:$D$11268,RESULTADOS!C703,'registro operativa'!$X$2:$X$11268),"")</f>
        <v/>
      </c>
      <c r="H703" s="6">
        <f t="shared" si="11"/>
        <v>0</v>
      </c>
      <c r="I703" s="23"/>
      <c r="J703" s="23"/>
      <c r="K703" s="6" t="e">
        <f>Tabla1[[#This Row],[NETO EN PPRO8]]/(-Tabla1[[#This Row],[STOP POR OPERACIÓN]])</f>
        <v>#DIV/0!</v>
      </c>
    </row>
    <row r="704" spans="1:11" ht="16.5" thickTop="1" thickBot="1" x14ac:dyDescent="0.3">
      <c r="A704" s="26"/>
      <c r="B704" s="23"/>
      <c r="C704" s="23"/>
      <c r="D704" s="23"/>
      <c r="E704" s="23"/>
      <c r="F704" s="23"/>
      <c r="G704" s="6" t="str">
        <f>IF(C704&lt;&gt;"",SUMIF('registro operativa'!$D$2:$D$11268,RESULTADOS!C704,'registro operativa'!$X$2:$X$11268),"")</f>
        <v/>
      </c>
      <c r="H704" s="6">
        <f t="shared" si="11"/>
        <v>0</v>
      </c>
      <c r="I704" s="23"/>
      <c r="J704" s="23"/>
      <c r="K704" s="6" t="e">
        <f>Tabla1[[#This Row],[NETO EN PPRO8]]/(-Tabla1[[#This Row],[STOP POR OPERACIÓN]])</f>
        <v>#DIV/0!</v>
      </c>
    </row>
    <row r="705" spans="1:11" ht="16.5" thickTop="1" thickBot="1" x14ac:dyDescent="0.3">
      <c r="A705" s="26"/>
      <c r="B705" s="23"/>
      <c r="C705" s="23"/>
      <c r="D705" s="23"/>
      <c r="E705" s="23"/>
      <c r="F705" s="23"/>
      <c r="G705" s="6" t="str">
        <f>IF(C705&lt;&gt;"",SUMIF('registro operativa'!$D$2:$D$11268,RESULTADOS!C705,'registro operativa'!$X$2:$X$11268),"")</f>
        <v/>
      </c>
      <c r="H705" s="6">
        <f t="shared" si="11"/>
        <v>0</v>
      </c>
      <c r="I705" s="23"/>
      <c r="J705" s="23"/>
      <c r="K705" s="6" t="e">
        <f>Tabla1[[#This Row],[NETO EN PPRO8]]/(-Tabla1[[#This Row],[STOP POR OPERACIÓN]])</f>
        <v>#DIV/0!</v>
      </c>
    </row>
    <row r="706" spans="1:11" ht="16.5" thickTop="1" thickBot="1" x14ac:dyDescent="0.3">
      <c r="A706" s="26"/>
      <c r="B706" s="23"/>
      <c r="C706" s="23"/>
      <c r="D706" s="23"/>
      <c r="E706" s="23"/>
      <c r="F706" s="23"/>
      <c r="G706" s="6" t="str">
        <f>IF(C706&lt;&gt;"",SUMIF('registro operativa'!$D$2:$D$11268,RESULTADOS!C706,'registro operativa'!$X$2:$X$11268),"")</f>
        <v/>
      </c>
      <c r="H706" s="6">
        <f t="shared" si="11"/>
        <v>0</v>
      </c>
      <c r="I706" s="23"/>
      <c r="J706" s="23"/>
      <c r="K706" s="6" t="e">
        <f>Tabla1[[#This Row],[NETO EN PPRO8]]/(-Tabla1[[#This Row],[STOP POR OPERACIÓN]])</f>
        <v>#DIV/0!</v>
      </c>
    </row>
    <row r="707" spans="1:11" ht="16.5" thickTop="1" thickBot="1" x14ac:dyDescent="0.3">
      <c r="A707" s="26"/>
      <c r="B707" s="23"/>
      <c r="C707" s="23"/>
      <c r="D707" s="23"/>
      <c r="E707" s="23"/>
      <c r="F707" s="23"/>
      <c r="G707" s="6" t="str">
        <f>IF(C707&lt;&gt;"",SUMIF('registro operativa'!$D$2:$D$11268,RESULTADOS!C707,'registro operativa'!$X$2:$X$11268),"")</f>
        <v/>
      </c>
      <c r="H707" s="6">
        <f t="shared" si="11"/>
        <v>0</v>
      </c>
      <c r="I707" s="23"/>
      <c r="J707" s="23"/>
      <c r="K707" s="6" t="e">
        <f>Tabla1[[#This Row],[NETO EN PPRO8]]/(-Tabla1[[#This Row],[STOP POR OPERACIÓN]])</f>
        <v>#DIV/0!</v>
      </c>
    </row>
    <row r="708" spans="1:11" ht="16.5" thickTop="1" thickBot="1" x14ac:dyDescent="0.3">
      <c r="A708" s="26"/>
      <c r="B708" s="23"/>
      <c r="C708" s="23"/>
      <c r="D708" s="23"/>
      <c r="E708" s="23"/>
      <c r="F708" s="23"/>
      <c r="G708" s="6" t="str">
        <f>IF(C708&lt;&gt;"",SUMIF('registro operativa'!$D$2:$D$11268,RESULTADOS!C708,'registro operativa'!$X$2:$X$11268),"")</f>
        <v/>
      </c>
      <c r="H708" s="6">
        <f t="shared" si="11"/>
        <v>0</v>
      </c>
      <c r="I708" s="23"/>
      <c r="J708" s="23"/>
      <c r="K708" s="6" t="e">
        <f>Tabla1[[#This Row],[NETO EN PPRO8]]/(-Tabla1[[#This Row],[STOP POR OPERACIÓN]])</f>
        <v>#DIV/0!</v>
      </c>
    </row>
    <row r="709" spans="1:11" ht="16.5" thickTop="1" thickBot="1" x14ac:dyDescent="0.3">
      <c r="A709" s="26"/>
      <c r="B709" s="23"/>
      <c r="C709" s="23"/>
      <c r="D709" s="23"/>
      <c r="E709" s="23"/>
      <c r="F709" s="23"/>
      <c r="G709" s="6" t="str">
        <f>IF(C709&lt;&gt;"",SUMIF('registro operativa'!$D$2:$D$11268,RESULTADOS!C709,'registro operativa'!$X$2:$X$11268),"")</f>
        <v/>
      </c>
      <c r="H709" s="6">
        <f t="shared" si="11"/>
        <v>0</v>
      </c>
      <c r="I709" s="23"/>
      <c r="J709" s="23"/>
      <c r="K709" s="6" t="e">
        <f>Tabla1[[#This Row],[NETO EN PPRO8]]/(-Tabla1[[#This Row],[STOP POR OPERACIÓN]])</f>
        <v>#DIV/0!</v>
      </c>
    </row>
    <row r="710" spans="1:11" ht="16.5" thickTop="1" thickBot="1" x14ac:dyDescent="0.3">
      <c r="A710" s="26"/>
      <c r="B710" s="23"/>
      <c r="C710" s="23"/>
      <c r="D710" s="23"/>
      <c r="E710" s="23"/>
      <c r="F710" s="23"/>
      <c r="G710" s="6" t="str">
        <f>IF(C710&lt;&gt;"",SUMIF('registro operativa'!$D$2:$D$11268,RESULTADOS!C710,'registro operativa'!$X$2:$X$11268),"")</f>
        <v/>
      </c>
      <c r="H710" s="6">
        <f t="shared" si="11"/>
        <v>0</v>
      </c>
      <c r="I710" s="23"/>
      <c r="J710" s="23"/>
      <c r="K710" s="6" t="e">
        <f>Tabla1[[#This Row],[NETO EN PPRO8]]/(-Tabla1[[#This Row],[STOP POR OPERACIÓN]])</f>
        <v>#DIV/0!</v>
      </c>
    </row>
    <row r="711" spans="1:11" ht="16.5" thickTop="1" thickBot="1" x14ac:dyDescent="0.3">
      <c r="A711" s="26"/>
      <c r="B711" s="23"/>
      <c r="C711" s="23"/>
      <c r="D711" s="23"/>
      <c r="E711" s="23"/>
      <c r="F711" s="23"/>
      <c r="G711" s="6" t="str">
        <f>IF(C711&lt;&gt;"",SUMIF('registro operativa'!$D$2:$D$11268,RESULTADOS!C711,'registro operativa'!$X$2:$X$11268),"")</f>
        <v/>
      </c>
      <c r="H711" s="6">
        <f t="shared" si="11"/>
        <v>0</v>
      </c>
      <c r="I711" s="23"/>
      <c r="J711" s="23"/>
      <c r="K711" s="6" t="e">
        <f>Tabla1[[#This Row],[NETO EN PPRO8]]/(-Tabla1[[#This Row],[STOP POR OPERACIÓN]])</f>
        <v>#DIV/0!</v>
      </c>
    </row>
    <row r="712" spans="1:11" ht="16.5" thickTop="1" thickBot="1" x14ac:dyDescent="0.3">
      <c r="A712" s="26"/>
      <c r="B712" s="23"/>
      <c r="C712" s="23"/>
      <c r="D712" s="23"/>
      <c r="E712" s="23"/>
      <c r="F712" s="23"/>
      <c r="G712" s="6" t="str">
        <f>IF(C712&lt;&gt;"",SUMIF('registro operativa'!$D$2:$D$11268,RESULTADOS!C712,'registro operativa'!$X$2:$X$11268),"")</f>
        <v/>
      </c>
      <c r="H712" s="6">
        <f t="shared" si="11"/>
        <v>0</v>
      </c>
      <c r="I712" s="23"/>
      <c r="J712" s="23"/>
      <c r="K712" s="6" t="e">
        <f>Tabla1[[#This Row],[NETO EN PPRO8]]/(-Tabla1[[#This Row],[STOP POR OPERACIÓN]])</f>
        <v>#DIV/0!</v>
      </c>
    </row>
    <row r="713" spans="1:11" ht="16.5" thickTop="1" thickBot="1" x14ac:dyDescent="0.3">
      <c r="A713" s="26"/>
      <c r="B713" s="23"/>
      <c r="C713" s="23"/>
      <c r="D713" s="23"/>
      <c r="E713" s="23"/>
      <c r="F713" s="23"/>
      <c r="G713" s="6" t="str">
        <f>IF(C713&lt;&gt;"",SUMIF('registro operativa'!$D$2:$D$11268,RESULTADOS!C713,'registro operativa'!$X$2:$X$11268),"")</f>
        <v/>
      </c>
      <c r="H713" s="6">
        <f t="shared" si="11"/>
        <v>0</v>
      </c>
      <c r="I713" s="23"/>
      <c r="J713" s="23"/>
      <c r="K713" s="6" t="e">
        <f>Tabla1[[#This Row],[NETO EN PPRO8]]/(-Tabla1[[#This Row],[STOP POR OPERACIÓN]])</f>
        <v>#DIV/0!</v>
      </c>
    </row>
    <row r="714" spans="1:11" ht="16.5" thickTop="1" thickBot="1" x14ac:dyDescent="0.3">
      <c r="A714" s="26"/>
      <c r="B714" s="23"/>
      <c r="C714" s="23"/>
      <c r="D714" s="23"/>
      <c r="E714" s="23"/>
      <c r="F714" s="23"/>
      <c r="G714" s="6" t="str">
        <f>IF(C714&lt;&gt;"",SUMIF('registro operativa'!$D$2:$D$11268,RESULTADOS!C714,'registro operativa'!$X$2:$X$11268),"")</f>
        <v/>
      </c>
      <c r="H714" s="6">
        <f t="shared" si="11"/>
        <v>0</v>
      </c>
      <c r="I714" s="23"/>
      <c r="J714" s="23"/>
      <c r="K714" s="6" t="e">
        <f>Tabla1[[#This Row],[NETO EN PPRO8]]/(-Tabla1[[#This Row],[STOP POR OPERACIÓN]])</f>
        <v>#DIV/0!</v>
      </c>
    </row>
    <row r="715" spans="1:11" ht="16.5" thickTop="1" thickBot="1" x14ac:dyDescent="0.3">
      <c r="A715" s="26"/>
      <c r="B715" s="23"/>
      <c r="C715" s="23"/>
      <c r="D715" s="23"/>
      <c r="E715" s="23"/>
      <c r="F715" s="23"/>
      <c r="G715" s="6" t="str">
        <f>IF(C715&lt;&gt;"",SUMIF('registro operativa'!$D$2:$D$11268,RESULTADOS!C715,'registro operativa'!$X$2:$X$11268),"")</f>
        <v/>
      </c>
      <c r="H715" s="6">
        <f t="shared" si="11"/>
        <v>0</v>
      </c>
      <c r="I715" s="23"/>
      <c r="J715" s="23"/>
      <c r="K715" s="6" t="e">
        <f>Tabla1[[#This Row],[NETO EN PPRO8]]/(-Tabla1[[#This Row],[STOP POR OPERACIÓN]])</f>
        <v>#DIV/0!</v>
      </c>
    </row>
    <row r="716" spans="1:11" ht="16.5" thickTop="1" thickBot="1" x14ac:dyDescent="0.3">
      <c r="A716" s="26"/>
      <c r="B716" s="23"/>
      <c r="C716" s="23"/>
      <c r="D716" s="23"/>
      <c r="E716" s="23"/>
      <c r="F716" s="23"/>
      <c r="G716" s="6" t="str">
        <f>IF(C716&lt;&gt;"",SUMIF('registro operativa'!$D$2:$D$11268,RESULTADOS!C716,'registro operativa'!$X$2:$X$11268),"")</f>
        <v/>
      </c>
      <c r="H716" s="6">
        <f t="shared" si="11"/>
        <v>0</v>
      </c>
      <c r="I716" s="23"/>
      <c r="J716" s="23"/>
      <c r="K716" s="6" t="e">
        <f>Tabla1[[#This Row],[NETO EN PPRO8]]/(-Tabla1[[#This Row],[STOP POR OPERACIÓN]])</f>
        <v>#DIV/0!</v>
      </c>
    </row>
    <row r="717" spans="1:11" ht="16.5" thickTop="1" thickBot="1" x14ac:dyDescent="0.3">
      <c r="A717" s="26"/>
      <c r="B717" s="23"/>
      <c r="C717" s="23"/>
      <c r="D717" s="23"/>
      <c r="E717" s="23"/>
      <c r="F717" s="23"/>
      <c r="G717" s="6" t="str">
        <f>IF(C717&lt;&gt;"",SUMIF('registro operativa'!$D$2:$D$11268,RESULTADOS!C717,'registro operativa'!$X$2:$X$11268),"")</f>
        <v/>
      </c>
      <c r="H717" s="6">
        <f t="shared" si="11"/>
        <v>0</v>
      </c>
      <c r="I717" s="23"/>
      <c r="J717" s="23"/>
      <c r="K717" s="6" t="e">
        <f>Tabla1[[#This Row],[NETO EN PPRO8]]/(-Tabla1[[#This Row],[STOP POR OPERACIÓN]])</f>
        <v>#DIV/0!</v>
      </c>
    </row>
    <row r="718" spans="1:11" ht="16.5" thickTop="1" thickBot="1" x14ac:dyDescent="0.3">
      <c r="A718" s="26"/>
      <c r="B718" s="23"/>
      <c r="C718" s="23"/>
      <c r="D718" s="23"/>
      <c r="E718" s="23"/>
      <c r="F718" s="23"/>
      <c r="G718" s="6" t="str">
        <f>IF(C718&lt;&gt;"",SUMIF('registro operativa'!$D$2:$D$11268,RESULTADOS!C718,'registro operativa'!$X$2:$X$11268),"")</f>
        <v/>
      </c>
      <c r="H718" s="6">
        <f t="shared" si="11"/>
        <v>0</v>
      </c>
      <c r="I718" s="23"/>
      <c r="J718" s="23"/>
      <c r="K718" s="6" t="e">
        <f>Tabla1[[#This Row],[NETO EN PPRO8]]/(-Tabla1[[#This Row],[STOP POR OPERACIÓN]])</f>
        <v>#DIV/0!</v>
      </c>
    </row>
    <row r="719" spans="1:11" ht="16.5" thickTop="1" thickBot="1" x14ac:dyDescent="0.3">
      <c r="A719" s="26"/>
      <c r="B719" s="23"/>
      <c r="C719" s="23"/>
      <c r="D719" s="23"/>
      <c r="E719" s="23"/>
      <c r="F719" s="23"/>
      <c r="G719" s="6" t="str">
        <f>IF(C719&lt;&gt;"",SUMIF('registro operativa'!$D$2:$D$11268,RESULTADOS!C719,'registro operativa'!$X$2:$X$11268),"")</f>
        <v/>
      </c>
      <c r="H719" s="6">
        <f t="shared" si="11"/>
        <v>0</v>
      </c>
      <c r="I719" s="23"/>
      <c r="J719" s="23"/>
      <c r="K719" s="6" t="e">
        <f>Tabla1[[#This Row],[NETO EN PPRO8]]/(-Tabla1[[#This Row],[STOP POR OPERACIÓN]])</f>
        <v>#DIV/0!</v>
      </c>
    </row>
    <row r="720" spans="1:11" ht="16.5" thickTop="1" thickBot="1" x14ac:dyDescent="0.3">
      <c r="A720" s="26"/>
      <c r="B720" s="23"/>
      <c r="C720" s="23"/>
      <c r="D720" s="23"/>
      <c r="E720" s="23"/>
      <c r="F720" s="23"/>
      <c r="G720" s="6" t="str">
        <f>IF(C720&lt;&gt;"",SUMIF('registro operativa'!$D$2:$D$11268,RESULTADOS!C720,'registro operativa'!$X$2:$X$11268),"")</f>
        <v/>
      </c>
      <c r="H720" s="6">
        <f t="shared" si="11"/>
        <v>0</v>
      </c>
      <c r="I720" s="23"/>
      <c r="J720" s="23"/>
      <c r="K720" s="6" t="e">
        <f>Tabla1[[#This Row],[NETO EN PPRO8]]/(-Tabla1[[#This Row],[STOP POR OPERACIÓN]])</f>
        <v>#DIV/0!</v>
      </c>
    </row>
    <row r="721" spans="1:11" ht="16.5" thickTop="1" thickBot="1" x14ac:dyDescent="0.3">
      <c r="A721" s="26"/>
      <c r="B721" s="23"/>
      <c r="C721" s="23"/>
      <c r="D721" s="23"/>
      <c r="E721" s="23"/>
      <c r="F721" s="23"/>
      <c r="G721" s="6" t="str">
        <f>IF(C721&lt;&gt;"",SUMIF('registro operativa'!$D$2:$D$11268,RESULTADOS!C721,'registro operativa'!$X$2:$X$11268),"")</f>
        <v/>
      </c>
      <c r="H721" s="6">
        <f t="shared" si="11"/>
        <v>0</v>
      </c>
      <c r="I721" s="23"/>
      <c r="J721" s="23"/>
      <c r="K721" s="6" t="e">
        <f>Tabla1[[#This Row],[NETO EN PPRO8]]/(-Tabla1[[#This Row],[STOP POR OPERACIÓN]])</f>
        <v>#DIV/0!</v>
      </c>
    </row>
    <row r="722" spans="1:11" ht="16.5" thickTop="1" thickBot="1" x14ac:dyDescent="0.3">
      <c r="A722" s="26"/>
      <c r="B722" s="23"/>
      <c r="C722" s="23"/>
      <c r="D722" s="23"/>
      <c r="E722" s="23"/>
      <c r="F722" s="23"/>
      <c r="G722" s="6" t="str">
        <f>IF(C722&lt;&gt;"",SUMIF('registro operativa'!$D$2:$D$11268,RESULTADOS!C722,'registro operativa'!$X$2:$X$11268),"")</f>
        <v/>
      </c>
      <c r="H722" s="6">
        <f t="shared" si="11"/>
        <v>0</v>
      </c>
      <c r="I722" s="23"/>
      <c r="J722" s="23"/>
      <c r="K722" s="6" t="e">
        <f>Tabla1[[#This Row],[NETO EN PPRO8]]/(-Tabla1[[#This Row],[STOP POR OPERACIÓN]])</f>
        <v>#DIV/0!</v>
      </c>
    </row>
    <row r="723" spans="1:11" ht="16.5" thickTop="1" thickBot="1" x14ac:dyDescent="0.3">
      <c r="A723" s="26"/>
      <c r="B723" s="23"/>
      <c r="C723" s="23"/>
      <c r="D723" s="23"/>
      <c r="E723" s="23"/>
      <c r="F723" s="23"/>
      <c r="G723" s="6" t="str">
        <f>IF(C723&lt;&gt;"",SUMIF('registro operativa'!$D$2:$D$11268,RESULTADOS!C723,'registro operativa'!$X$2:$X$11268),"")</f>
        <v/>
      </c>
      <c r="H723" s="6">
        <f t="shared" si="11"/>
        <v>0</v>
      </c>
      <c r="I723" s="23"/>
      <c r="J723" s="23"/>
      <c r="K723" s="6" t="e">
        <f>Tabla1[[#This Row],[NETO EN PPRO8]]/(-Tabla1[[#This Row],[STOP POR OPERACIÓN]])</f>
        <v>#DIV/0!</v>
      </c>
    </row>
    <row r="724" spans="1:11" ht="16.5" thickTop="1" thickBot="1" x14ac:dyDescent="0.3">
      <c r="A724" s="26"/>
      <c r="B724" s="23"/>
      <c r="C724" s="23"/>
      <c r="D724" s="23"/>
      <c r="E724" s="23"/>
      <c r="F724" s="23"/>
      <c r="G724" s="6" t="str">
        <f>IF(C724&lt;&gt;"",SUMIF('registro operativa'!$D$2:$D$11268,RESULTADOS!C724,'registro operativa'!$X$2:$X$11268),"")</f>
        <v/>
      </c>
      <c r="H724" s="6">
        <f t="shared" si="11"/>
        <v>0</v>
      </c>
      <c r="I724" s="23"/>
      <c r="J724" s="23"/>
      <c r="K724" s="6" t="e">
        <f>Tabla1[[#This Row],[NETO EN PPRO8]]/(-Tabla1[[#This Row],[STOP POR OPERACIÓN]])</f>
        <v>#DIV/0!</v>
      </c>
    </row>
    <row r="725" spans="1:11" ht="16.5" thickTop="1" thickBot="1" x14ac:dyDescent="0.3">
      <c r="A725" s="26"/>
      <c r="B725" s="23"/>
      <c r="C725" s="23"/>
      <c r="D725" s="23"/>
      <c r="E725" s="23"/>
      <c r="F725" s="23"/>
      <c r="G725" s="6" t="str">
        <f>IF(C725&lt;&gt;"",SUMIF('registro operativa'!$D$2:$D$11268,RESULTADOS!C725,'registro operativa'!$X$2:$X$11268),"")</f>
        <v/>
      </c>
      <c r="H725" s="6">
        <f t="shared" si="11"/>
        <v>0</v>
      </c>
      <c r="I725" s="23"/>
      <c r="J725" s="23"/>
      <c r="K725" s="6" t="e">
        <f>Tabla1[[#This Row],[NETO EN PPRO8]]/(-Tabla1[[#This Row],[STOP POR OPERACIÓN]])</f>
        <v>#DIV/0!</v>
      </c>
    </row>
    <row r="726" spans="1:11" ht="16.5" thickTop="1" thickBot="1" x14ac:dyDescent="0.3">
      <c r="A726" s="26"/>
      <c r="B726" s="23"/>
      <c r="C726" s="23"/>
      <c r="D726" s="23"/>
      <c r="E726" s="23"/>
      <c r="F726" s="23"/>
      <c r="G726" s="6" t="str">
        <f>IF(C726&lt;&gt;"",SUMIF('registro operativa'!$D$2:$D$11268,RESULTADOS!C726,'registro operativa'!$X$2:$X$11268),"")</f>
        <v/>
      </c>
      <c r="H726" s="6">
        <f t="shared" ref="H726:H789" si="12">IFERROR(F726+H725,"")</f>
        <v>0</v>
      </c>
      <c r="I726" s="23"/>
      <c r="J726" s="23"/>
      <c r="K726" s="6" t="e">
        <f>Tabla1[[#This Row],[NETO EN PPRO8]]/(-Tabla1[[#This Row],[STOP POR OPERACIÓN]])</f>
        <v>#DIV/0!</v>
      </c>
    </row>
    <row r="727" spans="1:11" ht="16.5" thickTop="1" thickBot="1" x14ac:dyDescent="0.3">
      <c r="A727" s="26"/>
      <c r="B727" s="23"/>
      <c r="C727" s="23"/>
      <c r="D727" s="23"/>
      <c r="E727" s="23"/>
      <c r="F727" s="23"/>
      <c r="G727" s="6" t="str">
        <f>IF(C727&lt;&gt;"",SUMIF('registro operativa'!$D$2:$D$11268,RESULTADOS!C727,'registro operativa'!$X$2:$X$11268),"")</f>
        <v/>
      </c>
      <c r="H727" s="6">
        <f t="shared" si="12"/>
        <v>0</v>
      </c>
      <c r="I727" s="23"/>
      <c r="J727" s="23"/>
      <c r="K727" s="6" t="e">
        <f>Tabla1[[#This Row],[NETO EN PPRO8]]/(-Tabla1[[#This Row],[STOP POR OPERACIÓN]])</f>
        <v>#DIV/0!</v>
      </c>
    </row>
    <row r="728" spans="1:11" ht="16.5" thickTop="1" thickBot="1" x14ac:dyDescent="0.3">
      <c r="A728" s="26"/>
      <c r="B728" s="23"/>
      <c r="C728" s="23"/>
      <c r="D728" s="23"/>
      <c r="E728" s="23"/>
      <c r="F728" s="23"/>
      <c r="G728" s="6" t="str">
        <f>IF(C728&lt;&gt;"",SUMIF('registro operativa'!$D$2:$D$11268,RESULTADOS!C728,'registro operativa'!$X$2:$X$11268),"")</f>
        <v/>
      </c>
      <c r="H728" s="6">
        <f t="shared" si="12"/>
        <v>0</v>
      </c>
      <c r="I728" s="23"/>
      <c r="J728" s="23"/>
      <c r="K728" s="6" t="e">
        <f>Tabla1[[#This Row],[NETO EN PPRO8]]/(-Tabla1[[#This Row],[STOP POR OPERACIÓN]])</f>
        <v>#DIV/0!</v>
      </c>
    </row>
    <row r="729" spans="1:11" ht="16.5" thickTop="1" thickBot="1" x14ac:dyDescent="0.3">
      <c r="A729" s="26"/>
      <c r="B729" s="23"/>
      <c r="C729" s="23"/>
      <c r="D729" s="23"/>
      <c r="E729" s="23"/>
      <c r="F729" s="23"/>
      <c r="G729" s="6" t="str">
        <f>IF(C729&lt;&gt;"",SUMIF('registro operativa'!$D$2:$D$11268,RESULTADOS!C729,'registro operativa'!$X$2:$X$11268),"")</f>
        <v/>
      </c>
      <c r="H729" s="6">
        <f t="shared" si="12"/>
        <v>0</v>
      </c>
      <c r="I729" s="23"/>
      <c r="J729" s="23"/>
      <c r="K729" s="6" t="e">
        <f>Tabla1[[#This Row],[NETO EN PPRO8]]/(-Tabla1[[#This Row],[STOP POR OPERACIÓN]])</f>
        <v>#DIV/0!</v>
      </c>
    </row>
    <row r="730" spans="1:11" ht="16.5" thickTop="1" thickBot="1" x14ac:dyDescent="0.3">
      <c r="A730" s="26"/>
      <c r="B730" s="23"/>
      <c r="C730" s="23"/>
      <c r="D730" s="23"/>
      <c r="E730" s="23"/>
      <c r="F730" s="23"/>
      <c r="G730" s="6" t="str">
        <f>IF(C730&lt;&gt;"",SUMIF('registro operativa'!$D$2:$D$11268,RESULTADOS!C730,'registro operativa'!$X$2:$X$11268),"")</f>
        <v/>
      </c>
      <c r="H730" s="6">
        <f t="shared" si="12"/>
        <v>0</v>
      </c>
      <c r="I730" s="23"/>
      <c r="J730" s="23"/>
      <c r="K730" s="6" t="e">
        <f>Tabla1[[#This Row],[NETO EN PPRO8]]/(-Tabla1[[#This Row],[STOP POR OPERACIÓN]])</f>
        <v>#DIV/0!</v>
      </c>
    </row>
    <row r="731" spans="1:11" ht="16.5" thickTop="1" thickBot="1" x14ac:dyDescent="0.3">
      <c r="A731" s="26"/>
      <c r="B731" s="23"/>
      <c r="C731" s="23"/>
      <c r="D731" s="23"/>
      <c r="E731" s="23"/>
      <c r="F731" s="23"/>
      <c r="G731" s="6" t="str">
        <f>IF(C731&lt;&gt;"",SUMIF('registro operativa'!$D$2:$D$11268,RESULTADOS!C731,'registro operativa'!$X$2:$X$11268),"")</f>
        <v/>
      </c>
      <c r="H731" s="6">
        <f t="shared" si="12"/>
        <v>0</v>
      </c>
      <c r="I731" s="23"/>
      <c r="J731" s="23"/>
      <c r="K731" s="6" t="e">
        <f>Tabla1[[#This Row],[NETO EN PPRO8]]/(-Tabla1[[#This Row],[STOP POR OPERACIÓN]])</f>
        <v>#DIV/0!</v>
      </c>
    </row>
    <row r="732" spans="1:11" ht="16.5" thickTop="1" thickBot="1" x14ac:dyDescent="0.3">
      <c r="A732" s="26"/>
      <c r="B732" s="23"/>
      <c r="C732" s="23"/>
      <c r="D732" s="23"/>
      <c r="E732" s="23"/>
      <c r="F732" s="23"/>
      <c r="G732" s="6" t="str">
        <f>IF(C732&lt;&gt;"",SUMIF('registro operativa'!$D$2:$D$11268,RESULTADOS!C732,'registro operativa'!$X$2:$X$11268),"")</f>
        <v/>
      </c>
      <c r="H732" s="6">
        <f t="shared" si="12"/>
        <v>0</v>
      </c>
      <c r="I732" s="23"/>
      <c r="J732" s="23"/>
      <c r="K732" s="6" t="e">
        <f>Tabla1[[#This Row],[NETO EN PPRO8]]/(-Tabla1[[#This Row],[STOP POR OPERACIÓN]])</f>
        <v>#DIV/0!</v>
      </c>
    </row>
    <row r="733" spans="1:11" ht="16.5" thickTop="1" thickBot="1" x14ac:dyDescent="0.3">
      <c r="A733" s="26"/>
      <c r="B733" s="23"/>
      <c r="C733" s="23"/>
      <c r="D733" s="23"/>
      <c r="E733" s="23"/>
      <c r="F733" s="23"/>
      <c r="G733" s="6" t="str">
        <f>IF(C733&lt;&gt;"",SUMIF('registro operativa'!$D$2:$D$11268,RESULTADOS!C733,'registro operativa'!$X$2:$X$11268),"")</f>
        <v/>
      </c>
      <c r="H733" s="6">
        <f t="shared" si="12"/>
        <v>0</v>
      </c>
      <c r="I733" s="23"/>
      <c r="J733" s="23"/>
      <c r="K733" s="6" t="e">
        <f>Tabla1[[#This Row],[NETO EN PPRO8]]/(-Tabla1[[#This Row],[STOP POR OPERACIÓN]])</f>
        <v>#DIV/0!</v>
      </c>
    </row>
    <row r="734" spans="1:11" ht="16.5" thickTop="1" thickBot="1" x14ac:dyDescent="0.3">
      <c r="A734" s="26"/>
      <c r="B734" s="23"/>
      <c r="C734" s="23"/>
      <c r="D734" s="23"/>
      <c r="E734" s="23"/>
      <c r="F734" s="23"/>
      <c r="G734" s="6" t="str">
        <f>IF(C734&lt;&gt;"",SUMIF('registro operativa'!$D$2:$D$11268,RESULTADOS!C734,'registro operativa'!$X$2:$X$11268),"")</f>
        <v/>
      </c>
      <c r="H734" s="6">
        <f t="shared" si="12"/>
        <v>0</v>
      </c>
      <c r="I734" s="23"/>
      <c r="J734" s="23"/>
      <c r="K734" s="6" t="e">
        <f>Tabla1[[#This Row],[NETO EN PPRO8]]/(-Tabla1[[#This Row],[STOP POR OPERACIÓN]])</f>
        <v>#DIV/0!</v>
      </c>
    </row>
    <row r="735" spans="1:11" ht="16.5" thickTop="1" thickBot="1" x14ac:dyDescent="0.3">
      <c r="A735" s="26"/>
      <c r="B735" s="23"/>
      <c r="C735" s="23"/>
      <c r="D735" s="23"/>
      <c r="E735" s="23"/>
      <c r="F735" s="23"/>
      <c r="G735" s="6" t="str">
        <f>IF(C735&lt;&gt;"",SUMIF('registro operativa'!$D$2:$D$11268,RESULTADOS!C735,'registro operativa'!$X$2:$X$11268),"")</f>
        <v/>
      </c>
      <c r="H735" s="6">
        <f t="shared" si="12"/>
        <v>0</v>
      </c>
      <c r="I735" s="23"/>
      <c r="J735" s="23"/>
      <c r="K735" s="6" t="e">
        <f>Tabla1[[#This Row],[NETO EN PPRO8]]/(-Tabla1[[#This Row],[STOP POR OPERACIÓN]])</f>
        <v>#DIV/0!</v>
      </c>
    </row>
    <row r="736" spans="1:11" ht="16.5" thickTop="1" thickBot="1" x14ac:dyDescent="0.3">
      <c r="A736" s="26"/>
      <c r="B736" s="23"/>
      <c r="C736" s="23"/>
      <c r="D736" s="23"/>
      <c r="E736" s="23"/>
      <c r="F736" s="23"/>
      <c r="G736" s="6" t="str">
        <f>IF(C736&lt;&gt;"",SUMIF('registro operativa'!$D$2:$D$11268,RESULTADOS!C736,'registro operativa'!$X$2:$X$11268),"")</f>
        <v/>
      </c>
      <c r="H736" s="6">
        <f t="shared" si="12"/>
        <v>0</v>
      </c>
      <c r="I736" s="23"/>
      <c r="J736" s="23"/>
      <c r="K736" s="6" t="e">
        <f>Tabla1[[#This Row],[NETO EN PPRO8]]/(-Tabla1[[#This Row],[STOP POR OPERACIÓN]])</f>
        <v>#DIV/0!</v>
      </c>
    </row>
    <row r="737" spans="1:11" ht="16.5" thickTop="1" thickBot="1" x14ac:dyDescent="0.3">
      <c r="A737" s="26"/>
      <c r="B737" s="23"/>
      <c r="C737" s="23"/>
      <c r="D737" s="23"/>
      <c r="E737" s="23"/>
      <c r="F737" s="23"/>
      <c r="G737" s="6" t="str">
        <f>IF(C737&lt;&gt;"",SUMIF('registro operativa'!$D$2:$D$11268,RESULTADOS!C737,'registro operativa'!$X$2:$X$11268),"")</f>
        <v/>
      </c>
      <c r="H737" s="6">
        <f t="shared" si="12"/>
        <v>0</v>
      </c>
      <c r="I737" s="23"/>
      <c r="J737" s="23"/>
      <c r="K737" s="6" t="e">
        <f>Tabla1[[#This Row],[NETO EN PPRO8]]/(-Tabla1[[#This Row],[STOP POR OPERACIÓN]])</f>
        <v>#DIV/0!</v>
      </c>
    </row>
    <row r="738" spans="1:11" ht="16.5" thickTop="1" thickBot="1" x14ac:dyDescent="0.3">
      <c r="A738" s="26"/>
      <c r="B738" s="23"/>
      <c r="C738" s="23"/>
      <c r="D738" s="23"/>
      <c r="E738" s="23"/>
      <c r="F738" s="23"/>
      <c r="G738" s="6" t="str">
        <f>IF(C738&lt;&gt;"",SUMIF('registro operativa'!$D$2:$D$11268,RESULTADOS!C738,'registro operativa'!$X$2:$X$11268),"")</f>
        <v/>
      </c>
      <c r="H738" s="6">
        <f t="shared" si="12"/>
        <v>0</v>
      </c>
      <c r="I738" s="23"/>
      <c r="J738" s="23"/>
      <c r="K738" s="6" t="e">
        <f>Tabla1[[#This Row],[NETO EN PPRO8]]/(-Tabla1[[#This Row],[STOP POR OPERACIÓN]])</f>
        <v>#DIV/0!</v>
      </c>
    </row>
    <row r="739" spans="1:11" ht="16.5" thickTop="1" thickBot="1" x14ac:dyDescent="0.3">
      <c r="A739" s="26"/>
      <c r="B739" s="23"/>
      <c r="C739" s="23"/>
      <c r="D739" s="23"/>
      <c r="E739" s="23"/>
      <c r="F739" s="23"/>
      <c r="G739" s="6" t="str">
        <f>IF(C739&lt;&gt;"",SUMIF('registro operativa'!$D$2:$D$11268,RESULTADOS!C739,'registro operativa'!$X$2:$X$11268),"")</f>
        <v/>
      </c>
      <c r="H739" s="6">
        <f t="shared" si="12"/>
        <v>0</v>
      </c>
      <c r="I739" s="23"/>
      <c r="J739" s="23"/>
      <c r="K739" s="6" t="e">
        <f>Tabla1[[#This Row],[NETO EN PPRO8]]/(-Tabla1[[#This Row],[STOP POR OPERACIÓN]])</f>
        <v>#DIV/0!</v>
      </c>
    </row>
    <row r="740" spans="1:11" ht="16.5" thickTop="1" thickBot="1" x14ac:dyDescent="0.3">
      <c r="A740" s="26"/>
      <c r="B740" s="23"/>
      <c r="C740" s="23"/>
      <c r="D740" s="23"/>
      <c r="E740" s="23"/>
      <c r="F740" s="23"/>
      <c r="G740" s="6" t="str">
        <f>IF(C740&lt;&gt;"",SUMIF('registro operativa'!$D$2:$D$11268,RESULTADOS!C740,'registro operativa'!$X$2:$X$11268),"")</f>
        <v/>
      </c>
      <c r="H740" s="6">
        <f t="shared" si="12"/>
        <v>0</v>
      </c>
      <c r="I740" s="23"/>
      <c r="J740" s="23"/>
      <c r="K740" s="6" t="e">
        <f>Tabla1[[#This Row],[NETO EN PPRO8]]/(-Tabla1[[#This Row],[STOP POR OPERACIÓN]])</f>
        <v>#DIV/0!</v>
      </c>
    </row>
    <row r="741" spans="1:11" ht="16.5" thickTop="1" thickBot="1" x14ac:dyDescent="0.3">
      <c r="A741" s="26"/>
      <c r="B741" s="23"/>
      <c r="C741" s="23"/>
      <c r="D741" s="23"/>
      <c r="E741" s="23"/>
      <c r="F741" s="23"/>
      <c r="G741" s="6" t="str">
        <f>IF(C741&lt;&gt;"",SUMIF('registro operativa'!$D$2:$D$11268,RESULTADOS!C741,'registro operativa'!$X$2:$X$11268),"")</f>
        <v/>
      </c>
      <c r="H741" s="6">
        <f t="shared" si="12"/>
        <v>0</v>
      </c>
      <c r="I741" s="23"/>
      <c r="J741" s="23"/>
      <c r="K741" s="6" t="e">
        <f>Tabla1[[#This Row],[NETO EN PPRO8]]/(-Tabla1[[#This Row],[STOP POR OPERACIÓN]])</f>
        <v>#DIV/0!</v>
      </c>
    </row>
    <row r="742" spans="1:11" ht="16.5" thickTop="1" thickBot="1" x14ac:dyDescent="0.3">
      <c r="A742" s="26"/>
      <c r="B742" s="23"/>
      <c r="C742" s="23"/>
      <c r="D742" s="23"/>
      <c r="E742" s="23"/>
      <c r="F742" s="23"/>
      <c r="G742" s="6" t="str">
        <f>IF(C742&lt;&gt;"",SUMIF('registro operativa'!$D$2:$D$11268,RESULTADOS!C742,'registro operativa'!$X$2:$X$11268),"")</f>
        <v/>
      </c>
      <c r="H742" s="6">
        <f t="shared" si="12"/>
        <v>0</v>
      </c>
      <c r="I742" s="23"/>
      <c r="J742" s="23"/>
      <c r="K742" s="6" t="e">
        <f>Tabla1[[#This Row],[NETO EN PPRO8]]/(-Tabla1[[#This Row],[STOP POR OPERACIÓN]])</f>
        <v>#DIV/0!</v>
      </c>
    </row>
    <row r="743" spans="1:11" ht="16.5" thickTop="1" thickBot="1" x14ac:dyDescent="0.3">
      <c r="A743" s="26"/>
      <c r="B743" s="23"/>
      <c r="C743" s="23"/>
      <c r="D743" s="23"/>
      <c r="E743" s="23"/>
      <c r="F743" s="23"/>
      <c r="G743" s="6" t="str">
        <f>IF(C743&lt;&gt;"",SUMIF('registro operativa'!$D$2:$D$11268,RESULTADOS!C743,'registro operativa'!$X$2:$X$11268),"")</f>
        <v/>
      </c>
      <c r="H743" s="6">
        <f t="shared" si="12"/>
        <v>0</v>
      </c>
      <c r="I743" s="23"/>
      <c r="J743" s="23"/>
      <c r="K743" s="6" t="e">
        <f>Tabla1[[#This Row],[NETO EN PPRO8]]/(-Tabla1[[#This Row],[STOP POR OPERACIÓN]])</f>
        <v>#DIV/0!</v>
      </c>
    </row>
    <row r="744" spans="1:11" ht="16.5" thickTop="1" thickBot="1" x14ac:dyDescent="0.3">
      <c r="A744" s="26"/>
      <c r="B744" s="23"/>
      <c r="C744" s="23"/>
      <c r="D744" s="23"/>
      <c r="E744" s="23"/>
      <c r="F744" s="23"/>
      <c r="G744" s="6" t="str">
        <f>IF(C744&lt;&gt;"",SUMIF('registro operativa'!$D$2:$D$11268,RESULTADOS!C744,'registro operativa'!$X$2:$X$11268),"")</f>
        <v/>
      </c>
      <c r="H744" s="6">
        <f t="shared" si="12"/>
        <v>0</v>
      </c>
      <c r="I744" s="23"/>
      <c r="J744" s="23"/>
      <c r="K744" s="6" t="e">
        <f>Tabla1[[#This Row],[NETO EN PPRO8]]/(-Tabla1[[#This Row],[STOP POR OPERACIÓN]])</f>
        <v>#DIV/0!</v>
      </c>
    </row>
    <row r="745" spans="1:11" ht="16.5" thickTop="1" thickBot="1" x14ac:dyDescent="0.3">
      <c r="A745" s="26"/>
      <c r="B745" s="23"/>
      <c r="C745" s="23"/>
      <c r="D745" s="23"/>
      <c r="E745" s="23"/>
      <c r="F745" s="23"/>
      <c r="G745" s="6" t="str">
        <f>IF(C745&lt;&gt;"",SUMIF('registro operativa'!$D$2:$D$11268,RESULTADOS!C745,'registro operativa'!$X$2:$X$11268),"")</f>
        <v/>
      </c>
      <c r="H745" s="6">
        <f t="shared" si="12"/>
        <v>0</v>
      </c>
      <c r="I745" s="23"/>
      <c r="J745" s="23"/>
      <c r="K745" s="6" t="e">
        <f>Tabla1[[#This Row],[NETO EN PPRO8]]/(-Tabla1[[#This Row],[STOP POR OPERACIÓN]])</f>
        <v>#DIV/0!</v>
      </c>
    </row>
    <row r="746" spans="1:11" ht="16.5" thickTop="1" thickBot="1" x14ac:dyDescent="0.3">
      <c r="A746" s="26"/>
      <c r="B746" s="23"/>
      <c r="C746" s="23"/>
      <c r="D746" s="23"/>
      <c r="E746" s="23"/>
      <c r="F746" s="23"/>
      <c r="G746" s="6" t="str">
        <f>IF(C746&lt;&gt;"",SUMIF('registro operativa'!$D$2:$D$11268,RESULTADOS!C746,'registro operativa'!$X$2:$X$11268),"")</f>
        <v/>
      </c>
      <c r="H746" s="6">
        <f t="shared" si="12"/>
        <v>0</v>
      </c>
      <c r="I746" s="23"/>
      <c r="J746" s="23"/>
      <c r="K746" s="6" t="e">
        <f>Tabla1[[#This Row],[NETO EN PPRO8]]/(-Tabla1[[#This Row],[STOP POR OPERACIÓN]])</f>
        <v>#DIV/0!</v>
      </c>
    </row>
    <row r="747" spans="1:11" ht="16.5" thickTop="1" thickBot="1" x14ac:dyDescent="0.3">
      <c r="A747" s="26"/>
      <c r="B747" s="23"/>
      <c r="C747" s="23"/>
      <c r="D747" s="23"/>
      <c r="E747" s="23"/>
      <c r="F747" s="23"/>
      <c r="G747" s="6" t="str">
        <f>IF(C747&lt;&gt;"",SUMIF('registro operativa'!$D$2:$D$11268,RESULTADOS!C747,'registro operativa'!$X$2:$X$11268),"")</f>
        <v/>
      </c>
      <c r="H747" s="6">
        <f t="shared" si="12"/>
        <v>0</v>
      </c>
      <c r="I747" s="23"/>
      <c r="J747" s="23"/>
      <c r="K747" s="6" t="e">
        <f>Tabla1[[#This Row],[NETO EN PPRO8]]/(-Tabla1[[#This Row],[STOP POR OPERACIÓN]])</f>
        <v>#DIV/0!</v>
      </c>
    </row>
    <row r="748" spans="1:11" ht="16.5" thickTop="1" thickBot="1" x14ac:dyDescent="0.3">
      <c r="A748" s="26"/>
      <c r="B748" s="23"/>
      <c r="C748" s="23"/>
      <c r="D748" s="23"/>
      <c r="E748" s="23"/>
      <c r="F748" s="23"/>
      <c r="G748" s="6" t="str">
        <f>IF(C748&lt;&gt;"",SUMIF('registro operativa'!$D$2:$D$11268,RESULTADOS!C748,'registro operativa'!$X$2:$X$11268),"")</f>
        <v/>
      </c>
      <c r="H748" s="6">
        <f t="shared" si="12"/>
        <v>0</v>
      </c>
      <c r="I748" s="23"/>
      <c r="J748" s="23"/>
      <c r="K748" s="6" t="e">
        <f>Tabla1[[#This Row],[NETO EN PPRO8]]/(-Tabla1[[#This Row],[STOP POR OPERACIÓN]])</f>
        <v>#DIV/0!</v>
      </c>
    </row>
    <row r="749" spans="1:11" ht="16.5" thickTop="1" thickBot="1" x14ac:dyDescent="0.3">
      <c r="A749" s="26"/>
      <c r="B749" s="23"/>
      <c r="C749" s="23"/>
      <c r="D749" s="23"/>
      <c r="E749" s="23"/>
      <c r="F749" s="23"/>
      <c r="G749" s="6" t="str">
        <f>IF(C749&lt;&gt;"",SUMIF('registro operativa'!$D$2:$D$11268,RESULTADOS!C749,'registro operativa'!$X$2:$X$11268),"")</f>
        <v/>
      </c>
      <c r="H749" s="6">
        <f t="shared" si="12"/>
        <v>0</v>
      </c>
      <c r="I749" s="23"/>
      <c r="J749" s="23"/>
      <c r="K749" s="6" t="e">
        <f>Tabla1[[#This Row],[NETO EN PPRO8]]/(-Tabla1[[#This Row],[STOP POR OPERACIÓN]])</f>
        <v>#DIV/0!</v>
      </c>
    </row>
    <row r="750" spans="1:11" ht="16.5" thickTop="1" thickBot="1" x14ac:dyDescent="0.3">
      <c r="A750" s="26"/>
      <c r="B750" s="23"/>
      <c r="C750" s="23"/>
      <c r="D750" s="23"/>
      <c r="E750" s="23"/>
      <c r="F750" s="23"/>
      <c r="G750" s="6" t="str">
        <f>IF(C750&lt;&gt;"",SUMIF('registro operativa'!$D$2:$D$11268,RESULTADOS!C750,'registro operativa'!$X$2:$X$11268),"")</f>
        <v/>
      </c>
      <c r="H750" s="6">
        <f t="shared" si="12"/>
        <v>0</v>
      </c>
      <c r="I750" s="23"/>
      <c r="J750" s="23"/>
      <c r="K750" s="6" t="e">
        <f>Tabla1[[#This Row],[NETO EN PPRO8]]/(-Tabla1[[#This Row],[STOP POR OPERACIÓN]])</f>
        <v>#DIV/0!</v>
      </c>
    </row>
    <row r="751" spans="1:11" ht="16.5" thickTop="1" thickBot="1" x14ac:dyDescent="0.3">
      <c r="A751" s="26"/>
      <c r="B751" s="23"/>
      <c r="C751" s="23"/>
      <c r="D751" s="23"/>
      <c r="E751" s="23"/>
      <c r="F751" s="23"/>
      <c r="G751" s="6" t="str">
        <f>IF(C751&lt;&gt;"",SUMIF('registro operativa'!$D$2:$D$11268,RESULTADOS!C751,'registro operativa'!$X$2:$X$11268),"")</f>
        <v/>
      </c>
      <c r="H751" s="6">
        <f t="shared" si="12"/>
        <v>0</v>
      </c>
      <c r="I751" s="23"/>
      <c r="J751" s="23"/>
      <c r="K751" s="6" t="e">
        <f>Tabla1[[#This Row],[NETO EN PPRO8]]/(-Tabla1[[#This Row],[STOP POR OPERACIÓN]])</f>
        <v>#DIV/0!</v>
      </c>
    </row>
    <row r="752" spans="1:11" ht="16.5" thickTop="1" thickBot="1" x14ac:dyDescent="0.3">
      <c r="A752" s="26"/>
      <c r="B752" s="23"/>
      <c r="C752" s="23"/>
      <c r="D752" s="23"/>
      <c r="E752" s="23"/>
      <c r="F752" s="23"/>
      <c r="G752" s="6" t="str">
        <f>IF(C752&lt;&gt;"",SUMIF('registro operativa'!$D$2:$D$11268,RESULTADOS!C752,'registro operativa'!$X$2:$X$11268),"")</f>
        <v/>
      </c>
      <c r="H752" s="6">
        <f t="shared" si="12"/>
        <v>0</v>
      </c>
      <c r="I752" s="23"/>
      <c r="J752" s="23"/>
      <c r="K752" s="6" t="e">
        <f>Tabla1[[#This Row],[NETO EN PPRO8]]/(-Tabla1[[#This Row],[STOP POR OPERACIÓN]])</f>
        <v>#DIV/0!</v>
      </c>
    </row>
    <row r="753" spans="1:11" ht="16.5" thickTop="1" thickBot="1" x14ac:dyDescent="0.3">
      <c r="A753" s="26"/>
      <c r="B753" s="23"/>
      <c r="C753" s="23"/>
      <c r="D753" s="23"/>
      <c r="E753" s="23"/>
      <c r="F753" s="23"/>
      <c r="G753" s="6" t="str">
        <f>IF(C753&lt;&gt;"",SUMIF('registro operativa'!$D$2:$D$11268,RESULTADOS!C753,'registro operativa'!$X$2:$X$11268),"")</f>
        <v/>
      </c>
      <c r="H753" s="6">
        <f t="shared" si="12"/>
        <v>0</v>
      </c>
      <c r="I753" s="23"/>
      <c r="J753" s="23"/>
      <c r="K753" s="6" t="e">
        <f>Tabla1[[#This Row],[NETO EN PPRO8]]/(-Tabla1[[#This Row],[STOP POR OPERACIÓN]])</f>
        <v>#DIV/0!</v>
      </c>
    </row>
    <row r="754" spans="1:11" ht="16.5" thickTop="1" thickBot="1" x14ac:dyDescent="0.3">
      <c r="A754" s="26"/>
      <c r="B754" s="23"/>
      <c r="C754" s="23"/>
      <c r="D754" s="23"/>
      <c r="E754" s="23"/>
      <c r="F754" s="23"/>
      <c r="G754" s="6" t="str">
        <f>IF(C754&lt;&gt;"",SUMIF('registro operativa'!$D$2:$D$11268,RESULTADOS!C754,'registro operativa'!$X$2:$X$11268),"")</f>
        <v/>
      </c>
      <c r="H754" s="6">
        <f t="shared" si="12"/>
        <v>0</v>
      </c>
      <c r="I754" s="23"/>
      <c r="J754" s="23"/>
      <c r="K754" s="6" t="e">
        <f>Tabla1[[#This Row],[NETO EN PPRO8]]/(-Tabla1[[#This Row],[STOP POR OPERACIÓN]])</f>
        <v>#DIV/0!</v>
      </c>
    </row>
    <row r="755" spans="1:11" ht="16.5" thickTop="1" thickBot="1" x14ac:dyDescent="0.3">
      <c r="A755" s="26"/>
      <c r="B755" s="23"/>
      <c r="C755" s="23"/>
      <c r="D755" s="23"/>
      <c r="E755" s="23"/>
      <c r="F755" s="23"/>
      <c r="G755" s="6" t="str">
        <f>IF(C755&lt;&gt;"",SUMIF('registro operativa'!$D$2:$D$11268,RESULTADOS!C755,'registro operativa'!$X$2:$X$11268),"")</f>
        <v/>
      </c>
      <c r="H755" s="6">
        <f t="shared" si="12"/>
        <v>0</v>
      </c>
      <c r="I755" s="23"/>
      <c r="J755" s="23"/>
      <c r="K755" s="6" t="e">
        <f>Tabla1[[#This Row],[NETO EN PPRO8]]/(-Tabla1[[#This Row],[STOP POR OPERACIÓN]])</f>
        <v>#DIV/0!</v>
      </c>
    </row>
    <row r="756" spans="1:11" ht="16.5" thickTop="1" thickBot="1" x14ac:dyDescent="0.3">
      <c r="A756" s="26"/>
      <c r="B756" s="23"/>
      <c r="C756" s="23"/>
      <c r="D756" s="23"/>
      <c r="E756" s="23"/>
      <c r="F756" s="23"/>
      <c r="G756" s="6" t="str">
        <f>IF(C756&lt;&gt;"",SUMIF('registro operativa'!$D$2:$D$11268,RESULTADOS!C756,'registro operativa'!$X$2:$X$11268),"")</f>
        <v/>
      </c>
      <c r="H756" s="6">
        <f t="shared" si="12"/>
        <v>0</v>
      </c>
      <c r="I756" s="23"/>
      <c r="J756" s="23"/>
      <c r="K756" s="6" t="e">
        <f>Tabla1[[#This Row],[NETO EN PPRO8]]/(-Tabla1[[#This Row],[STOP POR OPERACIÓN]])</f>
        <v>#DIV/0!</v>
      </c>
    </row>
    <row r="757" spans="1:11" ht="16.5" thickTop="1" thickBot="1" x14ac:dyDescent="0.3">
      <c r="A757" s="26"/>
      <c r="B757" s="23"/>
      <c r="C757" s="23"/>
      <c r="D757" s="23"/>
      <c r="E757" s="23"/>
      <c r="F757" s="23"/>
      <c r="G757" s="6" t="str">
        <f>IF(C757&lt;&gt;"",SUMIF('registro operativa'!$D$2:$D$11268,RESULTADOS!C757,'registro operativa'!$X$2:$X$11268),"")</f>
        <v/>
      </c>
      <c r="H757" s="6">
        <f t="shared" si="12"/>
        <v>0</v>
      </c>
      <c r="I757" s="23"/>
      <c r="J757" s="23"/>
      <c r="K757" s="6" t="e">
        <f>Tabla1[[#This Row],[NETO EN PPRO8]]/(-Tabla1[[#This Row],[STOP POR OPERACIÓN]])</f>
        <v>#DIV/0!</v>
      </c>
    </row>
    <row r="758" spans="1:11" ht="16.5" thickTop="1" thickBot="1" x14ac:dyDescent="0.3">
      <c r="A758" s="26"/>
      <c r="B758" s="23"/>
      <c r="C758" s="23"/>
      <c r="D758" s="23"/>
      <c r="E758" s="23"/>
      <c r="F758" s="23"/>
      <c r="G758" s="6" t="str">
        <f>IF(C758&lt;&gt;"",SUMIF('registro operativa'!$D$2:$D$11268,RESULTADOS!C758,'registro operativa'!$X$2:$X$11268),"")</f>
        <v/>
      </c>
      <c r="H758" s="6">
        <f t="shared" si="12"/>
        <v>0</v>
      </c>
      <c r="I758" s="23"/>
      <c r="J758" s="23"/>
      <c r="K758" s="6" t="e">
        <f>Tabla1[[#This Row],[NETO EN PPRO8]]/(-Tabla1[[#This Row],[STOP POR OPERACIÓN]])</f>
        <v>#DIV/0!</v>
      </c>
    </row>
    <row r="759" spans="1:11" ht="16.5" thickTop="1" thickBot="1" x14ac:dyDescent="0.3">
      <c r="A759" s="26"/>
      <c r="B759" s="23"/>
      <c r="C759" s="23"/>
      <c r="D759" s="23"/>
      <c r="E759" s="23"/>
      <c r="F759" s="23"/>
      <c r="G759" s="6" t="str">
        <f>IF(C759&lt;&gt;"",SUMIF('registro operativa'!$D$2:$D$11268,RESULTADOS!C759,'registro operativa'!$X$2:$X$11268),"")</f>
        <v/>
      </c>
      <c r="H759" s="6">
        <f t="shared" si="12"/>
        <v>0</v>
      </c>
      <c r="I759" s="23"/>
      <c r="J759" s="23"/>
      <c r="K759" s="6" t="e">
        <f>Tabla1[[#This Row],[NETO EN PPRO8]]/(-Tabla1[[#This Row],[STOP POR OPERACIÓN]])</f>
        <v>#DIV/0!</v>
      </c>
    </row>
    <row r="760" spans="1:11" ht="16.5" thickTop="1" thickBot="1" x14ac:dyDescent="0.3">
      <c r="A760" s="26"/>
      <c r="B760" s="23"/>
      <c r="C760" s="23"/>
      <c r="D760" s="23"/>
      <c r="E760" s="23"/>
      <c r="F760" s="23"/>
      <c r="G760" s="6" t="str">
        <f>IF(C760&lt;&gt;"",SUMIF('registro operativa'!$D$2:$D$11268,RESULTADOS!C760,'registro operativa'!$X$2:$X$11268),"")</f>
        <v/>
      </c>
      <c r="H760" s="6">
        <f t="shared" si="12"/>
        <v>0</v>
      </c>
      <c r="I760" s="23"/>
      <c r="J760" s="23"/>
      <c r="K760" s="6" t="e">
        <f>Tabla1[[#This Row],[NETO EN PPRO8]]/(-Tabla1[[#This Row],[STOP POR OPERACIÓN]])</f>
        <v>#DIV/0!</v>
      </c>
    </row>
    <row r="761" spans="1:11" ht="16.5" thickTop="1" thickBot="1" x14ac:dyDescent="0.3">
      <c r="A761" s="26"/>
      <c r="B761" s="23"/>
      <c r="C761" s="23"/>
      <c r="D761" s="23"/>
      <c r="E761" s="23"/>
      <c r="F761" s="23"/>
      <c r="G761" s="6" t="str">
        <f>IF(C761&lt;&gt;"",SUMIF('registro operativa'!$D$2:$D$11268,RESULTADOS!C761,'registro operativa'!$X$2:$X$11268),"")</f>
        <v/>
      </c>
      <c r="H761" s="6">
        <f t="shared" si="12"/>
        <v>0</v>
      </c>
      <c r="I761" s="23"/>
      <c r="J761" s="23"/>
      <c r="K761" s="6" t="e">
        <f>Tabla1[[#This Row],[NETO EN PPRO8]]/(-Tabla1[[#This Row],[STOP POR OPERACIÓN]])</f>
        <v>#DIV/0!</v>
      </c>
    </row>
    <row r="762" spans="1:11" ht="16.5" thickTop="1" thickBot="1" x14ac:dyDescent="0.3">
      <c r="A762" s="26"/>
      <c r="B762" s="23"/>
      <c r="C762" s="23"/>
      <c r="D762" s="23"/>
      <c r="E762" s="23"/>
      <c r="F762" s="23"/>
      <c r="G762" s="6" t="str">
        <f>IF(C762&lt;&gt;"",SUMIF('registro operativa'!$D$2:$D$11268,RESULTADOS!C762,'registro operativa'!$X$2:$X$11268),"")</f>
        <v/>
      </c>
      <c r="H762" s="6">
        <f t="shared" si="12"/>
        <v>0</v>
      </c>
      <c r="I762" s="23"/>
      <c r="J762" s="23"/>
      <c r="K762" s="6" t="e">
        <f>Tabla1[[#This Row],[NETO EN PPRO8]]/(-Tabla1[[#This Row],[STOP POR OPERACIÓN]])</f>
        <v>#DIV/0!</v>
      </c>
    </row>
    <row r="763" spans="1:11" ht="16.5" thickTop="1" thickBot="1" x14ac:dyDescent="0.3">
      <c r="A763" s="26"/>
      <c r="B763" s="23"/>
      <c r="C763" s="23"/>
      <c r="D763" s="23"/>
      <c r="E763" s="23"/>
      <c r="F763" s="23"/>
      <c r="G763" s="6" t="str">
        <f>IF(C763&lt;&gt;"",SUMIF('registro operativa'!$D$2:$D$11268,RESULTADOS!C763,'registro operativa'!$X$2:$X$11268),"")</f>
        <v/>
      </c>
      <c r="H763" s="6">
        <f t="shared" si="12"/>
        <v>0</v>
      </c>
      <c r="I763" s="23"/>
      <c r="J763" s="23"/>
      <c r="K763" s="6" t="e">
        <f>Tabla1[[#This Row],[NETO EN PPRO8]]/(-Tabla1[[#This Row],[STOP POR OPERACIÓN]])</f>
        <v>#DIV/0!</v>
      </c>
    </row>
    <row r="764" spans="1:11" ht="16.5" thickTop="1" thickBot="1" x14ac:dyDescent="0.3">
      <c r="A764" s="26"/>
      <c r="B764" s="23"/>
      <c r="C764" s="23"/>
      <c r="D764" s="23"/>
      <c r="E764" s="23"/>
      <c r="F764" s="23"/>
      <c r="G764" s="6" t="str">
        <f>IF(C764&lt;&gt;"",SUMIF('registro operativa'!$D$2:$D$11268,RESULTADOS!C764,'registro operativa'!$X$2:$X$11268),"")</f>
        <v/>
      </c>
      <c r="H764" s="6">
        <f t="shared" si="12"/>
        <v>0</v>
      </c>
      <c r="I764" s="23"/>
      <c r="J764" s="23"/>
      <c r="K764" s="6" t="e">
        <f>Tabla1[[#This Row],[NETO EN PPRO8]]/(-Tabla1[[#This Row],[STOP POR OPERACIÓN]])</f>
        <v>#DIV/0!</v>
      </c>
    </row>
    <row r="765" spans="1:11" ht="16.5" thickTop="1" thickBot="1" x14ac:dyDescent="0.3">
      <c r="A765" s="26"/>
      <c r="B765" s="23"/>
      <c r="C765" s="23"/>
      <c r="D765" s="23"/>
      <c r="E765" s="23"/>
      <c r="F765" s="23"/>
      <c r="G765" s="6" t="str">
        <f>IF(C765&lt;&gt;"",SUMIF('registro operativa'!$D$2:$D$11268,RESULTADOS!C765,'registro operativa'!$X$2:$X$11268),"")</f>
        <v/>
      </c>
      <c r="H765" s="6">
        <f t="shared" si="12"/>
        <v>0</v>
      </c>
      <c r="I765" s="23"/>
      <c r="J765" s="23"/>
      <c r="K765" s="6" t="e">
        <f>Tabla1[[#This Row],[NETO EN PPRO8]]/(-Tabla1[[#This Row],[STOP POR OPERACIÓN]])</f>
        <v>#DIV/0!</v>
      </c>
    </row>
    <row r="766" spans="1:11" ht="16.5" thickTop="1" thickBot="1" x14ac:dyDescent="0.3">
      <c r="A766" s="26"/>
      <c r="B766" s="23"/>
      <c r="C766" s="23"/>
      <c r="D766" s="23"/>
      <c r="E766" s="23"/>
      <c r="F766" s="23"/>
      <c r="G766" s="6" t="str">
        <f>IF(C766&lt;&gt;"",SUMIF('registro operativa'!$D$2:$D$11268,RESULTADOS!C766,'registro operativa'!$X$2:$X$11268),"")</f>
        <v/>
      </c>
      <c r="H766" s="6">
        <f t="shared" si="12"/>
        <v>0</v>
      </c>
      <c r="I766" s="23"/>
      <c r="J766" s="23"/>
      <c r="K766" s="6" t="e">
        <f>Tabla1[[#This Row],[NETO EN PPRO8]]/(-Tabla1[[#This Row],[STOP POR OPERACIÓN]])</f>
        <v>#DIV/0!</v>
      </c>
    </row>
    <row r="767" spans="1:11" ht="16.5" thickTop="1" thickBot="1" x14ac:dyDescent="0.3">
      <c r="A767" s="26"/>
      <c r="B767" s="23"/>
      <c r="C767" s="23"/>
      <c r="D767" s="23"/>
      <c r="E767" s="23"/>
      <c r="F767" s="23"/>
      <c r="G767" s="6" t="str">
        <f>IF(C767&lt;&gt;"",SUMIF('registro operativa'!$D$2:$D$11268,RESULTADOS!C767,'registro operativa'!$X$2:$X$11268),"")</f>
        <v/>
      </c>
      <c r="H767" s="6">
        <f t="shared" si="12"/>
        <v>0</v>
      </c>
      <c r="I767" s="23"/>
      <c r="J767" s="23"/>
      <c r="K767" s="6" t="e">
        <f>Tabla1[[#This Row],[NETO EN PPRO8]]/(-Tabla1[[#This Row],[STOP POR OPERACIÓN]])</f>
        <v>#DIV/0!</v>
      </c>
    </row>
    <row r="768" spans="1:11" ht="16.5" thickTop="1" thickBot="1" x14ac:dyDescent="0.3">
      <c r="A768" s="26"/>
      <c r="B768" s="23"/>
      <c r="C768" s="23"/>
      <c r="D768" s="23"/>
      <c r="E768" s="23"/>
      <c r="F768" s="23"/>
      <c r="G768" s="6" t="str">
        <f>IF(C768&lt;&gt;"",SUMIF('registro operativa'!$D$2:$D$11268,RESULTADOS!C768,'registro operativa'!$X$2:$X$11268),"")</f>
        <v/>
      </c>
      <c r="H768" s="6">
        <f t="shared" si="12"/>
        <v>0</v>
      </c>
      <c r="I768" s="23"/>
      <c r="J768" s="23"/>
      <c r="K768" s="6" t="e">
        <f>Tabla1[[#This Row],[NETO EN PPRO8]]/(-Tabla1[[#This Row],[STOP POR OPERACIÓN]])</f>
        <v>#DIV/0!</v>
      </c>
    </row>
    <row r="769" spans="1:11" ht="16.5" thickTop="1" thickBot="1" x14ac:dyDescent="0.3">
      <c r="A769" s="26"/>
      <c r="B769" s="23"/>
      <c r="C769" s="23"/>
      <c r="D769" s="23"/>
      <c r="E769" s="23"/>
      <c r="F769" s="23"/>
      <c r="G769" s="6" t="str">
        <f>IF(C769&lt;&gt;"",SUMIF('registro operativa'!$D$2:$D$11268,RESULTADOS!C769,'registro operativa'!$X$2:$X$11268),"")</f>
        <v/>
      </c>
      <c r="H769" s="6">
        <f t="shared" si="12"/>
        <v>0</v>
      </c>
      <c r="I769" s="23"/>
      <c r="J769" s="23"/>
      <c r="K769" s="6" t="e">
        <f>Tabla1[[#This Row],[NETO EN PPRO8]]/(-Tabla1[[#This Row],[STOP POR OPERACIÓN]])</f>
        <v>#DIV/0!</v>
      </c>
    </row>
    <row r="770" spans="1:11" ht="16.5" thickTop="1" thickBot="1" x14ac:dyDescent="0.3">
      <c r="A770" s="26"/>
      <c r="B770" s="23"/>
      <c r="C770" s="23"/>
      <c r="D770" s="23"/>
      <c r="E770" s="23"/>
      <c r="F770" s="23"/>
      <c r="G770" s="6" t="str">
        <f>IF(C770&lt;&gt;"",SUMIF('registro operativa'!$D$2:$D$11268,RESULTADOS!C770,'registro operativa'!$X$2:$X$11268),"")</f>
        <v/>
      </c>
      <c r="H770" s="6">
        <f t="shared" si="12"/>
        <v>0</v>
      </c>
      <c r="I770" s="23"/>
      <c r="J770" s="23"/>
      <c r="K770" s="6" t="e">
        <f>Tabla1[[#This Row],[NETO EN PPRO8]]/(-Tabla1[[#This Row],[STOP POR OPERACIÓN]])</f>
        <v>#DIV/0!</v>
      </c>
    </row>
    <row r="771" spans="1:11" ht="16.5" thickTop="1" thickBot="1" x14ac:dyDescent="0.3">
      <c r="A771" s="26"/>
      <c r="B771" s="23"/>
      <c r="C771" s="23"/>
      <c r="D771" s="23"/>
      <c r="E771" s="23"/>
      <c r="F771" s="23"/>
      <c r="G771" s="6" t="str">
        <f>IF(C771&lt;&gt;"",SUMIF('registro operativa'!$D$2:$D$11268,RESULTADOS!C771,'registro operativa'!$X$2:$X$11268),"")</f>
        <v/>
      </c>
      <c r="H771" s="6">
        <f t="shared" si="12"/>
        <v>0</v>
      </c>
      <c r="I771" s="23"/>
      <c r="J771" s="23"/>
      <c r="K771" s="6" t="e">
        <f>Tabla1[[#This Row],[NETO EN PPRO8]]/(-Tabla1[[#This Row],[STOP POR OPERACIÓN]])</f>
        <v>#DIV/0!</v>
      </c>
    </row>
    <row r="772" spans="1:11" ht="16.5" thickTop="1" thickBot="1" x14ac:dyDescent="0.3">
      <c r="A772" s="26"/>
      <c r="B772" s="23"/>
      <c r="C772" s="23"/>
      <c r="D772" s="23"/>
      <c r="E772" s="23"/>
      <c r="F772" s="23"/>
      <c r="G772" s="6" t="str">
        <f>IF(C772&lt;&gt;"",SUMIF('registro operativa'!$D$2:$D$11268,RESULTADOS!C772,'registro operativa'!$X$2:$X$11268),"")</f>
        <v/>
      </c>
      <c r="H772" s="6">
        <f t="shared" si="12"/>
        <v>0</v>
      </c>
      <c r="I772" s="23"/>
      <c r="J772" s="23"/>
      <c r="K772" s="6" t="e">
        <f>Tabla1[[#This Row],[NETO EN PPRO8]]/(-Tabla1[[#This Row],[STOP POR OPERACIÓN]])</f>
        <v>#DIV/0!</v>
      </c>
    </row>
    <row r="773" spans="1:11" ht="16.5" thickTop="1" thickBot="1" x14ac:dyDescent="0.3">
      <c r="A773" s="26"/>
      <c r="B773" s="23"/>
      <c r="C773" s="23"/>
      <c r="D773" s="23"/>
      <c r="E773" s="23"/>
      <c r="F773" s="23"/>
      <c r="G773" s="6" t="str">
        <f>IF(C773&lt;&gt;"",SUMIF('registro operativa'!$D$2:$D$11268,RESULTADOS!C773,'registro operativa'!$X$2:$X$11268),"")</f>
        <v/>
      </c>
      <c r="H773" s="6">
        <f t="shared" si="12"/>
        <v>0</v>
      </c>
      <c r="I773" s="23"/>
      <c r="J773" s="23"/>
      <c r="K773" s="6" t="e">
        <f>Tabla1[[#This Row],[NETO EN PPRO8]]/(-Tabla1[[#This Row],[STOP POR OPERACIÓN]])</f>
        <v>#DIV/0!</v>
      </c>
    </row>
    <row r="774" spans="1:11" ht="16.5" thickTop="1" thickBot="1" x14ac:dyDescent="0.3">
      <c r="A774" s="26"/>
      <c r="B774" s="23"/>
      <c r="C774" s="23"/>
      <c r="D774" s="23"/>
      <c r="E774" s="23"/>
      <c r="F774" s="23"/>
      <c r="G774" s="6" t="str">
        <f>IF(C774&lt;&gt;"",SUMIF('registro operativa'!$D$2:$D$11268,RESULTADOS!C774,'registro operativa'!$X$2:$X$11268),"")</f>
        <v/>
      </c>
      <c r="H774" s="6">
        <f t="shared" si="12"/>
        <v>0</v>
      </c>
      <c r="I774" s="23"/>
      <c r="J774" s="23"/>
      <c r="K774" s="6" t="e">
        <f>Tabla1[[#This Row],[NETO EN PPRO8]]/(-Tabla1[[#This Row],[STOP POR OPERACIÓN]])</f>
        <v>#DIV/0!</v>
      </c>
    </row>
    <row r="775" spans="1:11" ht="16.5" thickTop="1" thickBot="1" x14ac:dyDescent="0.3">
      <c r="A775" s="26"/>
      <c r="B775" s="23"/>
      <c r="C775" s="23"/>
      <c r="D775" s="23"/>
      <c r="E775" s="23"/>
      <c r="F775" s="23"/>
      <c r="G775" s="6" t="str">
        <f>IF(C775&lt;&gt;"",SUMIF('registro operativa'!$D$2:$D$11268,RESULTADOS!C775,'registro operativa'!$X$2:$X$11268),"")</f>
        <v/>
      </c>
      <c r="H775" s="6">
        <f t="shared" si="12"/>
        <v>0</v>
      </c>
      <c r="I775" s="23"/>
      <c r="J775" s="23"/>
      <c r="K775" s="6" t="e">
        <f>Tabla1[[#This Row],[NETO EN PPRO8]]/(-Tabla1[[#This Row],[STOP POR OPERACIÓN]])</f>
        <v>#DIV/0!</v>
      </c>
    </row>
    <row r="776" spans="1:11" ht="16.5" thickTop="1" thickBot="1" x14ac:dyDescent="0.3">
      <c r="A776" s="26"/>
      <c r="B776" s="23"/>
      <c r="C776" s="23"/>
      <c r="D776" s="23"/>
      <c r="E776" s="23"/>
      <c r="F776" s="23"/>
      <c r="G776" s="6" t="str">
        <f>IF(C776&lt;&gt;"",SUMIF('registro operativa'!$D$2:$D$11268,RESULTADOS!C776,'registro operativa'!$X$2:$X$11268),"")</f>
        <v/>
      </c>
      <c r="H776" s="6">
        <f t="shared" si="12"/>
        <v>0</v>
      </c>
      <c r="I776" s="23"/>
      <c r="J776" s="23"/>
      <c r="K776" s="6" t="e">
        <f>Tabla1[[#This Row],[NETO EN PPRO8]]/(-Tabla1[[#This Row],[STOP POR OPERACIÓN]])</f>
        <v>#DIV/0!</v>
      </c>
    </row>
    <row r="777" spans="1:11" ht="16.5" thickTop="1" thickBot="1" x14ac:dyDescent="0.3">
      <c r="A777" s="26"/>
      <c r="B777" s="23"/>
      <c r="C777" s="23"/>
      <c r="D777" s="23"/>
      <c r="E777" s="23"/>
      <c r="F777" s="23"/>
      <c r="G777" s="6" t="str">
        <f>IF(C777&lt;&gt;"",SUMIF('registro operativa'!$D$2:$D$11268,RESULTADOS!C777,'registro operativa'!$X$2:$X$11268),"")</f>
        <v/>
      </c>
      <c r="H777" s="6">
        <f t="shared" si="12"/>
        <v>0</v>
      </c>
      <c r="I777" s="23"/>
      <c r="J777" s="23"/>
      <c r="K777" s="6" t="e">
        <f>Tabla1[[#This Row],[NETO EN PPRO8]]/(-Tabla1[[#This Row],[STOP POR OPERACIÓN]])</f>
        <v>#DIV/0!</v>
      </c>
    </row>
    <row r="778" spans="1:11" ht="16.5" thickTop="1" thickBot="1" x14ac:dyDescent="0.3">
      <c r="A778" s="26"/>
      <c r="B778" s="23"/>
      <c r="C778" s="23"/>
      <c r="D778" s="23"/>
      <c r="E778" s="23"/>
      <c r="F778" s="23"/>
      <c r="G778" s="6" t="str">
        <f>IF(C778&lt;&gt;"",SUMIF('registro operativa'!$D$2:$D$11268,RESULTADOS!C778,'registro operativa'!$X$2:$X$11268),"")</f>
        <v/>
      </c>
      <c r="H778" s="6">
        <f t="shared" si="12"/>
        <v>0</v>
      </c>
      <c r="I778" s="23"/>
      <c r="J778" s="23"/>
      <c r="K778" s="6" t="e">
        <f>Tabla1[[#This Row],[NETO EN PPRO8]]/(-Tabla1[[#This Row],[STOP POR OPERACIÓN]])</f>
        <v>#DIV/0!</v>
      </c>
    </row>
    <row r="779" spans="1:11" ht="16.5" thickTop="1" thickBot="1" x14ac:dyDescent="0.3">
      <c r="A779" s="26"/>
      <c r="B779" s="23"/>
      <c r="C779" s="23"/>
      <c r="D779" s="23"/>
      <c r="E779" s="23"/>
      <c r="F779" s="23"/>
      <c r="G779" s="6" t="str">
        <f>IF(C779&lt;&gt;"",SUMIF('registro operativa'!$D$2:$D$11268,RESULTADOS!C779,'registro operativa'!$X$2:$X$11268),"")</f>
        <v/>
      </c>
      <c r="H779" s="6">
        <f t="shared" si="12"/>
        <v>0</v>
      </c>
      <c r="I779" s="23"/>
      <c r="J779" s="23"/>
      <c r="K779" s="6" t="e">
        <f>Tabla1[[#This Row],[NETO EN PPRO8]]/(-Tabla1[[#This Row],[STOP POR OPERACIÓN]])</f>
        <v>#DIV/0!</v>
      </c>
    </row>
    <row r="780" spans="1:11" ht="16.5" thickTop="1" thickBot="1" x14ac:dyDescent="0.3">
      <c r="A780" s="26"/>
      <c r="B780" s="23"/>
      <c r="C780" s="23"/>
      <c r="D780" s="23"/>
      <c r="E780" s="23"/>
      <c r="F780" s="23"/>
      <c r="G780" s="6" t="str">
        <f>IF(C780&lt;&gt;"",SUMIF('registro operativa'!$D$2:$D$11268,RESULTADOS!C780,'registro operativa'!$X$2:$X$11268),"")</f>
        <v/>
      </c>
      <c r="H780" s="6">
        <f t="shared" si="12"/>
        <v>0</v>
      </c>
      <c r="I780" s="23"/>
      <c r="J780" s="23"/>
      <c r="K780" s="6" t="e">
        <f>Tabla1[[#This Row],[NETO EN PPRO8]]/(-Tabla1[[#This Row],[STOP POR OPERACIÓN]])</f>
        <v>#DIV/0!</v>
      </c>
    </row>
    <row r="781" spans="1:11" ht="16.5" thickTop="1" thickBot="1" x14ac:dyDescent="0.3">
      <c r="A781" s="26"/>
      <c r="B781" s="23"/>
      <c r="C781" s="23"/>
      <c r="D781" s="23"/>
      <c r="E781" s="23"/>
      <c r="F781" s="23"/>
      <c r="G781" s="6" t="str">
        <f>IF(C781&lt;&gt;"",SUMIF('registro operativa'!$D$2:$D$11268,RESULTADOS!C781,'registro operativa'!$X$2:$X$11268),"")</f>
        <v/>
      </c>
      <c r="H781" s="6">
        <f t="shared" si="12"/>
        <v>0</v>
      </c>
      <c r="I781" s="23"/>
      <c r="J781" s="23"/>
      <c r="K781" s="6" t="e">
        <f>Tabla1[[#This Row],[NETO EN PPRO8]]/(-Tabla1[[#This Row],[STOP POR OPERACIÓN]])</f>
        <v>#DIV/0!</v>
      </c>
    </row>
    <row r="782" spans="1:11" ht="16.5" thickTop="1" thickBot="1" x14ac:dyDescent="0.3">
      <c r="A782" s="26"/>
      <c r="B782" s="23"/>
      <c r="C782" s="23"/>
      <c r="D782" s="23"/>
      <c r="E782" s="23"/>
      <c r="F782" s="23"/>
      <c r="G782" s="6" t="str">
        <f>IF(C782&lt;&gt;"",SUMIF('registro operativa'!$D$2:$D$11268,RESULTADOS!C782,'registro operativa'!$X$2:$X$11268),"")</f>
        <v/>
      </c>
      <c r="H782" s="6">
        <f t="shared" si="12"/>
        <v>0</v>
      </c>
      <c r="I782" s="23"/>
      <c r="J782" s="23"/>
      <c r="K782" s="6" t="e">
        <f>Tabla1[[#This Row],[NETO EN PPRO8]]/(-Tabla1[[#This Row],[STOP POR OPERACIÓN]])</f>
        <v>#DIV/0!</v>
      </c>
    </row>
    <row r="783" spans="1:11" ht="16.5" thickTop="1" thickBot="1" x14ac:dyDescent="0.3">
      <c r="A783" s="26"/>
      <c r="B783" s="23"/>
      <c r="C783" s="23"/>
      <c r="D783" s="23"/>
      <c r="E783" s="23"/>
      <c r="F783" s="23"/>
      <c r="G783" s="6" t="str">
        <f>IF(C783&lt;&gt;"",SUMIF('registro operativa'!$D$2:$D$11268,RESULTADOS!C783,'registro operativa'!$X$2:$X$11268),"")</f>
        <v/>
      </c>
      <c r="H783" s="6">
        <f t="shared" si="12"/>
        <v>0</v>
      </c>
      <c r="I783" s="23"/>
      <c r="J783" s="23"/>
      <c r="K783" s="6" t="e">
        <f>Tabla1[[#This Row],[NETO EN PPRO8]]/(-Tabla1[[#This Row],[STOP POR OPERACIÓN]])</f>
        <v>#DIV/0!</v>
      </c>
    </row>
    <row r="784" spans="1:11" ht="16.5" thickTop="1" thickBot="1" x14ac:dyDescent="0.3">
      <c r="A784" s="26"/>
      <c r="B784" s="23"/>
      <c r="C784" s="23"/>
      <c r="D784" s="23"/>
      <c r="E784" s="23"/>
      <c r="F784" s="23"/>
      <c r="G784" s="6" t="str">
        <f>IF(C784&lt;&gt;"",SUMIF('registro operativa'!$D$2:$D$11268,RESULTADOS!C784,'registro operativa'!$X$2:$X$11268),"")</f>
        <v/>
      </c>
      <c r="H784" s="6">
        <f t="shared" si="12"/>
        <v>0</v>
      </c>
      <c r="I784" s="23"/>
      <c r="J784" s="23"/>
      <c r="K784" s="6" t="e">
        <f>Tabla1[[#This Row],[NETO EN PPRO8]]/(-Tabla1[[#This Row],[STOP POR OPERACIÓN]])</f>
        <v>#DIV/0!</v>
      </c>
    </row>
    <row r="785" spans="1:11" ht="16.5" thickTop="1" thickBot="1" x14ac:dyDescent="0.3">
      <c r="A785" s="26"/>
      <c r="B785" s="23"/>
      <c r="C785" s="23"/>
      <c r="D785" s="23"/>
      <c r="E785" s="23"/>
      <c r="F785" s="23"/>
      <c r="G785" s="6" t="str">
        <f>IF(C785&lt;&gt;"",SUMIF('registro operativa'!$D$2:$D$11268,RESULTADOS!C785,'registro operativa'!$X$2:$X$11268),"")</f>
        <v/>
      </c>
      <c r="H785" s="6">
        <f t="shared" si="12"/>
        <v>0</v>
      </c>
      <c r="I785" s="23"/>
      <c r="J785" s="23"/>
      <c r="K785" s="6" t="e">
        <f>Tabla1[[#This Row],[NETO EN PPRO8]]/(-Tabla1[[#This Row],[STOP POR OPERACIÓN]])</f>
        <v>#DIV/0!</v>
      </c>
    </row>
    <row r="786" spans="1:11" ht="16.5" thickTop="1" thickBot="1" x14ac:dyDescent="0.3">
      <c r="A786" s="26"/>
      <c r="B786" s="23"/>
      <c r="C786" s="23"/>
      <c r="D786" s="23"/>
      <c r="E786" s="23"/>
      <c r="F786" s="23"/>
      <c r="G786" s="6" t="str">
        <f>IF(C786&lt;&gt;"",SUMIF('registro operativa'!$D$2:$D$11268,RESULTADOS!C786,'registro operativa'!$X$2:$X$11268),"")</f>
        <v/>
      </c>
      <c r="H786" s="6">
        <f t="shared" si="12"/>
        <v>0</v>
      </c>
      <c r="I786" s="23"/>
      <c r="J786" s="23"/>
      <c r="K786" s="6" t="e">
        <f>Tabla1[[#This Row],[NETO EN PPRO8]]/(-Tabla1[[#This Row],[STOP POR OPERACIÓN]])</f>
        <v>#DIV/0!</v>
      </c>
    </row>
    <row r="787" spans="1:11" ht="16.5" thickTop="1" thickBot="1" x14ac:dyDescent="0.3">
      <c r="A787" s="26"/>
      <c r="B787" s="23"/>
      <c r="C787" s="23"/>
      <c r="D787" s="23"/>
      <c r="E787" s="23"/>
      <c r="F787" s="23"/>
      <c r="G787" s="6" t="str">
        <f>IF(C787&lt;&gt;"",SUMIF('registro operativa'!$D$2:$D$11268,RESULTADOS!C787,'registro operativa'!$X$2:$X$11268),"")</f>
        <v/>
      </c>
      <c r="H787" s="6">
        <f t="shared" si="12"/>
        <v>0</v>
      </c>
      <c r="I787" s="23"/>
      <c r="J787" s="23"/>
      <c r="K787" s="6" t="e">
        <f>Tabla1[[#This Row],[NETO EN PPRO8]]/(-Tabla1[[#This Row],[STOP POR OPERACIÓN]])</f>
        <v>#DIV/0!</v>
      </c>
    </row>
    <row r="788" spans="1:11" ht="16.5" thickTop="1" thickBot="1" x14ac:dyDescent="0.3">
      <c r="A788" s="26"/>
      <c r="B788" s="23"/>
      <c r="C788" s="23"/>
      <c r="D788" s="23"/>
      <c r="E788" s="23"/>
      <c r="F788" s="23"/>
      <c r="G788" s="6" t="str">
        <f>IF(C788&lt;&gt;"",SUMIF('registro operativa'!$D$2:$D$11268,RESULTADOS!C788,'registro operativa'!$X$2:$X$11268),"")</f>
        <v/>
      </c>
      <c r="H788" s="6">
        <f t="shared" si="12"/>
        <v>0</v>
      </c>
      <c r="I788" s="23"/>
      <c r="J788" s="23"/>
      <c r="K788" s="6" t="e">
        <f>Tabla1[[#This Row],[NETO EN PPRO8]]/(-Tabla1[[#This Row],[STOP POR OPERACIÓN]])</f>
        <v>#DIV/0!</v>
      </c>
    </row>
    <row r="789" spans="1:11" ht="16.5" thickTop="1" thickBot="1" x14ac:dyDescent="0.3">
      <c r="A789" s="26"/>
      <c r="B789" s="23"/>
      <c r="C789" s="23"/>
      <c r="D789" s="23"/>
      <c r="E789" s="23"/>
      <c r="F789" s="23"/>
      <c r="G789" s="6" t="str">
        <f>IF(C789&lt;&gt;"",SUMIF('registro operativa'!$D$2:$D$11268,RESULTADOS!C789,'registro operativa'!$X$2:$X$11268),"")</f>
        <v/>
      </c>
      <c r="H789" s="6">
        <f t="shared" si="12"/>
        <v>0</v>
      </c>
      <c r="I789" s="23"/>
      <c r="J789" s="23"/>
      <c r="K789" s="6" t="e">
        <f>Tabla1[[#This Row],[NETO EN PPRO8]]/(-Tabla1[[#This Row],[STOP POR OPERACIÓN]])</f>
        <v>#DIV/0!</v>
      </c>
    </row>
    <row r="790" spans="1:11" ht="16.5" thickTop="1" thickBot="1" x14ac:dyDescent="0.3">
      <c r="A790" s="26"/>
      <c r="B790" s="23"/>
      <c r="C790" s="23"/>
      <c r="D790" s="23"/>
      <c r="E790" s="23"/>
      <c r="F790" s="23"/>
      <c r="G790" s="6" t="str">
        <f>IF(C790&lt;&gt;"",SUMIF('registro operativa'!$D$2:$D$11268,RESULTADOS!C790,'registro operativa'!$X$2:$X$11268),"")</f>
        <v/>
      </c>
      <c r="H790" s="6">
        <f t="shared" ref="H790:H853" si="13">IFERROR(F790+H789,"")</f>
        <v>0</v>
      </c>
      <c r="I790" s="23"/>
      <c r="J790" s="23"/>
      <c r="K790" s="6" t="e">
        <f>Tabla1[[#This Row],[NETO EN PPRO8]]/(-Tabla1[[#This Row],[STOP POR OPERACIÓN]])</f>
        <v>#DIV/0!</v>
      </c>
    </row>
    <row r="791" spans="1:11" ht="16.5" thickTop="1" thickBot="1" x14ac:dyDescent="0.3">
      <c r="A791" s="26"/>
      <c r="B791" s="23"/>
      <c r="C791" s="23"/>
      <c r="D791" s="23"/>
      <c r="E791" s="23"/>
      <c r="F791" s="23"/>
      <c r="G791" s="6" t="str">
        <f>IF(C791&lt;&gt;"",SUMIF('registro operativa'!$D$2:$D$11268,RESULTADOS!C791,'registro operativa'!$X$2:$X$11268),"")</f>
        <v/>
      </c>
      <c r="H791" s="6">
        <f t="shared" si="13"/>
        <v>0</v>
      </c>
      <c r="I791" s="23"/>
      <c r="J791" s="23"/>
      <c r="K791" s="6" t="e">
        <f>Tabla1[[#This Row],[NETO EN PPRO8]]/(-Tabla1[[#This Row],[STOP POR OPERACIÓN]])</f>
        <v>#DIV/0!</v>
      </c>
    </row>
    <row r="792" spans="1:11" ht="16.5" thickTop="1" thickBot="1" x14ac:dyDescent="0.3">
      <c r="A792" s="26"/>
      <c r="B792" s="23"/>
      <c r="C792" s="23"/>
      <c r="D792" s="23"/>
      <c r="E792" s="23"/>
      <c r="F792" s="23"/>
      <c r="G792" s="6" t="str">
        <f>IF(C792&lt;&gt;"",SUMIF('registro operativa'!$D$2:$D$11268,RESULTADOS!C792,'registro operativa'!$X$2:$X$11268),"")</f>
        <v/>
      </c>
      <c r="H792" s="6">
        <f t="shared" si="13"/>
        <v>0</v>
      </c>
      <c r="I792" s="23"/>
      <c r="J792" s="23"/>
      <c r="K792" s="6" t="e">
        <f>Tabla1[[#This Row],[NETO EN PPRO8]]/(-Tabla1[[#This Row],[STOP POR OPERACIÓN]])</f>
        <v>#DIV/0!</v>
      </c>
    </row>
    <row r="793" spans="1:11" ht="16.5" thickTop="1" thickBot="1" x14ac:dyDescent="0.3">
      <c r="A793" s="26"/>
      <c r="B793" s="23"/>
      <c r="C793" s="23"/>
      <c r="D793" s="23"/>
      <c r="E793" s="23"/>
      <c r="F793" s="23"/>
      <c r="G793" s="6" t="str">
        <f>IF(C793&lt;&gt;"",SUMIF('registro operativa'!$D$2:$D$11268,RESULTADOS!C793,'registro operativa'!$X$2:$X$11268),"")</f>
        <v/>
      </c>
      <c r="H793" s="6">
        <f t="shared" si="13"/>
        <v>0</v>
      </c>
      <c r="I793" s="23"/>
      <c r="J793" s="23"/>
      <c r="K793" s="6" t="e">
        <f>Tabla1[[#This Row],[NETO EN PPRO8]]/(-Tabla1[[#This Row],[STOP POR OPERACIÓN]])</f>
        <v>#DIV/0!</v>
      </c>
    </row>
    <row r="794" spans="1:11" ht="16.5" thickTop="1" thickBot="1" x14ac:dyDescent="0.3">
      <c r="A794" s="26"/>
      <c r="B794" s="23"/>
      <c r="C794" s="23"/>
      <c r="D794" s="23"/>
      <c r="E794" s="23"/>
      <c r="F794" s="23"/>
      <c r="G794" s="6" t="str">
        <f>IF(C794&lt;&gt;"",SUMIF('registro operativa'!$D$2:$D$11268,RESULTADOS!C794,'registro operativa'!$X$2:$X$11268),"")</f>
        <v/>
      </c>
      <c r="H794" s="6">
        <f t="shared" si="13"/>
        <v>0</v>
      </c>
      <c r="I794" s="23"/>
      <c r="J794" s="23"/>
      <c r="K794" s="6" t="e">
        <f>Tabla1[[#This Row],[NETO EN PPRO8]]/(-Tabla1[[#This Row],[STOP POR OPERACIÓN]])</f>
        <v>#DIV/0!</v>
      </c>
    </row>
    <row r="795" spans="1:11" ht="16.5" thickTop="1" thickBot="1" x14ac:dyDescent="0.3">
      <c r="A795" s="26"/>
      <c r="B795" s="23"/>
      <c r="C795" s="23"/>
      <c r="D795" s="23"/>
      <c r="E795" s="23"/>
      <c r="F795" s="23"/>
      <c r="G795" s="6" t="str">
        <f>IF(C795&lt;&gt;"",SUMIF('registro operativa'!$D$2:$D$11268,RESULTADOS!C795,'registro operativa'!$X$2:$X$11268),"")</f>
        <v/>
      </c>
      <c r="H795" s="6">
        <f t="shared" si="13"/>
        <v>0</v>
      </c>
      <c r="I795" s="23"/>
      <c r="J795" s="23"/>
      <c r="K795" s="6" t="e">
        <f>Tabla1[[#This Row],[NETO EN PPRO8]]/(-Tabla1[[#This Row],[STOP POR OPERACIÓN]])</f>
        <v>#DIV/0!</v>
      </c>
    </row>
    <row r="796" spans="1:11" ht="16.5" thickTop="1" thickBot="1" x14ac:dyDescent="0.3">
      <c r="A796" s="26"/>
      <c r="B796" s="23"/>
      <c r="C796" s="23"/>
      <c r="D796" s="23"/>
      <c r="E796" s="23"/>
      <c r="F796" s="23"/>
      <c r="G796" s="6" t="str">
        <f>IF(C796&lt;&gt;"",SUMIF('registro operativa'!$D$2:$D$11268,RESULTADOS!C796,'registro operativa'!$X$2:$X$11268),"")</f>
        <v/>
      </c>
      <c r="H796" s="6">
        <f t="shared" si="13"/>
        <v>0</v>
      </c>
      <c r="I796" s="23"/>
      <c r="J796" s="23"/>
      <c r="K796" s="6" t="e">
        <f>Tabla1[[#This Row],[NETO EN PPRO8]]/(-Tabla1[[#This Row],[STOP POR OPERACIÓN]])</f>
        <v>#DIV/0!</v>
      </c>
    </row>
    <row r="797" spans="1:11" ht="16.5" thickTop="1" thickBot="1" x14ac:dyDescent="0.3">
      <c r="A797" s="26"/>
      <c r="B797" s="23"/>
      <c r="C797" s="23"/>
      <c r="D797" s="23"/>
      <c r="E797" s="23"/>
      <c r="F797" s="23"/>
      <c r="G797" s="6" t="str">
        <f>IF(C797&lt;&gt;"",SUMIF('registro operativa'!$D$2:$D$11268,RESULTADOS!C797,'registro operativa'!$X$2:$X$11268),"")</f>
        <v/>
      </c>
      <c r="H797" s="6">
        <f t="shared" si="13"/>
        <v>0</v>
      </c>
      <c r="I797" s="23"/>
      <c r="J797" s="23"/>
      <c r="K797" s="6" t="e">
        <f>Tabla1[[#This Row],[NETO EN PPRO8]]/(-Tabla1[[#This Row],[STOP POR OPERACIÓN]])</f>
        <v>#DIV/0!</v>
      </c>
    </row>
    <row r="798" spans="1:11" ht="16.5" thickTop="1" thickBot="1" x14ac:dyDescent="0.3">
      <c r="A798" s="26"/>
      <c r="B798" s="23"/>
      <c r="C798" s="23"/>
      <c r="D798" s="23"/>
      <c r="E798" s="23"/>
      <c r="F798" s="23"/>
      <c r="G798" s="6" t="str">
        <f>IF(C798&lt;&gt;"",SUMIF('registro operativa'!$D$2:$D$11268,RESULTADOS!C798,'registro operativa'!$X$2:$X$11268),"")</f>
        <v/>
      </c>
      <c r="H798" s="6">
        <f t="shared" si="13"/>
        <v>0</v>
      </c>
      <c r="I798" s="23"/>
      <c r="J798" s="23"/>
      <c r="K798" s="6" t="e">
        <f>Tabla1[[#This Row],[NETO EN PPRO8]]/(-Tabla1[[#This Row],[STOP POR OPERACIÓN]])</f>
        <v>#DIV/0!</v>
      </c>
    </row>
    <row r="799" spans="1:11" ht="16.5" thickTop="1" thickBot="1" x14ac:dyDescent="0.3">
      <c r="A799" s="26"/>
      <c r="B799" s="23"/>
      <c r="C799" s="23"/>
      <c r="D799" s="23"/>
      <c r="E799" s="23"/>
      <c r="F799" s="23"/>
      <c r="G799" s="6" t="str">
        <f>IF(C799&lt;&gt;"",SUMIF('registro operativa'!$D$2:$D$11268,RESULTADOS!C799,'registro operativa'!$X$2:$X$11268),"")</f>
        <v/>
      </c>
      <c r="H799" s="6">
        <f t="shared" si="13"/>
        <v>0</v>
      </c>
      <c r="I799" s="23"/>
      <c r="J799" s="23"/>
      <c r="K799" s="6" t="e">
        <f>Tabla1[[#This Row],[NETO EN PPRO8]]/(-Tabla1[[#This Row],[STOP POR OPERACIÓN]])</f>
        <v>#DIV/0!</v>
      </c>
    </row>
    <row r="800" spans="1:11" ht="16.5" thickTop="1" thickBot="1" x14ac:dyDescent="0.3">
      <c r="A800" s="26"/>
      <c r="B800" s="23"/>
      <c r="C800" s="23"/>
      <c r="D800" s="23"/>
      <c r="E800" s="23"/>
      <c r="F800" s="23"/>
      <c r="G800" s="6" t="str">
        <f>IF(C800&lt;&gt;"",SUMIF('registro operativa'!$D$2:$D$11268,RESULTADOS!C800,'registro operativa'!$X$2:$X$11268),"")</f>
        <v/>
      </c>
      <c r="H800" s="6">
        <f t="shared" si="13"/>
        <v>0</v>
      </c>
      <c r="I800" s="23"/>
      <c r="J800" s="23"/>
      <c r="K800" s="6" t="e">
        <f>Tabla1[[#This Row],[NETO EN PPRO8]]/(-Tabla1[[#This Row],[STOP POR OPERACIÓN]])</f>
        <v>#DIV/0!</v>
      </c>
    </row>
    <row r="801" spans="1:11" ht="16.5" thickTop="1" thickBot="1" x14ac:dyDescent="0.3">
      <c r="A801" s="26"/>
      <c r="B801" s="23"/>
      <c r="C801" s="23"/>
      <c r="D801" s="23"/>
      <c r="E801" s="23"/>
      <c r="F801" s="23"/>
      <c r="G801" s="6" t="str">
        <f>IF(C801&lt;&gt;"",SUMIF('registro operativa'!$D$2:$D$11268,RESULTADOS!C801,'registro operativa'!$X$2:$X$11268),"")</f>
        <v/>
      </c>
      <c r="H801" s="6">
        <f t="shared" si="13"/>
        <v>0</v>
      </c>
      <c r="I801" s="23"/>
      <c r="J801" s="23"/>
      <c r="K801" s="6" t="e">
        <f>Tabla1[[#This Row],[NETO EN PPRO8]]/(-Tabla1[[#This Row],[STOP POR OPERACIÓN]])</f>
        <v>#DIV/0!</v>
      </c>
    </row>
    <row r="802" spans="1:11" ht="16.5" thickTop="1" thickBot="1" x14ac:dyDescent="0.3">
      <c r="A802" s="26"/>
      <c r="B802" s="23"/>
      <c r="C802" s="23"/>
      <c r="D802" s="23"/>
      <c r="E802" s="23"/>
      <c r="F802" s="23"/>
      <c r="G802" s="6" t="str">
        <f>IF(C802&lt;&gt;"",SUMIF('registro operativa'!$D$2:$D$11268,RESULTADOS!C802,'registro operativa'!$X$2:$X$11268),"")</f>
        <v/>
      </c>
      <c r="H802" s="6">
        <f t="shared" si="13"/>
        <v>0</v>
      </c>
      <c r="I802" s="23"/>
      <c r="J802" s="23"/>
      <c r="K802" s="6" t="e">
        <f>Tabla1[[#This Row],[NETO EN PPRO8]]/(-Tabla1[[#This Row],[STOP POR OPERACIÓN]])</f>
        <v>#DIV/0!</v>
      </c>
    </row>
    <row r="803" spans="1:11" ht="16.5" thickTop="1" thickBot="1" x14ac:dyDescent="0.3">
      <c r="A803" s="26"/>
      <c r="B803" s="23"/>
      <c r="C803" s="23"/>
      <c r="D803" s="23"/>
      <c r="E803" s="23"/>
      <c r="F803" s="23"/>
      <c r="G803" s="6" t="str">
        <f>IF(C803&lt;&gt;"",SUMIF('registro operativa'!$D$2:$D$11268,RESULTADOS!C803,'registro operativa'!$X$2:$X$11268),"")</f>
        <v/>
      </c>
      <c r="H803" s="6">
        <f t="shared" si="13"/>
        <v>0</v>
      </c>
      <c r="I803" s="23"/>
      <c r="J803" s="23"/>
      <c r="K803" s="6" t="e">
        <f>Tabla1[[#This Row],[NETO EN PPRO8]]/(-Tabla1[[#This Row],[STOP POR OPERACIÓN]])</f>
        <v>#DIV/0!</v>
      </c>
    </row>
    <row r="804" spans="1:11" ht="16.5" thickTop="1" thickBot="1" x14ac:dyDescent="0.3">
      <c r="A804" s="26"/>
      <c r="B804" s="23"/>
      <c r="C804" s="23"/>
      <c r="D804" s="23"/>
      <c r="E804" s="23"/>
      <c r="F804" s="23"/>
      <c r="G804" s="6" t="str">
        <f>IF(C804&lt;&gt;"",SUMIF('registro operativa'!$D$2:$D$11268,RESULTADOS!C804,'registro operativa'!$X$2:$X$11268),"")</f>
        <v/>
      </c>
      <c r="H804" s="6">
        <f t="shared" si="13"/>
        <v>0</v>
      </c>
      <c r="I804" s="23"/>
      <c r="J804" s="23"/>
      <c r="K804" s="6" t="e">
        <f>Tabla1[[#This Row],[NETO EN PPRO8]]/(-Tabla1[[#This Row],[STOP POR OPERACIÓN]])</f>
        <v>#DIV/0!</v>
      </c>
    </row>
    <row r="805" spans="1:11" ht="16.5" thickTop="1" thickBot="1" x14ac:dyDescent="0.3">
      <c r="A805" s="26"/>
      <c r="B805" s="23"/>
      <c r="C805" s="23"/>
      <c r="D805" s="23"/>
      <c r="E805" s="23"/>
      <c r="F805" s="23"/>
      <c r="G805" s="6" t="str">
        <f>IF(C805&lt;&gt;"",SUMIF('registro operativa'!$D$2:$D$11268,RESULTADOS!C805,'registro operativa'!$X$2:$X$11268),"")</f>
        <v/>
      </c>
      <c r="H805" s="6">
        <f t="shared" si="13"/>
        <v>0</v>
      </c>
      <c r="I805" s="23"/>
      <c r="J805" s="23"/>
      <c r="K805" s="6" t="e">
        <f>Tabla1[[#This Row],[NETO EN PPRO8]]/(-Tabla1[[#This Row],[STOP POR OPERACIÓN]])</f>
        <v>#DIV/0!</v>
      </c>
    </row>
    <row r="806" spans="1:11" ht="16.5" thickTop="1" thickBot="1" x14ac:dyDescent="0.3">
      <c r="A806" s="26"/>
      <c r="B806" s="23"/>
      <c r="C806" s="23"/>
      <c r="D806" s="23"/>
      <c r="E806" s="23"/>
      <c r="F806" s="23"/>
      <c r="G806" s="6" t="str">
        <f>IF(C806&lt;&gt;"",SUMIF('registro operativa'!$D$2:$D$11268,RESULTADOS!C806,'registro operativa'!$X$2:$X$11268),"")</f>
        <v/>
      </c>
      <c r="H806" s="6">
        <f t="shared" si="13"/>
        <v>0</v>
      </c>
      <c r="I806" s="23"/>
      <c r="J806" s="23"/>
      <c r="K806" s="6" t="e">
        <f>Tabla1[[#This Row],[NETO EN PPRO8]]/(-Tabla1[[#This Row],[STOP POR OPERACIÓN]])</f>
        <v>#DIV/0!</v>
      </c>
    </row>
    <row r="807" spans="1:11" ht="16.5" thickTop="1" thickBot="1" x14ac:dyDescent="0.3">
      <c r="A807" s="26"/>
      <c r="B807" s="23"/>
      <c r="C807" s="23"/>
      <c r="D807" s="23"/>
      <c r="E807" s="23"/>
      <c r="F807" s="23"/>
      <c r="G807" s="6" t="str">
        <f>IF(C807&lt;&gt;"",SUMIF('registro operativa'!$D$2:$D$11268,RESULTADOS!C807,'registro operativa'!$X$2:$X$11268),"")</f>
        <v/>
      </c>
      <c r="H807" s="6">
        <f t="shared" si="13"/>
        <v>0</v>
      </c>
      <c r="I807" s="23"/>
      <c r="J807" s="23"/>
      <c r="K807" s="6" t="e">
        <f>Tabla1[[#This Row],[NETO EN PPRO8]]/(-Tabla1[[#This Row],[STOP POR OPERACIÓN]])</f>
        <v>#DIV/0!</v>
      </c>
    </row>
    <row r="808" spans="1:11" ht="16.5" thickTop="1" thickBot="1" x14ac:dyDescent="0.3">
      <c r="A808" s="26"/>
      <c r="B808" s="23"/>
      <c r="C808" s="23"/>
      <c r="D808" s="23"/>
      <c r="E808" s="23"/>
      <c r="F808" s="23"/>
      <c r="G808" s="6" t="str">
        <f>IF(C808&lt;&gt;"",SUMIF('registro operativa'!$D$2:$D$11268,RESULTADOS!C808,'registro operativa'!$X$2:$X$11268),"")</f>
        <v/>
      </c>
      <c r="H808" s="6">
        <f t="shared" si="13"/>
        <v>0</v>
      </c>
      <c r="I808" s="23"/>
      <c r="J808" s="23"/>
      <c r="K808" s="6" t="e">
        <f>Tabla1[[#This Row],[NETO EN PPRO8]]/(-Tabla1[[#This Row],[STOP POR OPERACIÓN]])</f>
        <v>#DIV/0!</v>
      </c>
    </row>
    <row r="809" spans="1:11" ht="16.5" thickTop="1" thickBot="1" x14ac:dyDescent="0.3">
      <c r="A809" s="26"/>
      <c r="B809" s="23"/>
      <c r="C809" s="23"/>
      <c r="D809" s="23"/>
      <c r="E809" s="23"/>
      <c r="F809" s="23"/>
      <c r="G809" s="6" t="str">
        <f>IF(C809&lt;&gt;"",SUMIF('registro operativa'!$D$2:$D$11268,RESULTADOS!C809,'registro operativa'!$X$2:$X$11268),"")</f>
        <v/>
      </c>
      <c r="H809" s="6">
        <f t="shared" si="13"/>
        <v>0</v>
      </c>
      <c r="I809" s="23"/>
      <c r="J809" s="23"/>
      <c r="K809" s="6" t="e">
        <f>Tabla1[[#This Row],[NETO EN PPRO8]]/(-Tabla1[[#This Row],[STOP POR OPERACIÓN]])</f>
        <v>#DIV/0!</v>
      </c>
    </row>
    <row r="810" spans="1:11" ht="16.5" thickTop="1" thickBot="1" x14ac:dyDescent="0.3">
      <c r="A810" s="26"/>
      <c r="B810" s="23"/>
      <c r="C810" s="23"/>
      <c r="D810" s="23"/>
      <c r="E810" s="23"/>
      <c r="F810" s="23"/>
      <c r="G810" s="6" t="str">
        <f>IF(C810&lt;&gt;"",SUMIF('registro operativa'!$D$2:$D$11268,RESULTADOS!C810,'registro operativa'!$X$2:$X$11268),"")</f>
        <v/>
      </c>
      <c r="H810" s="6">
        <f t="shared" si="13"/>
        <v>0</v>
      </c>
      <c r="I810" s="23"/>
      <c r="J810" s="23"/>
      <c r="K810" s="6" t="e">
        <f>Tabla1[[#This Row],[NETO EN PPRO8]]/(-Tabla1[[#This Row],[STOP POR OPERACIÓN]])</f>
        <v>#DIV/0!</v>
      </c>
    </row>
    <row r="811" spans="1:11" ht="16.5" thickTop="1" thickBot="1" x14ac:dyDescent="0.3">
      <c r="A811" s="26"/>
      <c r="B811" s="23"/>
      <c r="C811" s="23"/>
      <c r="D811" s="23"/>
      <c r="E811" s="23"/>
      <c r="F811" s="23"/>
      <c r="G811" s="6" t="str">
        <f>IF(C811&lt;&gt;"",SUMIF('registro operativa'!$D$2:$D$11268,RESULTADOS!C811,'registro operativa'!$X$2:$X$11268),"")</f>
        <v/>
      </c>
      <c r="H811" s="6">
        <f t="shared" si="13"/>
        <v>0</v>
      </c>
      <c r="I811" s="23"/>
      <c r="J811" s="23"/>
      <c r="K811" s="6" t="e">
        <f>Tabla1[[#This Row],[NETO EN PPRO8]]/(-Tabla1[[#This Row],[STOP POR OPERACIÓN]])</f>
        <v>#DIV/0!</v>
      </c>
    </row>
    <row r="812" spans="1:11" ht="16.5" thickTop="1" thickBot="1" x14ac:dyDescent="0.3">
      <c r="A812" s="26"/>
      <c r="B812" s="23"/>
      <c r="C812" s="23"/>
      <c r="D812" s="23"/>
      <c r="E812" s="23"/>
      <c r="F812" s="23"/>
      <c r="G812" s="6" t="str">
        <f>IF(C812&lt;&gt;"",SUMIF('registro operativa'!$D$2:$D$11268,RESULTADOS!C812,'registro operativa'!$X$2:$X$11268),"")</f>
        <v/>
      </c>
      <c r="H812" s="6">
        <f t="shared" si="13"/>
        <v>0</v>
      </c>
      <c r="I812" s="23"/>
      <c r="J812" s="23"/>
      <c r="K812" s="6" t="e">
        <f>Tabla1[[#This Row],[NETO EN PPRO8]]/(-Tabla1[[#This Row],[STOP POR OPERACIÓN]])</f>
        <v>#DIV/0!</v>
      </c>
    </row>
    <row r="813" spans="1:11" ht="16.5" thickTop="1" thickBot="1" x14ac:dyDescent="0.3">
      <c r="A813" s="26"/>
      <c r="B813" s="23"/>
      <c r="C813" s="23"/>
      <c r="D813" s="23"/>
      <c r="E813" s="23"/>
      <c r="F813" s="23"/>
      <c r="G813" s="6" t="str">
        <f>IF(C813&lt;&gt;"",SUMIF('registro operativa'!$D$2:$D$11268,RESULTADOS!C813,'registro operativa'!$X$2:$X$11268),"")</f>
        <v/>
      </c>
      <c r="H813" s="6">
        <f t="shared" si="13"/>
        <v>0</v>
      </c>
      <c r="I813" s="23"/>
      <c r="J813" s="23"/>
      <c r="K813" s="6" t="e">
        <f>Tabla1[[#This Row],[NETO EN PPRO8]]/(-Tabla1[[#This Row],[STOP POR OPERACIÓN]])</f>
        <v>#DIV/0!</v>
      </c>
    </row>
    <row r="814" spans="1:11" ht="16.5" thickTop="1" thickBot="1" x14ac:dyDescent="0.3">
      <c r="A814" s="26"/>
      <c r="B814" s="23"/>
      <c r="C814" s="23"/>
      <c r="D814" s="23"/>
      <c r="E814" s="23"/>
      <c r="F814" s="23"/>
      <c r="G814" s="6" t="str">
        <f>IF(C814&lt;&gt;"",SUMIF('registro operativa'!$D$2:$D$11268,RESULTADOS!C814,'registro operativa'!$X$2:$X$11268),"")</f>
        <v/>
      </c>
      <c r="H814" s="6">
        <f t="shared" si="13"/>
        <v>0</v>
      </c>
      <c r="I814" s="23"/>
      <c r="J814" s="23"/>
      <c r="K814" s="6" t="e">
        <f>Tabla1[[#This Row],[NETO EN PPRO8]]/(-Tabla1[[#This Row],[STOP POR OPERACIÓN]])</f>
        <v>#DIV/0!</v>
      </c>
    </row>
    <row r="815" spans="1:11" ht="16.5" thickTop="1" thickBot="1" x14ac:dyDescent="0.3">
      <c r="A815" s="26"/>
      <c r="B815" s="23"/>
      <c r="C815" s="23"/>
      <c r="D815" s="23"/>
      <c r="E815" s="23"/>
      <c r="F815" s="23"/>
      <c r="G815" s="6" t="str">
        <f>IF(C815&lt;&gt;"",SUMIF('registro operativa'!$D$2:$D$11268,RESULTADOS!C815,'registro operativa'!$X$2:$X$11268),"")</f>
        <v/>
      </c>
      <c r="H815" s="6">
        <f t="shared" si="13"/>
        <v>0</v>
      </c>
      <c r="I815" s="23"/>
      <c r="J815" s="23"/>
      <c r="K815" s="6" t="e">
        <f>Tabla1[[#This Row],[NETO EN PPRO8]]/(-Tabla1[[#This Row],[STOP POR OPERACIÓN]])</f>
        <v>#DIV/0!</v>
      </c>
    </row>
    <row r="816" spans="1:11" ht="16.5" thickTop="1" thickBot="1" x14ac:dyDescent="0.3">
      <c r="A816" s="26"/>
      <c r="B816" s="23"/>
      <c r="C816" s="23"/>
      <c r="D816" s="23"/>
      <c r="E816" s="23"/>
      <c r="F816" s="23"/>
      <c r="G816" s="6" t="str">
        <f>IF(C816&lt;&gt;"",SUMIF('registro operativa'!$D$2:$D$11268,RESULTADOS!C816,'registro operativa'!$X$2:$X$11268),"")</f>
        <v/>
      </c>
      <c r="H816" s="6">
        <f t="shared" si="13"/>
        <v>0</v>
      </c>
      <c r="I816" s="23"/>
      <c r="J816" s="23"/>
      <c r="K816" s="6" t="e">
        <f>Tabla1[[#This Row],[NETO EN PPRO8]]/(-Tabla1[[#This Row],[STOP POR OPERACIÓN]])</f>
        <v>#DIV/0!</v>
      </c>
    </row>
    <row r="817" spans="1:11" ht="16.5" thickTop="1" thickBot="1" x14ac:dyDescent="0.3">
      <c r="A817" s="26"/>
      <c r="B817" s="23"/>
      <c r="C817" s="23"/>
      <c r="D817" s="23"/>
      <c r="E817" s="23"/>
      <c r="F817" s="23"/>
      <c r="G817" s="6" t="str">
        <f>IF(C817&lt;&gt;"",SUMIF('registro operativa'!$D$2:$D$11268,RESULTADOS!C817,'registro operativa'!$X$2:$X$11268),"")</f>
        <v/>
      </c>
      <c r="H817" s="6">
        <f t="shared" si="13"/>
        <v>0</v>
      </c>
      <c r="I817" s="23"/>
      <c r="J817" s="23"/>
      <c r="K817" s="6" t="e">
        <f>Tabla1[[#This Row],[NETO EN PPRO8]]/(-Tabla1[[#This Row],[STOP POR OPERACIÓN]])</f>
        <v>#DIV/0!</v>
      </c>
    </row>
    <row r="818" spans="1:11" ht="16.5" thickTop="1" thickBot="1" x14ac:dyDescent="0.3">
      <c r="A818" s="26"/>
      <c r="B818" s="23"/>
      <c r="C818" s="23"/>
      <c r="D818" s="23"/>
      <c r="E818" s="23"/>
      <c r="F818" s="23"/>
      <c r="G818" s="6" t="str">
        <f>IF(C818&lt;&gt;"",SUMIF('registro operativa'!$D$2:$D$11268,RESULTADOS!C818,'registro operativa'!$X$2:$X$11268),"")</f>
        <v/>
      </c>
      <c r="H818" s="6">
        <f t="shared" si="13"/>
        <v>0</v>
      </c>
      <c r="I818" s="23"/>
      <c r="J818" s="23"/>
      <c r="K818" s="6" t="e">
        <f>Tabla1[[#This Row],[NETO EN PPRO8]]/(-Tabla1[[#This Row],[STOP POR OPERACIÓN]])</f>
        <v>#DIV/0!</v>
      </c>
    </row>
    <row r="819" spans="1:11" ht="16.5" thickTop="1" thickBot="1" x14ac:dyDescent="0.3">
      <c r="A819" s="26"/>
      <c r="B819" s="23"/>
      <c r="C819" s="23"/>
      <c r="D819" s="23"/>
      <c r="E819" s="23"/>
      <c r="F819" s="23"/>
      <c r="G819" s="6" t="str">
        <f>IF(C819&lt;&gt;"",SUMIF('registro operativa'!$D$2:$D$11268,RESULTADOS!C819,'registro operativa'!$X$2:$X$11268),"")</f>
        <v/>
      </c>
      <c r="H819" s="6">
        <f t="shared" si="13"/>
        <v>0</v>
      </c>
      <c r="I819" s="23"/>
      <c r="J819" s="23"/>
      <c r="K819" s="6" t="e">
        <f>Tabla1[[#This Row],[NETO EN PPRO8]]/(-Tabla1[[#This Row],[STOP POR OPERACIÓN]])</f>
        <v>#DIV/0!</v>
      </c>
    </row>
    <row r="820" spans="1:11" ht="16.5" thickTop="1" thickBot="1" x14ac:dyDescent="0.3">
      <c r="A820" s="26"/>
      <c r="B820" s="23"/>
      <c r="C820" s="23"/>
      <c r="D820" s="23"/>
      <c r="E820" s="23"/>
      <c r="F820" s="23"/>
      <c r="G820" s="6" t="str">
        <f>IF(C820&lt;&gt;"",SUMIF('registro operativa'!$D$2:$D$11268,RESULTADOS!C820,'registro operativa'!$X$2:$X$11268),"")</f>
        <v/>
      </c>
      <c r="H820" s="6">
        <f t="shared" si="13"/>
        <v>0</v>
      </c>
      <c r="I820" s="23"/>
      <c r="J820" s="23"/>
      <c r="K820" s="6" t="e">
        <f>Tabla1[[#This Row],[NETO EN PPRO8]]/(-Tabla1[[#This Row],[STOP POR OPERACIÓN]])</f>
        <v>#DIV/0!</v>
      </c>
    </row>
    <row r="821" spans="1:11" ht="16.5" thickTop="1" thickBot="1" x14ac:dyDescent="0.3">
      <c r="A821" s="26"/>
      <c r="B821" s="23"/>
      <c r="C821" s="23"/>
      <c r="D821" s="23"/>
      <c r="E821" s="23"/>
      <c r="F821" s="23"/>
      <c r="G821" s="6" t="str">
        <f>IF(C821&lt;&gt;"",SUMIF('registro operativa'!$D$2:$D$11268,RESULTADOS!C821,'registro operativa'!$X$2:$X$11268),"")</f>
        <v/>
      </c>
      <c r="H821" s="6">
        <f t="shared" si="13"/>
        <v>0</v>
      </c>
      <c r="I821" s="23"/>
      <c r="J821" s="23"/>
      <c r="K821" s="6" t="e">
        <f>Tabla1[[#This Row],[NETO EN PPRO8]]/(-Tabla1[[#This Row],[STOP POR OPERACIÓN]])</f>
        <v>#DIV/0!</v>
      </c>
    </row>
    <row r="822" spans="1:11" ht="16.5" thickTop="1" thickBot="1" x14ac:dyDescent="0.3">
      <c r="A822" s="26"/>
      <c r="B822" s="23"/>
      <c r="C822" s="23"/>
      <c r="D822" s="23"/>
      <c r="E822" s="23"/>
      <c r="F822" s="23"/>
      <c r="G822" s="6" t="str">
        <f>IF(C822&lt;&gt;"",SUMIF('registro operativa'!$D$2:$D$11268,RESULTADOS!C822,'registro operativa'!$X$2:$X$11268),"")</f>
        <v/>
      </c>
      <c r="H822" s="6">
        <f t="shared" si="13"/>
        <v>0</v>
      </c>
      <c r="I822" s="23"/>
      <c r="J822" s="23"/>
      <c r="K822" s="6" t="e">
        <f>Tabla1[[#This Row],[NETO EN PPRO8]]/(-Tabla1[[#This Row],[STOP POR OPERACIÓN]])</f>
        <v>#DIV/0!</v>
      </c>
    </row>
    <row r="823" spans="1:11" ht="16.5" thickTop="1" thickBot="1" x14ac:dyDescent="0.3">
      <c r="A823" s="26"/>
      <c r="B823" s="23"/>
      <c r="C823" s="23"/>
      <c r="D823" s="23"/>
      <c r="E823" s="23"/>
      <c r="F823" s="23"/>
      <c r="G823" s="6" t="str">
        <f>IF(C823&lt;&gt;"",SUMIF('registro operativa'!$D$2:$D$11268,RESULTADOS!C823,'registro operativa'!$X$2:$X$11268),"")</f>
        <v/>
      </c>
      <c r="H823" s="6">
        <f t="shared" si="13"/>
        <v>0</v>
      </c>
      <c r="I823" s="23"/>
      <c r="J823" s="23"/>
      <c r="K823" s="6" t="e">
        <f>Tabla1[[#This Row],[NETO EN PPRO8]]/(-Tabla1[[#This Row],[STOP POR OPERACIÓN]])</f>
        <v>#DIV/0!</v>
      </c>
    </row>
    <row r="824" spans="1:11" ht="16.5" thickTop="1" thickBot="1" x14ac:dyDescent="0.3">
      <c r="A824" s="26"/>
      <c r="B824" s="23"/>
      <c r="C824" s="23"/>
      <c r="D824" s="23"/>
      <c r="E824" s="23"/>
      <c r="F824" s="23"/>
      <c r="G824" s="6" t="str">
        <f>IF(C824&lt;&gt;"",SUMIF('registro operativa'!$D$2:$D$11268,RESULTADOS!C824,'registro operativa'!$X$2:$X$11268),"")</f>
        <v/>
      </c>
      <c r="H824" s="6">
        <f t="shared" si="13"/>
        <v>0</v>
      </c>
      <c r="I824" s="23"/>
      <c r="J824" s="23"/>
      <c r="K824" s="6" t="e">
        <f>Tabla1[[#This Row],[NETO EN PPRO8]]/(-Tabla1[[#This Row],[STOP POR OPERACIÓN]])</f>
        <v>#DIV/0!</v>
      </c>
    </row>
    <row r="825" spans="1:11" ht="16.5" thickTop="1" thickBot="1" x14ac:dyDescent="0.3">
      <c r="A825" s="26"/>
      <c r="B825" s="23"/>
      <c r="C825" s="23"/>
      <c r="D825" s="23"/>
      <c r="E825" s="23"/>
      <c r="F825" s="23"/>
      <c r="G825" s="6" t="str">
        <f>IF(C825&lt;&gt;"",SUMIF('registro operativa'!$D$2:$D$11268,RESULTADOS!C825,'registro operativa'!$X$2:$X$11268),"")</f>
        <v/>
      </c>
      <c r="H825" s="6">
        <f t="shared" si="13"/>
        <v>0</v>
      </c>
      <c r="I825" s="23"/>
      <c r="J825" s="23"/>
      <c r="K825" s="6" t="e">
        <f>Tabla1[[#This Row],[NETO EN PPRO8]]/(-Tabla1[[#This Row],[STOP POR OPERACIÓN]])</f>
        <v>#DIV/0!</v>
      </c>
    </row>
    <row r="826" spans="1:11" ht="16.5" thickTop="1" thickBot="1" x14ac:dyDescent="0.3">
      <c r="A826" s="26"/>
      <c r="B826" s="23"/>
      <c r="C826" s="23"/>
      <c r="D826" s="23"/>
      <c r="E826" s="23"/>
      <c r="F826" s="23"/>
      <c r="G826" s="6" t="str">
        <f>IF(C826&lt;&gt;"",SUMIF('registro operativa'!$D$2:$D$11268,RESULTADOS!C826,'registro operativa'!$X$2:$X$11268),"")</f>
        <v/>
      </c>
      <c r="H826" s="6">
        <f t="shared" si="13"/>
        <v>0</v>
      </c>
      <c r="I826" s="23"/>
      <c r="J826" s="23"/>
      <c r="K826" s="6" t="e">
        <f>Tabla1[[#This Row],[NETO EN PPRO8]]/(-Tabla1[[#This Row],[STOP POR OPERACIÓN]])</f>
        <v>#DIV/0!</v>
      </c>
    </row>
    <row r="827" spans="1:11" ht="16.5" thickTop="1" thickBot="1" x14ac:dyDescent="0.3">
      <c r="A827" s="26"/>
      <c r="B827" s="23"/>
      <c r="C827" s="23"/>
      <c r="D827" s="23"/>
      <c r="E827" s="23"/>
      <c r="F827" s="23"/>
      <c r="G827" s="6" t="str">
        <f>IF(C827&lt;&gt;"",SUMIF('registro operativa'!$D$2:$D$11268,RESULTADOS!C827,'registro operativa'!$X$2:$X$11268),"")</f>
        <v/>
      </c>
      <c r="H827" s="6">
        <f t="shared" si="13"/>
        <v>0</v>
      </c>
      <c r="I827" s="23"/>
      <c r="J827" s="23"/>
      <c r="K827" s="6" t="e">
        <f>Tabla1[[#This Row],[NETO EN PPRO8]]/(-Tabla1[[#This Row],[STOP POR OPERACIÓN]])</f>
        <v>#DIV/0!</v>
      </c>
    </row>
    <row r="828" spans="1:11" ht="16.5" thickTop="1" thickBot="1" x14ac:dyDescent="0.3">
      <c r="A828" s="26"/>
      <c r="B828" s="23"/>
      <c r="C828" s="23"/>
      <c r="D828" s="23"/>
      <c r="E828" s="23"/>
      <c r="F828" s="23"/>
      <c r="G828" s="6" t="str">
        <f>IF(C828&lt;&gt;"",SUMIF('registro operativa'!$D$2:$D$11268,RESULTADOS!C828,'registro operativa'!$X$2:$X$11268),"")</f>
        <v/>
      </c>
      <c r="H828" s="6">
        <f t="shared" si="13"/>
        <v>0</v>
      </c>
      <c r="I828" s="23"/>
      <c r="J828" s="23"/>
      <c r="K828" s="6" t="e">
        <f>Tabla1[[#This Row],[NETO EN PPRO8]]/(-Tabla1[[#This Row],[STOP POR OPERACIÓN]])</f>
        <v>#DIV/0!</v>
      </c>
    </row>
    <row r="829" spans="1:11" ht="16.5" thickTop="1" thickBot="1" x14ac:dyDescent="0.3">
      <c r="A829" s="26"/>
      <c r="B829" s="23"/>
      <c r="C829" s="23"/>
      <c r="D829" s="23"/>
      <c r="E829" s="23"/>
      <c r="F829" s="23"/>
      <c r="G829" s="6" t="str">
        <f>IF(C829&lt;&gt;"",SUMIF('registro operativa'!$D$2:$D$11268,RESULTADOS!C829,'registro operativa'!$X$2:$X$11268),"")</f>
        <v/>
      </c>
      <c r="H829" s="6">
        <f t="shared" si="13"/>
        <v>0</v>
      </c>
      <c r="I829" s="23"/>
      <c r="J829" s="23"/>
      <c r="K829" s="6" t="e">
        <f>Tabla1[[#This Row],[NETO EN PPRO8]]/(-Tabla1[[#This Row],[STOP POR OPERACIÓN]])</f>
        <v>#DIV/0!</v>
      </c>
    </row>
    <row r="830" spans="1:11" ht="16.5" thickTop="1" thickBot="1" x14ac:dyDescent="0.3">
      <c r="A830" s="26"/>
      <c r="B830" s="23"/>
      <c r="C830" s="23"/>
      <c r="D830" s="23"/>
      <c r="E830" s="23"/>
      <c r="F830" s="23"/>
      <c r="G830" s="6" t="str">
        <f>IF(C830&lt;&gt;"",SUMIF('registro operativa'!$D$2:$D$11268,RESULTADOS!C830,'registro operativa'!$X$2:$X$11268),"")</f>
        <v/>
      </c>
      <c r="H830" s="6">
        <f t="shared" si="13"/>
        <v>0</v>
      </c>
      <c r="I830" s="23"/>
      <c r="J830" s="23"/>
      <c r="K830" s="6" t="e">
        <f>Tabla1[[#This Row],[NETO EN PPRO8]]/(-Tabla1[[#This Row],[STOP POR OPERACIÓN]])</f>
        <v>#DIV/0!</v>
      </c>
    </row>
    <row r="831" spans="1:11" ht="16.5" thickTop="1" thickBot="1" x14ac:dyDescent="0.3">
      <c r="A831" s="26"/>
      <c r="B831" s="23"/>
      <c r="C831" s="23"/>
      <c r="D831" s="23"/>
      <c r="E831" s="23"/>
      <c r="F831" s="23"/>
      <c r="G831" s="6" t="str">
        <f>IF(C831&lt;&gt;"",SUMIF('registro operativa'!$D$2:$D$11268,RESULTADOS!C831,'registro operativa'!$X$2:$X$11268),"")</f>
        <v/>
      </c>
      <c r="H831" s="6">
        <f t="shared" si="13"/>
        <v>0</v>
      </c>
      <c r="I831" s="23"/>
      <c r="J831" s="23"/>
      <c r="K831" s="6" t="e">
        <f>Tabla1[[#This Row],[NETO EN PPRO8]]/(-Tabla1[[#This Row],[STOP POR OPERACIÓN]])</f>
        <v>#DIV/0!</v>
      </c>
    </row>
    <row r="832" spans="1:11" ht="16.5" thickTop="1" thickBot="1" x14ac:dyDescent="0.3">
      <c r="A832" s="26"/>
      <c r="B832" s="23"/>
      <c r="C832" s="23"/>
      <c r="D832" s="23"/>
      <c r="E832" s="23"/>
      <c r="F832" s="23"/>
      <c r="G832" s="6" t="str">
        <f>IF(C832&lt;&gt;"",SUMIF('registro operativa'!$D$2:$D$11268,RESULTADOS!C832,'registro operativa'!$X$2:$X$11268),"")</f>
        <v/>
      </c>
      <c r="H832" s="6">
        <f t="shared" si="13"/>
        <v>0</v>
      </c>
      <c r="I832" s="23"/>
      <c r="J832" s="23"/>
      <c r="K832" s="6" t="e">
        <f>Tabla1[[#This Row],[NETO EN PPRO8]]/(-Tabla1[[#This Row],[STOP POR OPERACIÓN]])</f>
        <v>#DIV/0!</v>
      </c>
    </row>
    <row r="833" spans="1:11" ht="16.5" thickTop="1" thickBot="1" x14ac:dyDescent="0.3">
      <c r="A833" s="26"/>
      <c r="B833" s="23"/>
      <c r="C833" s="23"/>
      <c r="D833" s="23"/>
      <c r="E833" s="23"/>
      <c r="F833" s="23"/>
      <c r="G833" s="6" t="str">
        <f>IF(C833&lt;&gt;"",SUMIF('registro operativa'!$D$2:$D$11268,RESULTADOS!C833,'registro operativa'!$X$2:$X$11268),"")</f>
        <v/>
      </c>
      <c r="H833" s="6">
        <f t="shared" si="13"/>
        <v>0</v>
      </c>
      <c r="I833" s="23"/>
      <c r="J833" s="23"/>
      <c r="K833" s="6" t="e">
        <f>Tabla1[[#This Row],[NETO EN PPRO8]]/(-Tabla1[[#This Row],[STOP POR OPERACIÓN]])</f>
        <v>#DIV/0!</v>
      </c>
    </row>
    <row r="834" spans="1:11" ht="16.5" thickTop="1" thickBot="1" x14ac:dyDescent="0.3">
      <c r="A834" s="26"/>
      <c r="B834" s="23"/>
      <c r="C834" s="23"/>
      <c r="D834" s="23"/>
      <c r="E834" s="23"/>
      <c r="F834" s="23"/>
      <c r="G834" s="6" t="str">
        <f>IF(C834&lt;&gt;"",SUMIF('registro operativa'!$D$2:$D$11268,RESULTADOS!C834,'registro operativa'!$X$2:$X$11268),"")</f>
        <v/>
      </c>
      <c r="H834" s="6">
        <f t="shared" si="13"/>
        <v>0</v>
      </c>
      <c r="I834" s="23"/>
      <c r="J834" s="23"/>
      <c r="K834" s="6" t="e">
        <f>Tabla1[[#This Row],[NETO EN PPRO8]]/(-Tabla1[[#This Row],[STOP POR OPERACIÓN]])</f>
        <v>#DIV/0!</v>
      </c>
    </row>
    <row r="835" spans="1:11" ht="16.5" thickTop="1" thickBot="1" x14ac:dyDescent="0.3">
      <c r="A835" s="26"/>
      <c r="B835" s="23"/>
      <c r="C835" s="23"/>
      <c r="D835" s="23"/>
      <c r="E835" s="23"/>
      <c r="F835" s="23"/>
      <c r="G835" s="6" t="str">
        <f>IF(C835&lt;&gt;"",SUMIF('registro operativa'!$D$2:$D$11268,RESULTADOS!C835,'registro operativa'!$X$2:$X$11268),"")</f>
        <v/>
      </c>
      <c r="H835" s="6">
        <f t="shared" si="13"/>
        <v>0</v>
      </c>
      <c r="I835" s="23"/>
      <c r="J835" s="23"/>
      <c r="K835" s="6" t="e">
        <f>Tabla1[[#This Row],[NETO EN PPRO8]]/(-Tabla1[[#This Row],[STOP POR OPERACIÓN]])</f>
        <v>#DIV/0!</v>
      </c>
    </row>
    <row r="836" spans="1:11" ht="16.5" thickTop="1" thickBot="1" x14ac:dyDescent="0.3">
      <c r="A836" s="26"/>
      <c r="B836" s="23"/>
      <c r="C836" s="23"/>
      <c r="D836" s="23"/>
      <c r="E836" s="23"/>
      <c r="F836" s="23"/>
      <c r="G836" s="6" t="str">
        <f>IF(C836&lt;&gt;"",SUMIF('registro operativa'!$D$2:$D$11268,RESULTADOS!C836,'registro operativa'!$X$2:$X$11268),"")</f>
        <v/>
      </c>
      <c r="H836" s="6">
        <f t="shared" si="13"/>
        <v>0</v>
      </c>
      <c r="I836" s="23"/>
      <c r="J836" s="23"/>
      <c r="K836" s="6" t="e">
        <f>Tabla1[[#This Row],[NETO EN PPRO8]]/(-Tabla1[[#This Row],[STOP POR OPERACIÓN]])</f>
        <v>#DIV/0!</v>
      </c>
    </row>
    <row r="837" spans="1:11" ht="16.5" thickTop="1" thickBot="1" x14ac:dyDescent="0.3">
      <c r="A837" s="26"/>
      <c r="B837" s="23"/>
      <c r="C837" s="23"/>
      <c r="D837" s="23"/>
      <c r="E837" s="23"/>
      <c r="F837" s="23"/>
      <c r="G837" s="6" t="str">
        <f>IF(C837&lt;&gt;"",SUMIF('registro operativa'!$D$2:$D$11268,RESULTADOS!C837,'registro operativa'!$X$2:$X$11268),"")</f>
        <v/>
      </c>
      <c r="H837" s="6">
        <f t="shared" si="13"/>
        <v>0</v>
      </c>
      <c r="I837" s="23"/>
      <c r="J837" s="23"/>
      <c r="K837" s="6" t="e">
        <f>Tabla1[[#This Row],[NETO EN PPRO8]]/(-Tabla1[[#This Row],[STOP POR OPERACIÓN]])</f>
        <v>#DIV/0!</v>
      </c>
    </row>
    <row r="838" spans="1:11" ht="16.5" thickTop="1" thickBot="1" x14ac:dyDescent="0.3">
      <c r="A838" s="26"/>
      <c r="B838" s="23"/>
      <c r="C838" s="23"/>
      <c r="D838" s="23"/>
      <c r="E838" s="23"/>
      <c r="F838" s="23"/>
      <c r="G838" s="6" t="str">
        <f>IF(C838&lt;&gt;"",SUMIF('registro operativa'!$D$2:$D$11268,RESULTADOS!C838,'registro operativa'!$X$2:$X$11268),"")</f>
        <v/>
      </c>
      <c r="H838" s="6">
        <f t="shared" si="13"/>
        <v>0</v>
      </c>
      <c r="I838" s="23"/>
      <c r="J838" s="23"/>
      <c r="K838" s="6" t="e">
        <f>Tabla1[[#This Row],[NETO EN PPRO8]]/(-Tabla1[[#This Row],[STOP POR OPERACIÓN]])</f>
        <v>#DIV/0!</v>
      </c>
    </row>
    <row r="839" spans="1:11" ht="16.5" thickTop="1" thickBot="1" x14ac:dyDescent="0.3">
      <c r="A839" s="26"/>
      <c r="B839" s="23"/>
      <c r="C839" s="23"/>
      <c r="D839" s="23"/>
      <c r="E839" s="23"/>
      <c r="F839" s="23"/>
      <c r="G839" s="6" t="str">
        <f>IF(C839&lt;&gt;"",SUMIF('registro operativa'!$D$2:$D$11268,RESULTADOS!C839,'registro operativa'!$X$2:$X$11268),"")</f>
        <v/>
      </c>
      <c r="H839" s="6">
        <f t="shared" si="13"/>
        <v>0</v>
      </c>
      <c r="I839" s="23"/>
      <c r="J839" s="23"/>
      <c r="K839" s="6" t="e">
        <f>Tabla1[[#This Row],[NETO EN PPRO8]]/(-Tabla1[[#This Row],[STOP POR OPERACIÓN]])</f>
        <v>#DIV/0!</v>
      </c>
    </row>
    <row r="840" spans="1:11" ht="16.5" thickTop="1" thickBot="1" x14ac:dyDescent="0.3">
      <c r="A840" s="26"/>
      <c r="B840" s="23"/>
      <c r="C840" s="23"/>
      <c r="D840" s="23"/>
      <c r="E840" s="23"/>
      <c r="F840" s="23"/>
      <c r="G840" s="6" t="str">
        <f>IF(C840&lt;&gt;"",SUMIF('registro operativa'!$D$2:$D$11268,RESULTADOS!C840,'registro operativa'!$X$2:$X$11268),"")</f>
        <v/>
      </c>
      <c r="H840" s="6">
        <f t="shared" si="13"/>
        <v>0</v>
      </c>
      <c r="I840" s="23"/>
      <c r="J840" s="23"/>
      <c r="K840" s="6" t="e">
        <f>Tabla1[[#This Row],[NETO EN PPRO8]]/(-Tabla1[[#This Row],[STOP POR OPERACIÓN]])</f>
        <v>#DIV/0!</v>
      </c>
    </row>
    <row r="841" spans="1:11" ht="16.5" thickTop="1" thickBot="1" x14ac:dyDescent="0.3">
      <c r="A841" s="26"/>
      <c r="B841" s="23"/>
      <c r="C841" s="23"/>
      <c r="D841" s="23"/>
      <c r="E841" s="23"/>
      <c r="F841" s="23"/>
      <c r="G841" s="6" t="str">
        <f>IF(C841&lt;&gt;"",SUMIF('registro operativa'!$D$2:$D$11268,RESULTADOS!C841,'registro operativa'!$X$2:$X$11268),"")</f>
        <v/>
      </c>
      <c r="H841" s="6">
        <f t="shared" si="13"/>
        <v>0</v>
      </c>
      <c r="I841" s="23"/>
      <c r="J841" s="23"/>
      <c r="K841" s="6" t="e">
        <f>Tabla1[[#This Row],[NETO EN PPRO8]]/(-Tabla1[[#This Row],[STOP POR OPERACIÓN]])</f>
        <v>#DIV/0!</v>
      </c>
    </row>
    <row r="842" spans="1:11" ht="16.5" thickTop="1" thickBot="1" x14ac:dyDescent="0.3">
      <c r="A842" s="26"/>
      <c r="B842" s="23"/>
      <c r="C842" s="23"/>
      <c r="D842" s="23"/>
      <c r="E842" s="23"/>
      <c r="F842" s="23"/>
      <c r="G842" s="6" t="str">
        <f>IF(C842&lt;&gt;"",SUMIF('registro operativa'!$D$2:$D$11268,RESULTADOS!C842,'registro operativa'!$X$2:$X$11268),"")</f>
        <v/>
      </c>
      <c r="H842" s="6">
        <f t="shared" si="13"/>
        <v>0</v>
      </c>
      <c r="I842" s="23"/>
      <c r="J842" s="23"/>
      <c r="K842" s="6" t="e">
        <f>Tabla1[[#This Row],[NETO EN PPRO8]]/(-Tabla1[[#This Row],[STOP POR OPERACIÓN]])</f>
        <v>#DIV/0!</v>
      </c>
    </row>
    <row r="843" spans="1:11" ht="16.5" thickTop="1" thickBot="1" x14ac:dyDescent="0.3">
      <c r="A843" s="26"/>
      <c r="B843" s="23"/>
      <c r="C843" s="23"/>
      <c r="D843" s="23"/>
      <c r="E843" s="23"/>
      <c r="F843" s="23"/>
      <c r="G843" s="6" t="str">
        <f>IF(C843&lt;&gt;"",SUMIF('registro operativa'!$D$2:$D$11268,RESULTADOS!C843,'registro operativa'!$X$2:$X$11268),"")</f>
        <v/>
      </c>
      <c r="H843" s="6">
        <f t="shared" si="13"/>
        <v>0</v>
      </c>
      <c r="I843" s="23"/>
      <c r="J843" s="23"/>
      <c r="K843" s="6" t="e">
        <f>Tabla1[[#This Row],[NETO EN PPRO8]]/(-Tabla1[[#This Row],[STOP POR OPERACIÓN]])</f>
        <v>#DIV/0!</v>
      </c>
    </row>
    <row r="844" spans="1:11" ht="16.5" thickTop="1" thickBot="1" x14ac:dyDescent="0.3">
      <c r="A844" s="26"/>
      <c r="B844" s="23"/>
      <c r="C844" s="23"/>
      <c r="D844" s="23"/>
      <c r="E844" s="23"/>
      <c r="F844" s="23"/>
      <c r="G844" s="6" t="str">
        <f>IF(C844&lt;&gt;"",SUMIF('registro operativa'!$D$2:$D$11268,RESULTADOS!C844,'registro operativa'!$X$2:$X$11268),"")</f>
        <v/>
      </c>
      <c r="H844" s="6">
        <f t="shared" si="13"/>
        <v>0</v>
      </c>
      <c r="I844" s="23"/>
      <c r="J844" s="23"/>
      <c r="K844" s="6" t="e">
        <f>Tabla1[[#This Row],[NETO EN PPRO8]]/(-Tabla1[[#This Row],[STOP POR OPERACIÓN]])</f>
        <v>#DIV/0!</v>
      </c>
    </row>
    <row r="845" spans="1:11" ht="16.5" thickTop="1" thickBot="1" x14ac:dyDescent="0.3">
      <c r="A845" s="26"/>
      <c r="B845" s="23"/>
      <c r="C845" s="23"/>
      <c r="D845" s="23"/>
      <c r="E845" s="23"/>
      <c r="F845" s="23"/>
      <c r="G845" s="6" t="str">
        <f>IF(C845&lt;&gt;"",SUMIF('registro operativa'!$D$2:$D$11268,RESULTADOS!C845,'registro operativa'!$X$2:$X$11268),"")</f>
        <v/>
      </c>
      <c r="H845" s="6">
        <f t="shared" si="13"/>
        <v>0</v>
      </c>
      <c r="I845" s="23"/>
      <c r="J845" s="23"/>
      <c r="K845" s="6" t="e">
        <f>Tabla1[[#This Row],[NETO EN PPRO8]]/(-Tabla1[[#This Row],[STOP POR OPERACIÓN]])</f>
        <v>#DIV/0!</v>
      </c>
    </row>
    <row r="846" spans="1:11" ht="16.5" thickTop="1" thickBot="1" x14ac:dyDescent="0.3">
      <c r="A846" s="26"/>
      <c r="B846" s="23"/>
      <c r="C846" s="23"/>
      <c r="D846" s="23"/>
      <c r="E846" s="23"/>
      <c r="F846" s="23"/>
      <c r="G846" s="6" t="str">
        <f>IF(C846&lt;&gt;"",SUMIF('registro operativa'!$D$2:$D$11268,RESULTADOS!C846,'registro operativa'!$X$2:$X$11268),"")</f>
        <v/>
      </c>
      <c r="H846" s="6">
        <f t="shared" si="13"/>
        <v>0</v>
      </c>
      <c r="I846" s="23"/>
      <c r="J846" s="23"/>
      <c r="K846" s="6" t="e">
        <f>Tabla1[[#This Row],[NETO EN PPRO8]]/(-Tabla1[[#This Row],[STOP POR OPERACIÓN]])</f>
        <v>#DIV/0!</v>
      </c>
    </row>
    <row r="847" spans="1:11" ht="16.5" thickTop="1" thickBot="1" x14ac:dyDescent="0.3">
      <c r="A847" s="26"/>
      <c r="B847" s="23"/>
      <c r="C847" s="23"/>
      <c r="D847" s="23"/>
      <c r="E847" s="23"/>
      <c r="F847" s="23"/>
      <c r="G847" s="6" t="str">
        <f>IF(C847&lt;&gt;"",SUMIF('registro operativa'!$D$2:$D$11268,RESULTADOS!C847,'registro operativa'!$X$2:$X$11268),"")</f>
        <v/>
      </c>
      <c r="H847" s="6">
        <f t="shared" si="13"/>
        <v>0</v>
      </c>
      <c r="I847" s="23"/>
      <c r="J847" s="23"/>
      <c r="K847" s="6" t="e">
        <f>Tabla1[[#This Row],[NETO EN PPRO8]]/(-Tabla1[[#This Row],[STOP POR OPERACIÓN]])</f>
        <v>#DIV/0!</v>
      </c>
    </row>
    <row r="848" spans="1:11" ht="16.5" thickTop="1" thickBot="1" x14ac:dyDescent="0.3">
      <c r="A848" s="26"/>
      <c r="B848" s="23"/>
      <c r="C848" s="23"/>
      <c r="D848" s="23"/>
      <c r="E848" s="23"/>
      <c r="F848" s="23"/>
      <c r="G848" s="6" t="str">
        <f>IF(C848&lt;&gt;"",SUMIF('registro operativa'!$D$2:$D$11268,RESULTADOS!C848,'registro operativa'!$X$2:$X$11268),"")</f>
        <v/>
      </c>
      <c r="H848" s="6">
        <f t="shared" si="13"/>
        <v>0</v>
      </c>
      <c r="I848" s="23"/>
      <c r="J848" s="23"/>
      <c r="K848" s="6" t="e">
        <f>Tabla1[[#This Row],[NETO EN PPRO8]]/(-Tabla1[[#This Row],[STOP POR OPERACIÓN]])</f>
        <v>#DIV/0!</v>
      </c>
    </row>
    <row r="849" spans="1:11" ht="16.5" thickTop="1" thickBot="1" x14ac:dyDescent="0.3">
      <c r="A849" s="26"/>
      <c r="B849" s="23"/>
      <c r="C849" s="23"/>
      <c r="D849" s="23"/>
      <c r="E849" s="23"/>
      <c r="F849" s="23"/>
      <c r="G849" s="6" t="str">
        <f>IF(C849&lt;&gt;"",SUMIF('registro operativa'!$D$2:$D$11268,RESULTADOS!C849,'registro operativa'!$X$2:$X$11268),"")</f>
        <v/>
      </c>
      <c r="H849" s="6">
        <f t="shared" si="13"/>
        <v>0</v>
      </c>
      <c r="I849" s="23"/>
      <c r="J849" s="23"/>
      <c r="K849" s="6" t="e">
        <f>Tabla1[[#This Row],[NETO EN PPRO8]]/(-Tabla1[[#This Row],[STOP POR OPERACIÓN]])</f>
        <v>#DIV/0!</v>
      </c>
    </row>
    <row r="850" spans="1:11" ht="16.5" thickTop="1" thickBot="1" x14ac:dyDescent="0.3">
      <c r="A850" s="26"/>
      <c r="B850" s="23"/>
      <c r="C850" s="23"/>
      <c r="D850" s="23"/>
      <c r="E850" s="23"/>
      <c r="F850" s="23"/>
      <c r="G850" s="6" t="str">
        <f>IF(C850&lt;&gt;"",SUMIF('registro operativa'!$D$2:$D$11268,RESULTADOS!C850,'registro operativa'!$X$2:$X$11268),"")</f>
        <v/>
      </c>
      <c r="H850" s="6">
        <f t="shared" si="13"/>
        <v>0</v>
      </c>
      <c r="I850" s="23"/>
      <c r="J850" s="23"/>
      <c r="K850" s="6" t="e">
        <f>Tabla1[[#This Row],[NETO EN PPRO8]]/(-Tabla1[[#This Row],[STOP POR OPERACIÓN]])</f>
        <v>#DIV/0!</v>
      </c>
    </row>
    <row r="851" spans="1:11" ht="16.5" thickTop="1" thickBot="1" x14ac:dyDescent="0.3">
      <c r="A851" s="26"/>
      <c r="B851" s="23"/>
      <c r="C851" s="23"/>
      <c r="D851" s="23"/>
      <c r="E851" s="23"/>
      <c r="F851" s="23"/>
      <c r="G851" s="6" t="str">
        <f>IF(C851&lt;&gt;"",SUMIF('registro operativa'!$D$2:$D$11268,RESULTADOS!C851,'registro operativa'!$X$2:$X$11268),"")</f>
        <v/>
      </c>
      <c r="H851" s="6">
        <f t="shared" si="13"/>
        <v>0</v>
      </c>
      <c r="I851" s="23"/>
      <c r="J851" s="23"/>
      <c r="K851" s="6" t="e">
        <f>Tabla1[[#This Row],[NETO EN PPRO8]]/(-Tabla1[[#This Row],[STOP POR OPERACIÓN]])</f>
        <v>#DIV/0!</v>
      </c>
    </row>
    <row r="852" spans="1:11" ht="16.5" thickTop="1" thickBot="1" x14ac:dyDescent="0.3">
      <c r="A852" s="26"/>
      <c r="B852" s="23"/>
      <c r="C852" s="23"/>
      <c r="D852" s="23"/>
      <c r="E852" s="23"/>
      <c r="F852" s="23"/>
      <c r="G852" s="6" t="str">
        <f>IF(C852&lt;&gt;"",SUMIF('registro operativa'!$D$2:$D$11268,RESULTADOS!C852,'registro operativa'!$X$2:$X$11268),"")</f>
        <v/>
      </c>
      <c r="H852" s="6">
        <f t="shared" si="13"/>
        <v>0</v>
      </c>
      <c r="I852" s="23"/>
      <c r="J852" s="23"/>
      <c r="K852" s="6" t="e">
        <f>Tabla1[[#This Row],[NETO EN PPRO8]]/(-Tabla1[[#This Row],[STOP POR OPERACIÓN]])</f>
        <v>#DIV/0!</v>
      </c>
    </row>
    <row r="853" spans="1:11" ht="16.5" thickTop="1" thickBot="1" x14ac:dyDescent="0.3">
      <c r="A853" s="26"/>
      <c r="B853" s="23"/>
      <c r="C853" s="23"/>
      <c r="D853" s="23"/>
      <c r="E853" s="23"/>
      <c r="F853" s="23"/>
      <c r="G853" s="6" t="str">
        <f>IF(C853&lt;&gt;"",SUMIF('registro operativa'!$D$2:$D$11268,RESULTADOS!C853,'registro operativa'!$X$2:$X$11268),"")</f>
        <v/>
      </c>
      <c r="H853" s="6">
        <f t="shared" si="13"/>
        <v>0</v>
      </c>
      <c r="I853" s="23"/>
      <c r="J853" s="23"/>
      <c r="K853" s="6" t="e">
        <f>Tabla1[[#This Row],[NETO EN PPRO8]]/(-Tabla1[[#This Row],[STOP POR OPERACIÓN]])</f>
        <v>#DIV/0!</v>
      </c>
    </row>
    <row r="854" spans="1:11" ht="16.5" thickTop="1" thickBot="1" x14ac:dyDescent="0.3">
      <c r="A854" s="26"/>
      <c r="B854" s="23"/>
      <c r="C854" s="23"/>
      <c r="D854" s="23"/>
      <c r="E854" s="23"/>
      <c r="F854" s="23"/>
      <c r="G854" s="6" t="str">
        <f>IF(C854&lt;&gt;"",SUMIF('registro operativa'!$D$2:$D$11268,RESULTADOS!C854,'registro operativa'!$X$2:$X$11268),"")</f>
        <v/>
      </c>
      <c r="H854" s="6">
        <f t="shared" ref="H854:H917" si="14">IFERROR(F854+H853,"")</f>
        <v>0</v>
      </c>
      <c r="I854" s="23"/>
      <c r="J854" s="23"/>
      <c r="K854" s="6" t="e">
        <f>Tabla1[[#This Row],[NETO EN PPRO8]]/(-Tabla1[[#This Row],[STOP POR OPERACIÓN]])</f>
        <v>#DIV/0!</v>
      </c>
    </row>
    <row r="855" spans="1:11" ht="16.5" thickTop="1" thickBot="1" x14ac:dyDescent="0.3">
      <c r="A855" s="26"/>
      <c r="B855" s="23"/>
      <c r="C855" s="23"/>
      <c r="D855" s="23"/>
      <c r="E855" s="23"/>
      <c r="F855" s="23"/>
      <c r="G855" s="6" t="str">
        <f>IF(C855&lt;&gt;"",SUMIF('registro operativa'!$D$2:$D$11268,RESULTADOS!C855,'registro operativa'!$X$2:$X$11268),"")</f>
        <v/>
      </c>
      <c r="H855" s="6">
        <f t="shared" si="14"/>
        <v>0</v>
      </c>
      <c r="I855" s="23"/>
      <c r="J855" s="23"/>
      <c r="K855" s="6" t="e">
        <f>Tabla1[[#This Row],[NETO EN PPRO8]]/(-Tabla1[[#This Row],[STOP POR OPERACIÓN]])</f>
        <v>#DIV/0!</v>
      </c>
    </row>
    <row r="856" spans="1:11" ht="16.5" thickTop="1" thickBot="1" x14ac:dyDescent="0.3">
      <c r="A856" s="26"/>
      <c r="B856" s="23"/>
      <c r="C856" s="23"/>
      <c r="D856" s="23"/>
      <c r="E856" s="23"/>
      <c r="F856" s="23"/>
      <c r="G856" s="6" t="str">
        <f>IF(C856&lt;&gt;"",SUMIF('registro operativa'!$D$2:$D$11268,RESULTADOS!C856,'registro operativa'!$X$2:$X$11268),"")</f>
        <v/>
      </c>
      <c r="H856" s="6">
        <f t="shared" si="14"/>
        <v>0</v>
      </c>
      <c r="I856" s="23"/>
      <c r="J856" s="23"/>
      <c r="K856" s="6" t="e">
        <f>Tabla1[[#This Row],[NETO EN PPRO8]]/(-Tabla1[[#This Row],[STOP POR OPERACIÓN]])</f>
        <v>#DIV/0!</v>
      </c>
    </row>
    <row r="857" spans="1:11" ht="16.5" thickTop="1" thickBot="1" x14ac:dyDescent="0.3">
      <c r="A857" s="26"/>
      <c r="B857" s="23"/>
      <c r="C857" s="23"/>
      <c r="D857" s="23"/>
      <c r="E857" s="23"/>
      <c r="F857" s="23"/>
      <c r="G857" s="6" t="str">
        <f>IF(C857&lt;&gt;"",SUMIF('registro operativa'!$D$2:$D$11268,RESULTADOS!C857,'registro operativa'!$X$2:$X$11268),"")</f>
        <v/>
      </c>
      <c r="H857" s="6">
        <f t="shared" si="14"/>
        <v>0</v>
      </c>
      <c r="I857" s="23"/>
      <c r="J857" s="23"/>
      <c r="K857" s="6" t="e">
        <f>Tabla1[[#This Row],[NETO EN PPRO8]]/(-Tabla1[[#This Row],[STOP POR OPERACIÓN]])</f>
        <v>#DIV/0!</v>
      </c>
    </row>
    <row r="858" spans="1:11" ht="16.5" thickTop="1" thickBot="1" x14ac:dyDescent="0.3">
      <c r="A858" s="26"/>
      <c r="B858" s="23"/>
      <c r="C858" s="23"/>
      <c r="D858" s="23"/>
      <c r="E858" s="23"/>
      <c r="F858" s="23"/>
      <c r="G858" s="6" t="str">
        <f>IF(C858&lt;&gt;"",SUMIF('registro operativa'!$D$2:$D$11268,RESULTADOS!C858,'registro operativa'!$X$2:$X$11268),"")</f>
        <v/>
      </c>
      <c r="H858" s="6">
        <f t="shared" si="14"/>
        <v>0</v>
      </c>
      <c r="I858" s="23"/>
      <c r="J858" s="23"/>
      <c r="K858" s="6" t="e">
        <f>Tabla1[[#This Row],[NETO EN PPRO8]]/(-Tabla1[[#This Row],[STOP POR OPERACIÓN]])</f>
        <v>#DIV/0!</v>
      </c>
    </row>
    <row r="859" spans="1:11" ht="16.5" thickTop="1" thickBot="1" x14ac:dyDescent="0.3">
      <c r="A859" s="26"/>
      <c r="B859" s="23"/>
      <c r="C859" s="23"/>
      <c r="D859" s="23"/>
      <c r="E859" s="23"/>
      <c r="F859" s="23"/>
      <c r="G859" s="6" t="str">
        <f>IF(C859&lt;&gt;"",SUMIF('registro operativa'!$D$2:$D$11268,RESULTADOS!C859,'registro operativa'!$X$2:$X$11268),"")</f>
        <v/>
      </c>
      <c r="H859" s="6">
        <f t="shared" si="14"/>
        <v>0</v>
      </c>
      <c r="I859" s="23"/>
      <c r="J859" s="23"/>
      <c r="K859" s="6" t="e">
        <f>Tabla1[[#This Row],[NETO EN PPRO8]]/(-Tabla1[[#This Row],[STOP POR OPERACIÓN]])</f>
        <v>#DIV/0!</v>
      </c>
    </row>
    <row r="860" spans="1:11" ht="16.5" thickTop="1" thickBot="1" x14ac:dyDescent="0.3">
      <c r="A860" s="26"/>
      <c r="B860" s="23"/>
      <c r="C860" s="23"/>
      <c r="D860" s="23"/>
      <c r="E860" s="23"/>
      <c r="F860" s="23"/>
      <c r="G860" s="6" t="str">
        <f>IF(C860&lt;&gt;"",SUMIF('registro operativa'!$D$2:$D$11268,RESULTADOS!C860,'registro operativa'!$X$2:$X$11268),"")</f>
        <v/>
      </c>
      <c r="H860" s="6">
        <f t="shared" si="14"/>
        <v>0</v>
      </c>
      <c r="I860" s="23"/>
      <c r="J860" s="23"/>
      <c r="K860" s="6" t="e">
        <f>Tabla1[[#This Row],[NETO EN PPRO8]]/(-Tabla1[[#This Row],[STOP POR OPERACIÓN]])</f>
        <v>#DIV/0!</v>
      </c>
    </row>
    <row r="861" spans="1:11" ht="16.5" thickTop="1" thickBot="1" x14ac:dyDescent="0.3">
      <c r="A861" s="26"/>
      <c r="B861" s="23"/>
      <c r="C861" s="23"/>
      <c r="D861" s="23"/>
      <c r="E861" s="23"/>
      <c r="F861" s="23"/>
      <c r="G861" s="6" t="str">
        <f>IF(C861&lt;&gt;"",SUMIF('registro operativa'!$D$2:$D$11268,RESULTADOS!C861,'registro operativa'!$X$2:$X$11268),"")</f>
        <v/>
      </c>
      <c r="H861" s="6">
        <f t="shared" si="14"/>
        <v>0</v>
      </c>
      <c r="I861" s="23"/>
      <c r="J861" s="23"/>
      <c r="K861" s="6" t="e">
        <f>Tabla1[[#This Row],[NETO EN PPRO8]]/(-Tabla1[[#This Row],[STOP POR OPERACIÓN]])</f>
        <v>#DIV/0!</v>
      </c>
    </row>
    <row r="862" spans="1:11" ht="16.5" thickTop="1" thickBot="1" x14ac:dyDescent="0.3">
      <c r="A862" s="26"/>
      <c r="B862" s="23"/>
      <c r="C862" s="23"/>
      <c r="D862" s="23"/>
      <c r="E862" s="23"/>
      <c r="F862" s="23"/>
      <c r="G862" s="6" t="str">
        <f>IF(C862&lt;&gt;"",SUMIF('registro operativa'!$D$2:$D$11268,RESULTADOS!C862,'registro operativa'!$X$2:$X$11268),"")</f>
        <v/>
      </c>
      <c r="H862" s="6">
        <f t="shared" si="14"/>
        <v>0</v>
      </c>
      <c r="I862" s="23"/>
      <c r="J862" s="23"/>
      <c r="K862" s="6" t="e">
        <f>Tabla1[[#This Row],[NETO EN PPRO8]]/(-Tabla1[[#This Row],[STOP POR OPERACIÓN]])</f>
        <v>#DIV/0!</v>
      </c>
    </row>
    <row r="863" spans="1:11" ht="16.5" thickTop="1" thickBot="1" x14ac:dyDescent="0.3">
      <c r="A863" s="26"/>
      <c r="B863" s="23"/>
      <c r="C863" s="23"/>
      <c r="D863" s="23"/>
      <c r="E863" s="23"/>
      <c r="F863" s="23"/>
      <c r="G863" s="6" t="str">
        <f>IF(C863&lt;&gt;"",SUMIF('registro operativa'!$D$2:$D$11268,RESULTADOS!C863,'registro operativa'!$X$2:$X$11268),"")</f>
        <v/>
      </c>
      <c r="H863" s="6">
        <f t="shared" si="14"/>
        <v>0</v>
      </c>
      <c r="I863" s="23"/>
      <c r="J863" s="23"/>
      <c r="K863" s="6" t="e">
        <f>Tabla1[[#This Row],[NETO EN PPRO8]]/(-Tabla1[[#This Row],[STOP POR OPERACIÓN]])</f>
        <v>#DIV/0!</v>
      </c>
    </row>
    <row r="864" spans="1:11" ht="16.5" thickTop="1" thickBot="1" x14ac:dyDescent="0.3">
      <c r="A864" s="26"/>
      <c r="B864" s="23"/>
      <c r="C864" s="23"/>
      <c r="D864" s="23"/>
      <c r="E864" s="23"/>
      <c r="F864" s="23"/>
      <c r="G864" s="6" t="str">
        <f>IF(C864&lt;&gt;"",SUMIF('registro operativa'!$D$2:$D$11268,RESULTADOS!C864,'registro operativa'!$X$2:$X$11268),"")</f>
        <v/>
      </c>
      <c r="H864" s="6">
        <f t="shared" si="14"/>
        <v>0</v>
      </c>
      <c r="I864" s="23"/>
      <c r="J864" s="23"/>
      <c r="K864" s="6" t="e">
        <f>Tabla1[[#This Row],[NETO EN PPRO8]]/(-Tabla1[[#This Row],[STOP POR OPERACIÓN]])</f>
        <v>#DIV/0!</v>
      </c>
    </row>
    <row r="865" spans="1:11" ht="16.5" thickTop="1" thickBot="1" x14ac:dyDescent="0.3">
      <c r="A865" s="26"/>
      <c r="B865" s="23"/>
      <c r="C865" s="23"/>
      <c r="D865" s="23"/>
      <c r="E865" s="23"/>
      <c r="F865" s="23"/>
      <c r="G865" s="6" t="str">
        <f>IF(C865&lt;&gt;"",SUMIF('registro operativa'!$D$2:$D$11268,RESULTADOS!C865,'registro operativa'!$X$2:$X$11268),"")</f>
        <v/>
      </c>
      <c r="H865" s="6">
        <f t="shared" si="14"/>
        <v>0</v>
      </c>
      <c r="I865" s="23"/>
      <c r="J865" s="23"/>
      <c r="K865" s="6" t="e">
        <f>Tabla1[[#This Row],[NETO EN PPRO8]]/(-Tabla1[[#This Row],[STOP POR OPERACIÓN]])</f>
        <v>#DIV/0!</v>
      </c>
    </row>
    <row r="866" spans="1:11" ht="16.5" thickTop="1" thickBot="1" x14ac:dyDescent="0.3">
      <c r="A866" s="26"/>
      <c r="B866" s="23"/>
      <c r="C866" s="23"/>
      <c r="D866" s="23"/>
      <c r="E866" s="23"/>
      <c r="F866" s="23"/>
      <c r="G866" s="6" t="str">
        <f>IF(C866&lt;&gt;"",SUMIF('registro operativa'!$D$2:$D$11268,RESULTADOS!C866,'registro operativa'!$X$2:$X$11268),"")</f>
        <v/>
      </c>
      <c r="H866" s="6">
        <f t="shared" si="14"/>
        <v>0</v>
      </c>
      <c r="I866" s="23"/>
      <c r="J866" s="23"/>
      <c r="K866" s="6" t="e">
        <f>Tabla1[[#This Row],[NETO EN PPRO8]]/(-Tabla1[[#This Row],[STOP POR OPERACIÓN]])</f>
        <v>#DIV/0!</v>
      </c>
    </row>
    <row r="867" spans="1:11" ht="16.5" thickTop="1" thickBot="1" x14ac:dyDescent="0.3">
      <c r="A867" s="26"/>
      <c r="B867" s="23"/>
      <c r="C867" s="23"/>
      <c r="D867" s="23"/>
      <c r="E867" s="23"/>
      <c r="F867" s="23"/>
      <c r="G867" s="6" t="str">
        <f>IF(C867&lt;&gt;"",SUMIF('registro operativa'!$D$2:$D$11268,RESULTADOS!C867,'registro operativa'!$X$2:$X$11268),"")</f>
        <v/>
      </c>
      <c r="H867" s="6">
        <f t="shared" si="14"/>
        <v>0</v>
      </c>
      <c r="I867" s="23"/>
      <c r="J867" s="23"/>
      <c r="K867" s="6" t="e">
        <f>Tabla1[[#This Row],[NETO EN PPRO8]]/(-Tabla1[[#This Row],[STOP POR OPERACIÓN]])</f>
        <v>#DIV/0!</v>
      </c>
    </row>
    <row r="868" spans="1:11" ht="16.5" thickTop="1" thickBot="1" x14ac:dyDescent="0.3">
      <c r="A868" s="26"/>
      <c r="B868" s="23"/>
      <c r="C868" s="23"/>
      <c r="D868" s="23"/>
      <c r="E868" s="23"/>
      <c r="F868" s="23"/>
      <c r="G868" s="6" t="str">
        <f>IF(C868&lt;&gt;"",SUMIF('registro operativa'!$D$2:$D$11268,RESULTADOS!C868,'registro operativa'!$X$2:$X$11268),"")</f>
        <v/>
      </c>
      <c r="H868" s="6">
        <f t="shared" si="14"/>
        <v>0</v>
      </c>
      <c r="I868" s="23"/>
      <c r="J868" s="23"/>
      <c r="K868" s="6" t="e">
        <f>Tabla1[[#This Row],[NETO EN PPRO8]]/(-Tabla1[[#This Row],[STOP POR OPERACIÓN]])</f>
        <v>#DIV/0!</v>
      </c>
    </row>
    <row r="869" spans="1:11" ht="16.5" thickTop="1" thickBot="1" x14ac:dyDescent="0.3">
      <c r="A869" s="26"/>
      <c r="B869" s="23"/>
      <c r="C869" s="23"/>
      <c r="D869" s="23"/>
      <c r="E869" s="23"/>
      <c r="F869" s="23"/>
      <c r="G869" s="6" t="str">
        <f>IF(C869&lt;&gt;"",SUMIF('registro operativa'!$D$2:$D$11268,RESULTADOS!C869,'registro operativa'!$X$2:$X$11268),"")</f>
        <v/>
      </c>
      <c r="H869" s="6">
        <f t="shared" si="14"/>
        <v>0</v>
      </c>
      <c r="I869" s="23"/>
      <c r="J869" s="23"/>
      <c r="K869" s="6" t="e">
        <f>Tabla1[[#This Row],[NETO EN PPRO8]]/(-Tabla1[[#This Row],[STOP POR OPERACIÓN]])</f>
        <v>#DIV/0!</v>
      </c>
    </row>
    <row r="870" spans="1:11" ht="16.5" thickTop="1" thickBot="1" x14ac:dyDescent="0.3">
      <c r="A870" s="26"/>
      <c r="B870" s="23"/>
      <c r="C870" s="23"/>
      <c r="D870" s="23"/>
      <c r="E870" s="23"/>
      <c r="F870" s="23"/>
      <c r="G870" s="6" t="str">
        <f>IF(C870&lt;&gt;"",SUMIF('registro operativa'!$D$2:$D$11268,RESULTADOS!C870,'registro operativa'!$X$2:$X$11268),"")</f>
        <v/>
      </c>
      <c r="H870" s="6">
        <f t="shared" si="14"/>
        <v>0</v>
      </c>
      <c r="I870" s="23"/>
      <c r="J870" s="23"/>
      <c r="K870" s="6" t="e">
        <f>Tabla1[[#This Row],[NETO EN PPRO8]]/(-Tabla1[[#This Row],[STOP POR OPERACIÓN]])</f>
        <v>#DIV/0!</v>
      </c>
    </row>
    <row r="871" spans="1:11" ht="16.5" thickTop="1" thickBot="1" x14ac:dyDescent="0.3">
      <c r="A871" s="26"/>
      <c r="B871" s="23"/>
      <c r="C871" s="23"/>
      <c r="D871" s="23"/>
      <c r="E871" s="23"/>
      <c r="F871" s="23"/>
      <c r="G871" s="6" t="str">
        <f>IF(C871&lt;&gt;"",SUMIF('registro operativa'!$D$2:$D$11268,RESULTADOS!C871,'registro operativa'!$X$2:$X$11268),"")</f>
        <v/>
      </c>
      <c r="H871" s="6">
        <f t="shared" si="14"/>
        <v>0</v>
      </c>
      <c r="I871" s="23"/>
      <c r="J871" s="23"/>
      <c r="K871" s="6" t="e">
        <f>Tabla1[[#This Row],[NETO EN PPRO8]]/(-Tabla1[[#This Row],[STOP POR OPERACIÓN]])</f>
        <v>#DIV/0!</v>
      </c>
    </row>
    <row r="872" spans="1:11" ht="16.5" thickTop="1" thickBot="1" x14ac:dyDescent="0.3">
      <c r="A872" s="26"/>
      <c r="B872" s="23"/>
      <c r="C872" s="23"/>
      <c r="D872" s="23"/>
      <c r="E872" s="23"/>
      <c r="F872" s="23"/>
      <c r="G872" s="6" t="str">
        <f>IF(C872&lt;&gt;"",SUMIF('registro operativa'!$D$2:$D$11268,RESULTADOS!C872,'registro operativa'!$X$2:$X$11268),"")</f>
        <v/>
      </c>
      <c r="H872" s="6">
        <f t="shared" si="14"/>
        <v>0</v>
      </c>
      <c r="I872" s="23"/>
      <c r="J872" s="23"/>
      <c r="K872" s="6" t="e">
        <f>Tabla1[[#This Row],[NETO EN PPRO8]]/(-Tabla1[[#This Row],[STOP POR OPERACIÓN]])</f>
        <v>#DIV/0!</v>
      </c>
    </row>
    <row r="873" spans="1:11" ht="16.5" thickTop="1" thickBot="1" x14ac:dyDescent="0.3">
      <c r="A873" s="26"/>
      <c r="B873" s="23"/>
      <c r="C873" s="23"/>
      <c r="D873" s="23"/>
      <c r="E873" s="23"/>
      <c r="F873" s="23"/>
      <c r="G873" s="6" t="str">
        <f>IF(C873&lt;&gt;"",SUMIF('registro operativa'!$D$2:$D$11268,RESULTADOS!C873,'registro operativa'!$X$2:$X$11268),"")</f>
        <v/>
      </c>
      <c r="H873" s="6">
        <f t="shared" si="14"/>
        <v>0</v>
      </c>
      <c r="I873" s="23"/>
      <c r="J873" s="23"/>
      <c r="K873" s="6" t="e">
        <f>Tabla1[[#This Row],[NETO EN PPRO8]]/(-Tabla1[[#This Row],[STOP POR OPERACIÓN]])</f>
        <v>#DIV/0!</v>
      </c>
    </row>
    <row r="874" spans="1:11" ht="16.5" thickTop="1" thickBot="1" x14ac:dyDescent="0.3">
      <c r="A874" s="26"/>
      <c r="B874" s="23"/>
      <c r="C874" s="23"/>
      <c r="D874" s="23"/>
      <c r="E874" s="23"/>
      <c r="F874" s="23"/>
      <c r="G874" s="6" t="str">
        <f>IF(C874&lt;&gt;"",SUMIF('registro operativa'!$D$2:$D$11268,RESULTADOS!C874,'registro operativa'!$X$2:$X$11268),"")</f>
        <v/>
      </c>
      <c r="H874" s="6">
        <f t="shared" si="14"/>
        <v>0</v>
      </c>
      <c r="I874" s="23"/>
      <c r="J874" s="23"/>
      <c r="K874" s="6" t="e">
        <f>Tabla1[[#This Row],[NETO EN PPRO8]]/(-Tabla1[[#This Row],[STOP POR OPERACIÓN]])</f>
        <v>#DIV/0!</v>
      </c>
    </row>
    <row r="875" spans="1:11" ht="16.5" thickTop="1" thickBot="1" x14ac:dyDescent="0.3">
      <c r="A875" s="26"/>
      <c r="B875" s="23"/>
      <c r="C875" s="23"/>
      <c r="D875" s="23"/>
      <c r="E875" s="23"/>
      <c r="F875" s="23"/>
      <c r="G875" s="6" t="str">
        <f>IF(C875&lt;&gt;"",SUMIF('registro operativa'!$D$2:$D$11268,RESULTADOS!C875,'registro operativa'!$X$2:$X$11268),"")</f>
        <v/>
      </c>
      <c r="H875" s="6">
        <f t="shared" si="14"/>
        <v>0</v>
      </c>
      <c r="I875" s="23"/>
      <c r="J875" s="23"/>
      <c r="K875" s="6" t="e">
        <f>Tabla1[[#This Row],[NETO EN PPRO8]]/(-Tabla1[[#This Row],[STOP POR OPERACIÓN]])</f>
        <v>#DIV/0!</v>
      </c>
    </row>
    <row r="876" spans="1:11" ht="16.5" thickTop="1" thickBot="1" x14ac:dyDescent="0.3">
      <c r="A876" s="26"/>
      <c r="B876" s="23"/>
      <c r="C876" s="23"/>
      <c r="D876" s="23"/>
      <c r="E876" s="23"/>
      <c r="F876" s="23"/>
      <c r="G876" s="6" t="str">
        <f>IF(C876&lt;&gt;"",SUMIF('registro operativa'!$D$2:$D$11268,RESULTADOS!C876,'registro operativa'!$X$2:$X$11268),"")</f>
        <v/>
      </c>
      <c r="H876" s="6">
        <f t="shared" si="14"/>
        <v>0</v>
      </c>
      <c r="I876" s="23"/>
      <c r="J876" s="23"/>
      <c r="K876" s="6" t="e">
        <f>Tabla1[[#This Row],[NETO EN PPRO8]]/(-Tabla1[[#This Row],[STOP POR OPERACIÓN]])</f>
        <v>#DIV/0!</v>
      </c>
    </row>
    <row r="877" spans="1:11" ht="16.5" thickTop="1" thickBot="1" x14ac:dyDescent="0.3">
      <c r="A877" s="26"/>
      <c r="B877" s="23"/>
      <c r="C877" s="23"/>
      <c r="D877" s="23"/>
      <c r="E877" s="23"/>
      <c r="F877" s="23"/>
      <c r="G877" s="6" t="str">
        <f>IF(C877&lt;&gt;"",SUMIF('registro operativa'!$D$2:$D$11268,RESULTADOS!C877,'registro operativa'!$X$2:$X$11268),"")</f>
        <v/>
      </c>
      <c r="H877" s="6">
        <f t="shared" si="14"/>
        <v>0</v>
      </c>
      <c r="I877" s="23"/>
      <c r="J877" s="23"/>
      <c r="K877" s="6" t="e">
        <f>Tabla1[[#This Row],[NETO EN PPRO8]]/(-Tabla1[[#This Row],[STOP POR OPERACIÓN]])</f>
        <v>#DIV/0!</v>
      </c>
    </row>
    <row r="878" spans="1:11" ht="16.5" thickTop="1" thickBot="1" x14ac:dyDescent="0.3">
      <c r="A878" s="26"/>
      <c r="B878" s="23"/>
      <c r="C878" s="23"/>
      <c r="D878" s="23"/>
      <c r="E878" s="23"/>
      <c r="F878" s="23"/>
      <c r="G878" s="6" t="str">
        <f>IF(C878&lt;&gt;"",SUMIF('registro operativa'!$D$2:$D$11268,RESULTADOS!C878,'registro operativa'!$X$2:$X$11268),"")</f>
        <v/>
      </c>
      <c r="H878" s="6">
        <f t="shared" si="14"/>
        <v>0</v>
      </c>
      <c r="I878" s="23"/>
      <c r="J878" s="23"/>
      <c r="K878" s="6" t="e">
        <f>Tabla1[[#This Row],[NETO EN PPRO8]]/(-Tabla1[[#This Row],[STOP POR OPERACIÓN]])</f>
        <v>#DIV/0!</v>
      </c>
    </row>
    <row r="879" spans="1:11" ht="16.5" thickTop="1" thickBot="1" x14ac:dyDescent="0.3">
      <c r="A879" s="26"/>
      <c r="B879" s="23"/>
      <c r="C879" s="23"/>
      <c r="D879" s="23"/>
      <c r="E879" s="23"/>
      <c r="F879" s="23"/>
      <c r="G879" s="6" t="str">
        <f>IF(C879&lt;&gt;"",SUMIF('registro operativa'!$D$2:$D$11268,RESULTADOS!C879,'registro operativa'!$X$2:$X$11268),"")</f>
        <v/>
      </c>
      <c r="H879" s="6">
        <f t="shared" si="14"/>
        <v>0</v>
      </c>
      <c r="I879" s="23"/>
      <c r="J879" s="23"/>
      <c r="K879" s="6" t="e">
        <f>Tabla1[[#This Row],[NETO EN PPRO8]]/(-Tabla1[[#This Row],[STOP POR OPERACIÓN]])</f>
        <v>#DIV/0!</v>
      </c>
    </row>
    <row r="880" spans="1:11" ht="16.5" thickTop="1" thickBot="1" x14ac:dyDescent="0.3">
      <c r="A880" s="26"/>
      <c r="B880" s="23"/>
      <c r="C880" s="23"/>
      <c r="D880" s="23"/>
      <c r="E880" s="23"/>
      <c r="F880" s="23"/>
      <c r="G880" s="6" t="str">
        <f>IF(C880&lt;&gt;"",SUMIF('registro operativa'!$D$2:$D$11268,RESULTADOS!C880,'registro operativa'!$X$2:$X$11268),"")</f>
        <v/>
      </c>
      <c r="H880" s="6">
        <f t="shared" si="14"/>
        <v>0</v>
      </c>
      <c r="I880" s="23"/>
      <c r="J880" s="23"/>
      <c r="K880" s="6" t="e">
        <f>Tabla1[[#This Row],[NETO EN PPRO8]]/(-Tabla1[[#This Row],[STOP POR OPERACIÓN]])</f>
        <v>#DIV/0!</v>
      </c>
    </row>
    <row r="881" spans="1:11" ht="16.5" thickTop="1" thickBot="1" x14ac:dyDescent="0.3">
      <c r="A881" s="26"/>
      <c r="B881" s="23"/>
      <c r="C881" s="23"/>
      <c r="D881" s="23"/>
      <c r="E881" s="23"/>
      <c r="F881" s="23"/>
      <c r="G881" s="6" t="str">
        <f>IF(C881&lt;&gt;"",SUMIF('registro operativa'!$D$2:$D$11268,RESULTADOS!C881,'registro operativa'!$X$2:$X$11268),"")</f>
        <v/>
      </c>
      <c r="H881" s="6">
        <f t="shared" si="14"/>
        <v>0</v>
      </c>
      <c r="I881" s="23"/>
      <c r="J881" s="23"/>
      <c r="K881" s="6" t="e">
        <f>Tabla1[[#This Row],[NETO EN PPRO8]]/(-Tabla1[[#This Row],[STOP POR OPERACIÓN]])</f>
        <v>#DIV/0!</v>
      </c>
    </row>
    <row r="882" spans="1:11" ht="16.5" thickTop="1" thickBot="1" x14ac:dyDescent="0.3">
      <c r="A882" s="26"/>
      <c r="B882" s="23"/>
      <c r="C882" s="23"/>
      <c r="D882" s="23"/>
      <c r="E882" s="23"/>
      <c r="F882" s="23"/>
      <c r="G882" s="6" t="str">
        <f>IF(C882&lt;&gt;"",SUMIF('registro operativa'!$D$2:$D$11268,RESULTADOS!C882,'registro operativa'!$X$2:$X$11268),"")</f>
        <v/>
      </c>
      <c r="H882" s="6">
        <f t="shared" si="14"/>
        <v>0</v>
      </c>
      <c r="I882" s="23"/>
      <c r="J882" s="23"/>
      <c r="K882" s="6" t="e">
        <f>Tabla1[[#This Row],[NETO EN PPRO8]]/(-Tabla1[[#This Row],[STOP POR OPERACIÓN]])</f>
        <v>#DIV/0!</v>
      </c>
    </row>
    <row r="883" spans="1:11" ht="16.5" thickTop="1" thickBot="1" x14ac:dyDescent="0.3">
      <c r="A883" s="26"/>
      <c r="B883" s="23"/>
      <c r="C883" s="23"/>
      <c r="D883" s="23"/>
      <c r="E883" s="23"/>
      <c r="F883" s="23"/>
      <c r="G883" s="6" t="str">
        <f>IF(C883&lt;&gt;"",SUMIF('registro operativa'!$D$2:$D$11268,RESULTADOS!C883,'registro operativa'!$X$2:$X$11268),"")</f>
        <v/>
      </c>
      <c r="H883" s="6">
        <f t="shared" si="14"/>
        <v>0</v>
      </c>
      <c r="I883" s="23"/>
      <c r="J883" s="23"/>
      <c r="K883" s="6" t="e">
        <f>Tabla1[[#This Row],[NETO EN PPRO8]]/(-Tabla1[[#This Row],[STOP POR OPERACIÓN]])</f>
        <v>#DIV/0!</v>
      </c>
    </row>
    <row r="884" spans="1:11" ht="16.5" thickTop="1" thickBot="1" x14ac:dyDescent="0.3">
      <c r="A884" s="26"/>
      <c r="B884" s="23"/>
      <c r="C884" s="23"/>
      <c r="D884" s="23"/>
      <c r="E884" s="23"/>
      <c r="F884" s="23"/>
      <c r="G884" s="6" t="str">
        <f>IF(C884&lt;&gt;"",SUMIF('registro operativa'!$D$2:$D$11268,RESULTADOS!C884,'registro operativa'!$X$2:$X$11268),"")</f>
        <v/>
      </c>
      <c r="H884" s="6">
        <f t="shared" si="14"/>
        <v>0</v>
      </c>
      <c r="I884" s="23"/>
      <c r="J884" s="23"/>
      <c r="K884" s="6" t="e">
        <f>Tabla1[[#This Row],[NETO EN PPRO8]]/(-Tabla1[[#This Row],[STOP POR OPERACIÓN]])</f>
        <v>#DIV/0!</v>
      </c>
    </row>
    <row r="885" spans="1:11" ht="16.5" thickTop="1" thickBot="1" x14ac:dyDescent="0.3">
      <c r="A885" s="26"/>
      <c r="B885" s="23"/>
      <c r="C885" s="23"/>
      <c r="D885" s="23"/>
      <c r="E885" s="23"/>
      <c r="F885" s="23"/>
      <c r="G885" s="6" t="str">
        <f>IF(C885&lt;&gt;"",SUMIF('registro operativa'!$D$2:$D$11268,RESULTADOS!C885,'registro operativa'!$X$2:$X$11268),"")</f>
        <v/>
      </c>
      <c r="H885" s="6">
        <f t="shared" si="14"/>
        <v>0</v>
      </c>
      <c r="I885" s="23"/>
      <c r="J885" s="23"/>
      <c r="K885" s="6" t="e">
        <f>Tabla1[[#This Row],[NETO EN PPRO8]]/(-Tabla1[[#This Row],[STOP POR OPERACIÓN]])</f>
        <v>#DIV/0!</v>
      </c>
    </row>
    <row r="886" spans="1:11" ht="16.5" thickTop="1" thickBot="1" x14ac:dyDescent="0.3">
      <c r="A886" s="26"/>
      <c r="B886" s="23"/>
      <c r="C886" s="23"/>
      <c r="D886" s="23"/>
      <c r="E886" s="23"/>
      <c r="F886" s="23"/>
      <c r="G886" s="6" t="str">
        <f>IF(C886&lt;&gt;"",SUMIF('registro operativa'!$D$2:$D$11268,RESULTADOS!C886,'registro operativa'!$X$2:$X$11268),"")</f>
        <v/>
      </c>
      <c r="H886" s="6">
        <f t="shared" si="14"/>
        <v>0</v>
      </c>
      <c r="I886" s="23"/>
      <c r="J886" s="23"/>
      <c r="K886" s="6" t="e">
        <f>Tabla1[[#This Row],[NETO EN PPRO8]]/(-Tabla1[[#This Row],[STOP POR OPERACIÓN]])</f>
        <v>#DIV/0!</v>
      </c>
    </row>
    <row r="887" spans="1:11" ht="16.5" thickTop="1" thickBot="1" x14ac:dyDescent="0.3">
      <c r="A887" s="26"/>
      <c r="B887" s="23"/>
      <c r="C887" s="23"/>
      <c r="D887" s="23"/>
      <c r="E887" s="23"/>
      <c r="F887" s="23"/>
      <c r="G887" s="6" t="str">
        <f>IF(C887&lt;&gt;"",SUMIF('registro operativa'!$D$2:$D$11268,RESULTADOS!C887,'registro operativa'!$X$2:$X$11268),"")</f>
        <v/>
      </c>
      <c r="H887" s="6">
        <f t="shared" si="14"/>
        <v>0</v>
      </c>
      <c r="I887" s="23"/>
      <c r="J887" s="23"/>
      <c r="K887" s="6" t="e">
        <f>Tabla1[[#This Row],[NETO EN PPRO8]]/(-Tabla1[[#This Row],[STOP POR OPERACIÓN]])</f>
        <v>#DIV/0!</v>
      </c>
    </row>
    <row r="888" spans="1:11" ht="16.5" thickTop="1" thickBot="1" x14ac:dyDescent="0.3">
      <c r="A888" s="26"/>
      <c r="B888" s="23"/>
      <c r="C888" s="23"/>
      <c r="D888" s="23"/>
      <c r="E888" s="23"/>
      <c r="F888" s="23"/>
      <c r="G888" s="6" t="str">
        <f>IF(C888&lt;&gt;"",SUMIF('registro operativa'!$D$2:$D$11268,RESULTADOS!C888,'registro operativa'!$X$2:$X$11268),"")</f>
        <v/>
      </c>
      <c r="H888" s="6">
        <f t="shared" si="14"/>
        <v>0</v>
      </c>
      <c r="I888" s="23"/>
      <c r="J888" s="23"/>
      <c r="K888" s="6" t="e">
        <f>Tabla1[[#This Row],[NETO EN PPRO8]]/(-Tabla1[[#This Row],[STOP POR OPERACIÓN]])</f>
        <v>#DIV/0!</v>
      </c>
    </row>
    <row r="889" spans="1:11" ht="16.5" thickTop="1" thickBot="1" x14ac:dyDescent="0.3">
      <c r="A889" s="26"/>
      <c r="B889" s="23"/>
      <c r="C889" s="23"/>
      <c r="D889" s="23"/>
      <c r="E889" s="23"/>
      <c r="F889" s="23"/>
      <c r="G889" s="6" t="str">
        <f>IF(C889&lt;&gt;"",SUMIF('registro operativa'!$D$2:$D$11268,RESULTADOS!C889,'registro operativa'!$X$2:$X$11268),"")</f>
        <v/>
      </c>
      <c r="H889" s="6">
        <f t="shared" si="14"/>
        <v>0</v>
      </c>
      <c r="I889" s="23"/>
      <c r="J889" s="23"/>
      <c r="K889" s="6" t="e">
        <f>Tabla1[[#This Row],[NETO EN PPRO8]]/(-Tabla1[[#This Row],[STOP POR OPERACIÓN]])</f>
        <v>#DIV/0!</v>
      </c>
    </row>
    <row r="890" spans="1:11" ht="16.5" thickTop="1" thickBot="1" x14ac:dyDescent="0.3">
      <c r="A890" s="26"/>
      <c r="B890" s="23"/>
      <c r="C890" s="23"/>
      <c r="D890" s="23"/>
      <c r="E890" s="23"/>
      <c r="F890" s="23"/>
      <c r="G890" s="6" t="str">
        <f>IF(C890&lt;&gt;"",SUMIF('registro operativa'!$D$2:$D$11268,RESULTADOS!C890,'registro operativa'!$X$2:$X$11268),"")</f>
        <v/>
      </c>
      <c r="H890" s="6">
        <f t="shared" si="14"/>
        <v>0</v>
      </c>
      <c r="I890" s="23"/>
      <c r="J890" s="23"/>
      <c r="K890" s="6" t="e">
        <f>Tabla1[[#This Row],[NETO EN PPRO8]]/(-Tabla1[[#This Row],[STOP POR OPERACIÓN]])</f>
        <v>#DIV/0!</v>
      </c>
    </row>
    <row r="891" spans="1:11" ht="16.5" thickTop="1" thickBot="1" x14ac:dyDescent="0.3">
      <c r="A891" s="26"/>
      <c r="B891" s="23"/>
      <c r="C891" s="23"/>
      <c r="D891" s="23"/>
      <c r="E891" s="23"/>
      <c r="F891" s="23"/>
      <c r="G891" s="6" t="str">
        <f>IF(C891&lt;&gt;"",SUMIF('registro operativa'!$D$2:$D$11268,RESULTADOS!C891,'registro operativa'!$X$2:$X$11268),"")</f>
        <v/>
      </c>
      <c r="H891" s="6">
        <f t="shared" si="14"/>
        <v>0</v>
      </c>
      <c r="I891" s="23"/>
      <c r="J891" s="23"/>
      <c r="K891" s="6" t="e">
        <f>Tabla1[[#This Row],[NETO EN PPRO8]]/(-Tabla1[[#This Row],[STOP POR OPERACIÓN]])</f>
        <v>#DIV/0!</v>
      </c>
    </row>
    <row r="892" spans="1:11" ht="16.5" thickTop="1" thickBot="1" x14ac:dyDescent="0.3">
      <c r="A892" s="26"/>
      <c r="B892" s="23"/>
      <c r="C892" s="23"/>
      <c r="D892" s="23"/>
      <c r="E892" s="23"/>
      <c r="F892" s="23"/>
      <c r="G892" s="6" t="str">
        <f>IF(C892&lt;&gt;"",SUMIF('registro operativa'!$D$2:$D$11268,RESULTADOS!C892,'registro operativa'!$X$2:$X$11268),"")</f>
        <v/>
      </c>
      <c r="H892" s="6">
        <f t="shared" si="14"/>
        <v>0</v>
      </c>
      <c r="I892" s="23"/>
      <c r="J892" s="23"/>
      <c r="K892" s="6" t="e">
        <f>Tabla1[[#This Row],[NETO EN PPRO8]]/(-Tabla1[[#This Row],[STOP POR OPERACIÓN]])</f>
        <v>#DIV/0!</v>
      </c>
    </row>
    <row r="893" spans="1:11" ht="16.5" thickTop="1" thickBot="1" x14ac:dyDescent="0.3">
      <c r="A893" s="26"/>
      <c r="B893" s="23"/>
      <c r="C893" s="23"/>
      <c r="D893" s="23"/>
      <c r="E893" s="23"/>
      <c r="F893" s="23"/>
      <c r="G893" s="6" t="str">
        <f>IF(C893&lt;&gt;"",SUMIF('registro operativa'!$D$2:$D$11268,RESULTADOS!C893,'registro operativa'!$X$2:$X$11268),"")</f>
        <v/>
      </c>
      <c r="H893" s="6">
        <f t="shared" si="14"/>
        <v>0</v>
      </c>
      <c r="I893" s="23"/>
      <c r="J893" s="23"/>
      <c r="K893" s="6" t="e">
        <f>Tabla1[[#This Row],[NETO EN PPRO8]]/(-Tabla1[[#This Row],[STOP POR OPERACIÓN]])</f>
        <v>#DIV/0!</v>
      </c>
    </row>
    <row r="894" spans="1:11" ht="16.5" thickTop="1" thickBot="1" x14ac:dyDescent="0.3">
      <c r="A894" s="26"/>
      <c r="B894" s="23"/>
      <c r="C894" s="23"/>
      <c r="D894" s="23"/>
      <c r="E894" s="23"/>
      <c r="F894" s="23"/>
      <c r="G894" s="6" t="str">
        <f>IF(C894&lt;&gt;"",SUMIF('registro operativa'!$D$2:$D$11268,RESULTADOS!C894,'registro operativa'!$X$2:$X$11268),"")</f>
        <v/>
      </c>
      <c r="H894" s="6">
        <f t="shared" si="14"/>
        <v>0</v>
      </c>
      <c r="I894" s="23"/>
      <c r="J894" s="23"/>
      <c r="K894" s="6" t="e">
        <f>Tabla1[[#This Row],[NETO EN PPRO8]]/(-Tabla1[[#This Row],[STOP POR OPERACIÓN]])</f>
        <v>#DIV/0!</v>
      </c>
    </row>
    <row r="895" spans="1:11" ht="16.5" thickTop="1" thickBot="1" x14ac:dyDescent="0.3">
      <c r="A895" s="26"/>
      <c r="B895" s="23"/>
      <c r="C895" s="23"/>
      <c r="D895" s="23"/>
      <c r="E895" s="23"/>
      <c r="F895" s="23"/>
      <c r="G895" s="6" t="str">
        <f>IF(C895&lt;&gt;"",SUMIF('registro operativa'!$D$2:$D$11268,RESULTADOS!C895,'registro operativa'!$X$2:$X$11268),"")</f>
        <v/>
      </c>
      <c r="H895" s="6">
        <f t="shared" si="14"/>
        <v>0</v>
      </c>
      <c r="I895" s="23"/>
      <c r="J895" s="23"/>
      <c r="K895" s="6" t="e">
        <f>Tabla1[[#This Row],[NETO EN PPRO8]]/(-Tabla1[[#This Row],[STOP POR OPERACIÓN]])</f>
        <v>#DIV/0!</v>
      </c>
    </row>
    <row r="896" spans="1:11" ht="16.5" thickTop="1" thickBot="1" x14ac:dyDescent="0.3">
      <c r="A896" s="26"/>
      <c r="B896" s="23"/>
      <c r="C896" s="23"/>
      <c r="D896" s="23"/>
      <c r="E896" s="23"/>
      <c r="F896" s="23"/>
      <c r="G896" s="6" t="str">
        <f>IF(C896&lt;&gt;"",SUMIF('registro operativa'!$D$2:$D$11268,RESULTADOS!C896,'registro operativa'!$X$2:$X$11268),"")</f>
        <v/>
      </c>
      <c r="H896" s="6">
        <f t="shared" si="14"/>
        <v>0</v>
      </c>
      <c r="I896" s="23"/>
      <c r="J896" s="23"/>
      <c r="K896" s="6" t="e">
        <f>Tabla1[[#This Row],[NETO EN PPRO8]]/(-Tabla1[[#This Row],[STOP POR OPERACIÓN]])</f>
        <v>#DIV/0!</v>
      </c>
    </row>
    <row r="897" spans="1:11" ht="16.5" thickTop="1" thickBot="1" x14ac:dyDescent="0.3">
      <c r="A897" s="26"/>
      <c r="B897" s="23"/>
      <c r="C897" s="23"/>
      <c r="D897" s="23"/>
      <c r="E897" s="23"/>
      <c r="F897" s="23"/>
      <c r="G897" s="6" t="str">
        <f>IF(C897&lt;&gt;"",SUMIF('registro operativa'!$D$2:$D$11268,RESULTADOS!C897,'registro operativa'!$X$2:$X$11268),"")</f>
        <v/>
      </c>
      <c r="H897" s="6">
        <f t="shared" si="14"/>
        <v>0</v>
      </c>
      <c r="I897" s="23"/>
      <c r="J897" s="23"/>
      <c r="K897" s="6" t="e">
        <f>Tabla1[[#This Row],[NETO EN PPRO8]]/(-Tabla1[[#This Row],[STOP POR OPERACIÓN]])</f>
        <v>#DIV/0!</v>
      </c>
    </row>
    <row r="898" spans="1:11" ht="16.5" thickTop="1" thickBot="1" x14ac:dyDescent="0.3">
      <c r="A898" s="26"/>
      <c r="B898" s="23"/>
      <c r="C898" s="23"/>
      <c r="D898" s="23"/>
      <c r="E898" s="23"/>
      <c r="F898" s="23"/>
      <c r="G898" s="6" t="str">
        <f>IF(C898&lt;&gt;"",SUMIF('registro operativa'!$D$2:$D$11268,RESULTADOS!C898,'registro operativa'!$X$2:$X$11268),"")</f>
        <v/>
      </c>
      <c r="H898" s="6">
        <f t="shared" si="14"/>
        <v>0</v>
      </c>
      <c r="I898" s="23"/>
      <c r="J898" s="23"/>
      <c r="K898" s="6" t="e">
        <f>Tabla1[[#This Row],[NETO EN PPRO8]]/(-Tabla1[[#This Row],[STOP POR OPERACIÓN]])</f>
        <v>#DIV/0!</v>
      </c>
    </row>
    <row r="899" spans="1:11" ht="16.5" thickTop="1" thickBot="1" x14ac:dyDescent="0.3">
      <c r="A899" s="26"/>
      <c r="B899" s="23"/>
      <c r="C899" s="23"/>
      <c r="D899" s="23"/>
      <c r="E899" s="23"/>
      <c r="F899" s="23"/>
      <c r="G899" s="6" t="str">
        <f>IF(C899&lt;&gt;"",SUMIF('registro operativa'!$D$2:$D$11268,RESULTADOS!C899,'registro operativa'!$X$2:$X$11268),"")</f>
        <v/>
      </c>
      <c r="H899" s="6">
        <f t="shared" si="14"/>
        <v>0</v>
      </c>
      <c r="I899" s="23"/>
      <c r="J899" s="23"/>
      <c r="K899" s="6" t="e">
        <f>Tabla1[[#This Row],[NETO EN PPRO8]]/(-Tabla1[[#This Row],[STOP POR OPERACIÓN]])</f>
        <v>#DIV/0!</v>
      </c>
    </row>
    <row r="900" spans="1:11" ht="16.5" thickTop="1" thickBot="1" x14ac:dyDescent="0.3">
      <c r="A900" s="26"/>
      <c r="B900" s="23"/>
      <c r="C900" s="23"/>
      <c r="D900" s="23"/>
      <c r="E900" s="23"/>
      <c r="F900" s="23"/>
      <c r="G900" s="6" t="str">
        <f>IF(C900&lt;&gt;"",SUMIF('registro operativa'!$D$2:$D$11268,RESULTADOS!C900,'registro operativa'!$X$2:$X$11268),"")</f>
        <v/>
      </c>
      <c r="H900" s="6">
        <f t="shared" si="14"/>
        <v>0</v>
      </c>
      <c r="I900" s="23"/>
      <c r="J900" s="23"/>
      <c r="K900" s="6" t="e">
        <f>Tabla1[[#This Row],[NETO EN PPRO8]]/(-Tabla1[[#This Row],[STOP POR OPERACIÓN]])</f>
        <v>#DIV/0!</v>
      </c>
    </row>
    <row r="901" spans="1:11" ht="16.5" thickTop="1" thickBot="1" x14ac:dyDescent="0.3">
      <c r="A901" s="26"/>
      <c r="B901" s="23"/>
      <c r="C901" s="23"/>
      <c r="D901" s="23"/>
      <c r="E901" s="23"/>
      <c r="F901" s="23"/>
      <c r="G901" s="6" t="str">
        <f>IF(C901&lt;&gt;"",SUMIF('registro operativa'!$D$2:$D$11268,RESULTADOS!C901,'registro operativa'!$X$2:$X$11268),"")</f>
        <v/>
      </c>
      <c r="H901" s="6">
        <f t="shared" si="14"/>
        <v>0</v>
      </c>
      <c r="I901" s="23"/>
      <c r="J901" s="23"/>
      <c r="K901" s="6" t="e">
        <f>Tabla1[[#This Row],[NETO EN PPRO8]]/(-Tabla1[[#This Row],[STOP POR OPERACIÓN]])</f>
        <v>#DIV/0!</v>
      </c>
    </row>
    <row r="902" spans="1:11" ht="16.5" thickTop="1" thickBot="1" x14ac:dyDescent="0.3">
      <c r="A902" s="26"/>
      <c r="B902" s="23"/>
      <c r="C902" s="23"/>
      <c r="D902" s="23"/>
      <c r="E902" s="23"/>
      <c r="F902" s="23"/>
      <c r="G902" s="6" t="str">
        <f>IF(C902&lt;&gt;"",SUMIF('registro operativa'!$D$2:$D$11268,RESULTADOS!C902,'registro operativa'!$X$2:$X$11268),"")</f>
        <v/>
      </c>
      <c r="H902" s="6">
        <f t="shared" si="14"/>
        <v>0</v>
      </c>
      <c r="I902" s="23"/>
      <c r="J902" s="23"/>
      <c r="K902" s="6" t="e">
        <f>Tabla1[[#This Row],[NETO EN PPRO8]]/(-Tabla1[[#This Row],[STOP POR OPERACIÓN]])</f>
        <v>#DIV/0!</v>
      </c>
    </row>
    <row r="903" spans="1:11" ht="16.5" thickTop="1" thickBot="1" x14ac:dyDescent="0.3">
      <c r="A903" s="26"/>
      <c r="B903" s="23"/>
      <c r="C903" s="23"/>
      <c r="D903" s="23"/>
      <c r="E903" s="23"/>
      <c r="F903" s="23"/>
      <c r="G903" s="6" t="str">
        <f>IF(C903&lt;&gt;"",SUMIF('registro operativa'!$D$2:$D$11268,RESULTADOS!C903,'registro operativa'!$X$2:$X$11268),"")</f>
        <v/>
      </c>
      <c r="H903" s="6">
        <f t="shared" si="14"/>
        <v>0</v>
      </c>
      <c r="I903" s="23"/>
      <c r="J903" s="23"/>
      <c r="K903" s="6" t="e">
        <f>Tabla1[[#This Row],[NETO EN PPRO8]]/(-Tabla1[[#This Row],[STOP POR OPERACIÓN]])</f>
        <v>#DIV/0!</v>
      </c>
    </row>
    <row r="904" spans="1:11" ht="16.5" thickTop="1" thickBot="1" x14ac:dyDescent="0.3">
      <c r="A904" s="26"/>
      <c r="B904" s="23"/>
      <c r="C904" s="23"/>
      <c r="D904" s="23"/>
      <c r="E904" s="23"/>
      <c r="F904" s="23"/>
      <c r="G904" s="6" t="str">
        <f>IF(C904&lt;&gt;"",SUMIF('registro operativa'!$D$2:$D$11268,RESULTADOS!C904,'registro operativa'!$X$2:$X$11268),"")</f>
        <v/>
      </c>
      <c r="H904" s="6">
        <f t="shared" si="14"/>
        <v>0</v>
      </c>
      <c r="I904" s="23"/>
      <c r="J904" s="23"/>
      <c r="K904" s="6" t="e">
        <f>Tabla1[[#This Row],[NETO EN PPRO8]]/(-Tabla1[[#This Row],[STOP POR OPERACIÓN]])</f>
        <v>#DIV/0!</v>
      </c>
    </row>
    <row r="905" spans="1:11" ht="16.5" thickTop="1" thickBot="1" x14ac:dyDescent="0.3">
      <c r="A905" s="26"/>
      <c r="B905" s="23"/>
      <c r="C905" s="23"/>
      <c r="D905" s="23"/>
      <c r="E905" s="23"/>
      <c r="F905" s="23"/>
      <c r="G905" s="6" t="str">
        <f>IF(C905&lt;&gt;"",SUMIF('registro operativa'!$D$2:$D$11268,RESULTADOS!C905,'registro operativa'!$X$2:$X$11268),"")</f>
        <v/>
      </c>
      <c r="H905" s="6">
        <f t="shared" si="14"/>
        <v>0</v>
      </c>
      <c r="I905" s="23"/>
      <c r="J905" s="23"/>
      <c r="K905" s="6" t="e">
        <f>Tabla1[[#This Row],[NETO EN PPRO8]]/(-Tabla1[[#This Row],[STOP POR OPERACIÓN]])</f>
        <v>#DIV/0!</v>
      </c>
    </row>
    <row r="906" spans="1:11" ht="16.5" thickTop="1" thickBot="1" x14ac:dyDescent="0.3">
      <c r="A906" s="26"/>
      <c r="B906" s="23"/>
      <c r="C906" s="23"/>
      <c r="D906" s="23"/>
      <c r="E906" s="23"/>
      <c r="F906" s="23"/>
      <c r="G906" s="6" t="str">
        <f>IF(C906&lt;&gt;"",SUMIF('registro operativa'!$D$2:$D$11268,RESULTADOS!C906,'registro operativa'!$X$2:$X$11268),"")</f>
        <v/>
      </c>
      <c r="H906" s="6">
        <f t="shared" si="14"/>
        <v>0</v>
      </c>
      <c r="I906" s="23"/>
      <c r="J906" s="23"/>
      <c r="K906" s="6" t="e">
        <f>Tabla1[[#This Row],[NETO EN PPRO8]]/(-Tabla1[[#This Row],[STOP POR OPERACIÓN]])</f>
        <v>#DIV/0!</v>
      </c>
    </row>
    <row r="907" spans="1:11" ht="16.5" thickTop="1" thickBot="1" x14ac:dyDescent="0.3">
      <c r="A907" s="26"/>
      <c r="B907" s="23"/>
      <c r="C907" s="23"/>
      <c r="D907" s="23"/>
      <c r="E907" s="23"/>
      <c r="F907" s="23"/>
      <c r="G907" s="6" t="str">
        <f>IF(C907&lt;&gt;"",SUMIF('registro operativa'!$D$2:$D$11268,RESULTADOS!C907,'registro operativa'!$X$2:$X$11268),"")</f>
        <v/>
      </c>
      <c r="H907" s="6">
        <f t="shared" si="14"/>
        <v>0</v>
      </c>
      <c r="I907" s="23"/>
      <c r="J907" s="23"/>
      <c r="K907" s="6" t="e">
        <f>Tabla1[[#This Row],[NETO EN PPRO8]]/(-Tabla1[[#This Row],[STOP POR OPERACIÓN]])</f>
        <v>#DIV/0!</v>
      </c>
    </row>
    <row r="908" spans="1:11" ht="16.5" thickTop="1" thickBot="1" x14ac:dyDescent="0.3">
      <c r="A908" s="26"/>
      <c r="B908" s="23"/>
      <c r="C908" s="23"/>
      <c r="D908" s="23"/>
      <c r="E908" s="23"/>
      <c r="F908" s="23"/>
      <c r="G908" s="6" t="str">
        <f>IF(C908&lt;&gt;"",SUMIF('registro operativa'!$D$2:$D$11268,RESULTADOS!C908,'registro operativa'!$X$2:$X$11268),"")</f>
        <v/>
      </c>
      <c r="H908" s="6">
        <f t="shared" si="14"/>
        <v>0</v>
      </c>
      <c r="I908" s="23"/>
      <c r="J908" s="23"/>
      <c r="K908" s="6" t="e">
        <f>Tabla1[[#This Row],[NETO EN PPRO8]]/(-Tabla1[[#This Row],[STOP POR OPERACIÓN]])</f>
        <v>#DIV/0!</v>
      </c>
    </row>
    <row r="909" spans="1:11" ht="16.5" thickTop="1" thickBot="1" x14ac:dyDescent="0.3">
      <c r="A909" s="26"/>
      <c r="B909" s="23"/>
      <c r="C909" s="23"/>
      <c r="D909" s="23"/>
      <c r="E909" s="23"/>
      <c r="F909" s="23"/>
      <c r="G909" s="6" t="str">
        <f>IF(C909&lt;&gt;"",SUMIF('registro operativa'!$D$2:$D$11268,RESULTADOS!C909,'registro operativa'!$X$2:$X$11268),"")</f>
        <v/>
      </c>
      <c r="H909" s="6">
        <f t="shared" si="14"/>
        <v>0</v>
      </c>
      <c r="I909" s="23"/>
      <c r="J909" s="23"/>
      <c r="K909" s="6" t="e">
        <f>Tabla1[[#This Row],[NETO EN PPRO8]]/(-Tabla1[[#This Row],[STOP POR OPERACIÓN]])</f>
        <v>#DIV/0!</v>
      </c>
    </row>
    <row r="910" spans="1:11" ht="16.5" thickTop="1" thickBot="1" x14ac:dyDescent="0.3">
      <c r="A910" s="26"/>
      <c r="B910" s="23"/>
      <c r="C910" s="23"/>
      <c r="D910" s="23"/>
      <c r="E910" s="23"/>
      <c r="F910" s="23"/>
      <c r="G910" s="6" t="str">
        <f>IF(C910&lt;&gt;"",SUMIF('registro operativa'!$D$2:$D$11268,RESULTADOS!C910,'registro operativa'!$X$2:$X$11268),"")</f>
        <v/>
      </c>
      <c r="H910" s="6">
        <f t="shared" si="14"/>
        <v>0</v>
      </c>
      <c r="I910" s="23"/>
      <c r="J910" s="23"/>
      <c r="K910" s="6" t="e">
        <f>Tabla1[[#This Row],[NETO EN PPRO8]]/(-Tabla1[[#This Row],[STOP POR OPERACIÓN]])</f>
        <v>#DIV/0!</v>
      </c>
    </row>
    <row r="911" spans="1:11" ht="16.5" thickTop="1" thickBot="1" x14ac:dyDescent="0.3">
      <c r="A911" s="26"/>
      <c r="B911" s="23"/>
      <c r="C911" s="23"/>
      <c r="D911" s="23"/>
      <c r="E911" s="23"/>
      <c r="F911" s="23"/>
      <c r="G911" s="6" t="str">
        <f>IF(C911&lt;&gt;"",SUMIF('registro operativa'!$D$2:$D$11268,RESULTADOS!C911,'registro operativa'!$X$2:$X$11268),"")</f>
        <v/>
      </c>
      <c r="H911" s="6">
        <f t="shared" si="14"/>
        <v>0</v>
      </c>
      <c r="I911" s="23"/>
      <c r="J911" s="23"/>
      <c r="K911" s="6" t="e">
        <f>Tabla1[[#This Row],[NETO EN PPRO8]]/(-Tabla1[[#This Row],[STOP POR OPERACIÓN]])</f>
        <v>#DIV/0!</v>
      </c>
    </row>
    <row r="912" spans="1:11" ht="16.5" thickTop="1" thickBot="1" x14ac:dyDescent="0.3">
      <c r="A912" s="26"/>
      <c r="B912" s="23"/>
      <c r="C912" s="23"/>
      <c r="D912" s="23"/>
      <c r="E912" s="23"/>
      <c r="F912" s="23"/>
      <c r="G912" s="6" t="str">
        <f>IF(C912&lt;&gt;"",SUMIF('registro operativa'!$D$2:$D$11268,RESULTADOS!C912,'registro operativa'!$X$2:$X$11268),"")</f>
        <v/>
      </c>
      <c r="H912" s="6">
        <f t="shared" si="14"/>
        <v>0</v>
      </c>
      <c r="I912" s="23"/>
      <c r="J912" s="23"/>
      <c r="K912" s="6" t="e">
        <f>Tabla1[[#This Row],[NETO EN PPRO8]]/(-Tabla1[[#This Row],[STOP POR OPERACIÓN]])</f>
        <v>#DIV/0!</v>
      </c>
    </row>
    <row r="913" spans="1:11" ht="16.5" thickTop="1" thickBot="1" x14ac:dyDescent="0.3">
      <c r="A913" s="26"/>
      <c r="B913" s="23"/>
      <c r="C913" s="23"/>
      <c r="D913" s="23"/>
      <c r="E913" s="23"/>
      <c r="F913" s="23"/>
      <c r="G913" s="6" t="str">
        <f>IF(C913&lt;&gt;"",SUMIF('registro operativa'!$D$2:$D$11268,RESULTADOS!C913,'registro operativa'!$X$2:$X$11268),"")</f>
        <v/>
      </c>
      <c r="H913" s="6">
        <f t="shared" si="14"/>
        <v>0</v>
      </c>
      <c r="I913" s="23"/>
      <c r="J913" s="23"/>
      <c r="K913" s="6" t="e">
        <f>Tabla1[[#This Row],[NETO EN PPRO8]]/(-Tabla1[[#This Row],[STOP POR OPERACIÓN]])</f>
        <v>#DIV/0!</v>
      </c>
    </row>
    <row r="914" spans="1:11" ht="16.5" thickTop="1" thickBot="1" x14ac:dyDescent="0.3">
      <c r="A914" s="26"/>
      <c r="B914" s="23"/>
      <c r="C914" s="23"/>
      <c r="D914" s="23"/>
      <c r="E914" s="23"/>
      <c r="F914" s="23"/>
      <c r="G914" s="6" t="str">
        <f>IF(C914&lt;&gt;"",SUMIF('registro operativa'!$D$2:$D$11268,RESULTADOS!C914,'registro operativa'!$X$2:$X$11268),"")</f>
        <v/>
      </c>
      <c r="H914" s="6">
        <f t="shared" si="14"/>
        <v>0</v>
      </c>
      <c r="I914" s="23"/>
      <c r="J914" s="23"/>
      <c r="K914" s="6" t="e">
        <f>Tabla1[[#This Row],[NETO EN PPRO8]]/(-Tabla1[[#This Row],[STOP POR OPERACIÓN]])</f>
        <v>#DIV/0!</v>
      </c>
    </row>
    <row r="915" spans="1:11" ht="16.5" thickTop="1" thickBot="1" x14ac:dyDescent="0.3">
      <c r="A915" s="26"/>
      <c r="B915" s="23"/>
      <c r="C915" s="23"/>
      <c r="D915" s="23"/>
      <c r="E915" s="23"/>
      <c r="F915" s="23"/>
      <c r="G915" s="6" t="str">
        <f>IF(C915&lt;&gt;"",SUMIF('registro operativa'!$D$2:$D$11268,RESULTADOS!C915,'registro operativa'!$X$2:$X$11268),"")</f>
        <v/>
      </c>
      <c r="H915" s="6">
        <f t="shared" si="14"/>
        <v>0</v>
      </c>
      <c r="I915" s="23"/>
      <c r="J915" s="23"/>
      <c r="K915" s="6" t="e">
        <f>Tabla1[[#This Row],[NETO EN PPRO8]]/(-Tabla1[[#This Row],[STOP POR OPERACIÓN]])</f>
        <v>#DIV/0!</v>
      </c>
    </row>
    <row r="916" spans="1:11" ht="16.5" thickTop="1" thickBot="1" x14ac:dyDescent="0.3">
      <c r="A916" s="26"/>
      <c r="B916" s="23"/>
      <c r="C916" s="23"/>
      <c r="D916" s="23"/>
      <c r="E916" s="23"/>
      <c r="F916" s="23"/>
      <c r="G916" s="6" t="str">
        <f>IF(C916&lt;&gt;"",SUMIF('registro operativa'!$D$2:$D$11268,RESULTADOS!C916,'registro operativa'!$X$2:$X$11268),"")</f>
        <v/>
      </c>
      <c r="H916" s="6">
        <f t="shared" si="14"/>
        <v>0</v>
      </c>
      <c r="I916" s="23"/>
      <c r="J916" s="23"/>
      <c r="K916" s="6" t="e">
        <f>Tabla1[[#This Row],[NETO EN PPRO8]]/(-Tabla1[[#This Row],[STOP POR OPERACIÓN]])</f>
        <v>#DIV/0!</v>
      </c>
    </row>
    <row r="917" spans="1:11" ht="16.5" thickTop="1" thickBot="1" x14ac:dyDescent="0.3">
      <c r="A917" s="26"/>
      <c r="B917" s="23"/>
      <c r="C917" s="23"/>
      <c r="D917" s="23"/>
      <c r="E917" s="23"/>
      <c r="F917" s="23"/>
      <c r="G917" s="6" t="str">
        <f>IF(C917&lt;&gt;"",SUMIF('registro operativa'!$D$2:$D$11268,RESULTADOS!C917,'registro operativa'!$X$2:$X$11268),"")</f>
        <v/>
      </c>
      <c r="H917" s="6">
        <f t="shared" si="14"/>
        <v>0</v>
      </c>
      <c r="I917" s="23"/>
      <c r="J917" s="23"/>
      <c r="K917" s="6" t="e">
        <f>Tabla1[[#This Row],[NETO EN PPRO8]]/(-Tabla1[[#This Row],[STOP POR OPERACIÓN]])</f>
        <v>#DIV/0!</v>
      </c>
    </row>
    <row r="918" spans="1:11" ht="16.5" thickTop="1" thickBot="1" x14ac:dyDescent="0.3">
      <c r="A918" s="26"/>
      <c r="B918" s="23"/>
      <c r="C918" s="23"/>
      <c r="D918" s="23"/>
      <c r="E918" s="23"/>
      <c r="F918" s="23"/>
      <c r="G918" s="6" t="str">
        <f>IF(C918&lt;&gt;"",SUMIF('registro operativa'!$D$2:$D$11268,RESULTADOS!C918,'registro operativa'!$X$2:$X$11268),"")</f>
        <v/>
      </c>
      <c r="H918" s="6">
        <f t="shared" ref="H918:H981" si="15">IFERROR(F918+H917,"")</f>
        <v>0</v>
      </c>
      <c r="I918" s="23"/>
      <c r="J918" s="23"/>
      <c r="K918" s="6" t="e">
        <f>Tabla1[[#This Row],[NETO EN PPRO8]]/(-Tabla1[[#This Row],[STOP POR OPERACIÓN]])</f>
        <v>#DIV/0!</v>
      </c>
    </row>
    <row r="919" spans="1:11" ht="16.5" thickTop="1" thickBot="1" x14ac:dyDescent="0.3">
      <c r="A919" s="26"/>
      <c r="B919" s="23"/>
      <c r="C919" s="23"/>
      <c r="D919" s="23"/>
      <c r="E919" s="23"/>
      <c r="F919" s="23"/>
      <c r="G919" s="6" t="str">
        <f>IF(C919&lt;&gt;"",SUMIF('registro operativa'!$D$2:$D$11268,RESULTADOS!C919,'registro operativa'!$X$2:$X$11268),"")</f>
        <v/>
      </c>
      <c r="H919" s="6">
        <f t="shared" si="15"/>
        <v>0</v>
      </c>
      <c r="I919" s="23"/>
      <c r="J919" s="23"/>
      <c r="K919" s="6" t="e">
        <f>Tabla1[[#This Row],[NETO EN PPRO8]]/(-Tabla1[[#This Row],[STOP POR OPERACIÓN]])</f>
        <v>#DIV/0!</v>
      </c>
    </row>
    <row r="920" spans="1:11" ht="16.5" thickTop="1" thickBot="1" x14ac:dyDescent="0.3">
      <c r="A920" s="26"/>
      <c r="B920" s="23"/>
      <c r="C920" s="23"/>
      <c r="D920" s="23"/>
      <c r="E920" s="23"/>
      <c r="F920" s="23"/>
      <c r="G920" s="6" t="str">
        <f>IF(C920&lt;&gt;"",SUMIF('registro operativa'!$D$2:$D$11268,RESULTADOS!C920,'registro operativa'!$X$2:$X$11268),"")</f>
        <v/>
      </c>
      <c r="H920" s="6">
        <f t="shared" si="15"/>
        <v>0</v>
      </c>
      <c r="I920" s="23"/>
      <c r="J920" s="23"/>
      <c r="K920" s="6" t="e">
        <f>Tabla1[[#This Row],[NETO EN PPRO8]]/(-Tabla1[[#This Row],[STOP POR OPERACIÓN]])</f>
        <v>#DIV/0!</v>
      </c>
    </row>
    <row r="921" spans="1:11" ht="16.5" thickTop="1" thickBot="1" x14ac:dyDescent="0.3">
      <c r="A921" s="26"/>
      <c r="B921" s="23"/>
      <c r="C921" s="23"/>
      <c r="D921" s="23"/>
      <c r="E921" s="23"/>
      <c r="F921" s="23"/>
      <c r="G921" s="6" t="str">
        <f>IF(C921&lt;&gt;"",SUMIF('registro operativa'!$D$2:$D$11268,RESULTADOS!C921,'registro operativa'!$X$2:$X$11268),"")</f>
        <v/>
      </c>
      <c r="H921" s="6">
        <f t="shared" si="15"/>
        <v>0</v>
      </c>
      <c r="I921" s="23"/>
      <c r="J921" s="23"/>
      <c r="K921" s="6" t="e">
        <f>Tabla1[[#This Row],[NETO EN PPRO8]]/(-Tabla1[[#This Row],[STOP POR OPERACIÓN]])</f>
        <v>#DIV/0!</v>
      </c>
    </row>
    <row r="922" spans="1:11" ht="16.5" thickTop="1" thickBot="1" x14ac:dyDescent="0.3">
      <c r="A922" s="26"/>
      <c r="B922" s="23"/>
      <c r="C922" s="23"/>
      <c r="D922" s="23"/>
      <c r="E922" s="23"/>
      <c r="F922" s="23"/>
      <c r="G922" s="6" t="str">
        <f>IF(C922&lt;&gt;"",SUMIF('registro operativa'!$D$2:$D$11268,RESULTADOS!C922,'registro operativa'!$X$2:$X$11268),"")</f>
        <v/>
      </c>
      <c r="H922" s="6">
        <f t="shared" si="15"/>
        <v>0</v>
      </c>
      <c r="I922" s="23"/>
      <c r="J922" s="23"/>
      <c r="K922" s="6" t="e">
        <f>Tabla1[[#This Row],[NETO EN PPRO8]]/(-Tabla1[[#This Row],[STOP POR OPERACIÓN]])</f>
        <v>#DIV/0!</v>
      </c>
    </row>
    <row r="923" spans="1:11" ht="16.5" thickTop="1" thickBot="1" x14ac:dyDescent="0.3">
      <c r="A923" s="26"/>
      <c r="B923" s="23"/>
      <c r="C923" s="23"/>
      <c r="D923" s="23"/>
      <c r="E923" s="23"/>
      <c r="F923" s="23"/>
      <c r="G923" s="6" t="str">
        <f>IF(C923&lt;&gt;"",SUMIF('registro operativa'!$D$2:$D$11268,RESULTADOS!C923,'registro operativa'!$X$2:$X$11268),"")</f>
        <v/>
      </c>
      <c r="H923" s="6">
        <f t="shared" si="15"/>
        <v>0</v>
      </c>
      <c r="I923" s="23"/>
      <c r="J923" s="23"/>
      <c r="K923" s="6" t="e">
        <f>Tabla1[[#This Row],[NETO EN PPRO8]]/(-Tabla1[[#This Row],[STOP POR OPERACIÓN]])</f>
        <v>#DIV/0!</v>
      </c>
    </row>
    <row r="924" spans="1:11" ht="16.5" thickTop="1" thickBot="1" x14ac:dyDescent="0.3">
      <c r="A924" s="26"/>
      <c r="B924" s="23"/>
      <c r="C924" s="23"/>
      <c r="D924" s="23"/>
      <c r="E924" s="23"/>
      <c r="F924" s="23"/>
      <c r="G924" s="6" t="str">
        <f>IF(C924&lt;&gt;"",SUMIF('registro operativa'!$D$2:$D$11268,RESULTADOS!C924,'registro operativa'!$X$2:$X$11268),"")</f>
        <v/>
      </c>
      <c r="H924" s="6">
        <f t="shared" si="15"/>
        <v>0</v>
      </c>
      <c r="I924" s="23"/>
      <c r="J924" s="23"/>
      <c r="K924" s="6" t="e">
        <f>Tabla1[[#This Row],[NETO EN PPRO8]]/(-Tabla1[[#This Row],[STOP POR OPERACIÓN]])</f>
        <v>#DIV/0!</v>
      </c>
    </row>
    <row r="925" spans="1:11" ht="16.5" thickTop="1" thickBot="1" x14ac:dyDescent="0.3">
      <c r="A925" s="26"/>
      <c r="B925" s="23"/>
      <c r="C925" s="23"/>
      <c r="D925" s="23"/>
      <c r="E925" s="23"/>
      <c r="F925" s="23"/>
      <c r="G925" s="6" t="str">
        <f>IF(C925&lt;&gt;"",SUMIF('registro operativa'!$D$2:$D$11268,RESULTADOS!C925,'registro operativa'!$X$2:$X$11268),"")</f>
        <v/>
      </c>
      <c r="H925" s="6">
        <f t="shared" si="15"/>
        <v>0</v>
      </c>
      <c r="I925" s="23"/>
      <c r="J925" s="23"/>
      <c r="K925" s="6" t="e">
        <f>Tabla1[[#This Row],[NETO EN PPRO8]]/(-Tabla1[[#This Row],[STOP POR OPERACIÓN]])</f>
        <v>#DIV/0!</v>
      </c>
    </row>
    <row r="926" spans="1:11" ht="16.5" thickTop="1" thickBot="1" x14ac:dyDescent="0.3">
      <c r="A926" s="26"/>
      <c r="B926" s="23"/>
      <c r="C926" s="23"/>
      <c r="D926" s="23"/>
      <c r="E926" s="23"/>
      <c r="F926" s="23"/>
      <c r="G926" s="6" t="str">
        <f>IF(C926&lt;&gt;"",SUMIF('registro operativa'!$D$2:$D$11268,RESULTADOS!C926,'registro operativa'!$X$2:$X$11268),"")</f>
        <v/>
      </c>
      <c r="H926" s="6">
        <f t="shared" si="15"/>
        <v>0</v>
      </c>
      <c r="I926" s="23"/>
      <c r="J926" s="23"/>
      <c r="K926" s="6" t="e">
        <f>Tabla1[[#This Row],[NETO EN PPRO8]]/(-Tabla1[[#This Row],[STOP POR OPERACIÓN]])</f>
        <v>#DIV/0!</v>
      </c>
    </row>
    <row r="927" spans="1:11" ht="16.5" thickTop="1" thickBot="1" x14ac:dyDescent="0.3">
      <c r="A927" s="26"/>
      <c r="B927" s="23"/>
      <c r="C927" s="23"/>
      <c r="D927" s="23"/>
      <c r="E927" s="23"/>
      <c r="F927" s="23"/>
      <c r="G927" s="6" t="str">
        <f>IF(C927&lt;&gt;"",SUMIF('registro operativa'!$D$2:$D$11268,RESULTADOS!C927,'registro operativa'!$X$2:$X$11268),"")</f>
        <v/>
      </c>
      <c r="H927" s="6">
        <f t="shared" si="15"/>
        <v>0</v>
      </c>
      <c r="I927" s="23"/>
      <c r="J927" s="23"/>
      <c r="K927" s="6" t="e">
        <f>Tabla1[[#This Row],[NETO EN PPRO8]]/(-Tabla1[[#This Row],[STOP POR OPERACIÓN]])</f>
        <v>#DIV/0!</v>
      </c>
    </row>
    <row r="928" spans="1:11" ht="16.5" thickTop="1" thickBot="1" x14ac:dyDescent="0.3">
      <c r="A928" s="26"/>
      <c r="B928" s="23"/>
      <c r="C928" s="23"/>
      <c r="D928" s="23"/>
      <c r="E928" s="23"/>
      <c r="F928" s="23"/>
      <c r="G928" s="6" t="str">
        <f>IF(C928&lt;&gt;"",SUMIF('registro operativa'!$D$2:$D$11268,RESULTADOS!C928,'registro operativa'!$X$2:$X$11268),"")</f>
        <v/>
      </c>
      <c r="H928" s="6">
        <f t="shared" si="15"/>
        <v>0</v>
      </c>
      <c r="I928" s="23"/>
      <c r="J928" s="23"/>
      <c r="K928" s="6" t="e">
        <f>Tabla1[[#This Row],[NETO EN PPRO8]]/(-Tabla1[[#This Row],[STOP POR OPERACIÓN]])</f>
        <v>#DIV/0!</v>
      </c>
    </row>
    <row r="929" spans="1:11" ht="16.5" thickTop="1" thickBot="1" x14ac:dyDescent="0.3">
      <c r="A929" s="26"/>
      <c r="B929" s="23"/>
      <c r="C929" s="23"/>
      <c r="D929" s="23"/>
      <c r="E929" s="23"/>
      <c r="F929" s="23"/>
      <c r="G929" s="6" t="str">
        <f>IF(C929&lt;&gt;"",SUMIF('registro operativa'!$D$2:$D$11268,RESULTADOS!C929,'registro operativa'!$X$2:$X$11268),"")</f>
        <v/>
      </c>
      <c r="H929" s="6">
        <f t="shared" si="15"/>
        <v>0</v>
      </c>
      <c r="I929" s="23"/>
      <c r="J929" s="23"/>
      <c r="K929" s="6" t="e">
        <f>Tabla1[[#This Row],[NETO EN PPRO8]]/(-Tabla1[[#This Row],[STOP POR OPERACIÓN]])</f>
        <v>#DIV/0!</v>
      </c>
    </row>
    <row r="930" spans="1:11" ht="16.5" thickTop="1" thickBot="1" x14ac:dyDescent="0.3">
      <c r="A930" s="26"/>
      <c r="B930" s="23"/>
      <c r="C930" s="23"/>
      <c r="D930" s="23"/>
      <c r="E930" s="23"/>
      <c r="F930" s="23"/>
      <c r="G930" s="6" t="str">
        <f>IF(C930&lt;&gt;"",SUMIF('registro operativa'!$D$2:$D$11268,RESULTADOS!C930,'registro operativa'!$X$2:$X$11268),"")</f>
        <v/>
      </c>
      <c r="H930" s="6">
        <f t="shared" si="15"/>
        <v>0</v>
      </c>
      <c r="I930" s="23"/>
      <c r="J930" s="23"/>
      <c r="K930" s="6" t="e">
        <f>Tabla1[[#This Row],[NETO EN PPRO8]]/(-Tabla1[[#This Row],[STOP POR OPERACIÓN]])</f>
        <v>#DIV/0!</v>
      </c>
    </row>
    <row r="931" spans="1:11" ht="16.5" thickTop="1" thickBot="1" x14ac:dyDescent="0.3">
      <c r="A931" s="26"/>
      <c r="B931" s="23"/>
      <c r="C931" s="23"/>
      <c r="D931" s="23"/>
      <c r="E931" s="23"/>
      <c r="F931" s="23"/>
      <c r="G931" s="6" t="str">
        <f>IF(C931&lt;&gt;"",SUMIF('registro operativa'!$D$2:$D$11268,RESULTADOS!C931,'registro operativa'!$X$2:$X$11268),"")</f>
        <v/>
      </c>
      <c r="H931" s="6">
        <f t="shared" si="15"/>
        <v>0</v>
      </c>
      <c r="I931" s="23"/>
      <c r="J931" s="23"/>
      <c r="K931" s="6" t="e">
        <f>Tabla1[[#This Row],[NETO EN PPRO8]]/(-Tabla1[[#This Row],[STOP POR OPERACIÓN]])</f>
        <v>#DIV/0!</v>
      </c>
    </row>
    <row r="932" spans="1:11" ht="16.5" thickTop="1" thickBot="1" x14ac:dyDescent="0.3">
      <c r="A932" s="26"/>
      <c r="B932" s="23"/>
      <c r="C932" s="23"/>
      <c r="D932" s="23"/>
      <c r="E932" s="23"/>
      <c r="F932" s="23"/>
      <c r="G932" s="6" t="str">
        <f>IF(C932&lt;&gt;"",SUMIF('registro operativa'!$D$2:$D$11268,RESULTADOS!C932,'registro operativa'!$X$2:$X$11268),"")</f>
        <v/>
      </c>
      <c r="H932" s="6">
        <f t="shared" si="15"/>
        <v>0</v>
      </c>
      <c r="I932" s="23"/>
      <c r="J932" s="23"/>
      <c r="K932" s="6" t="e">
        <f>Tabla1[[#This Row],[NETO EN PPRO8]]/(-Tabla1[[#This Row],[STOP POR OPERACIÓN]])</f>
        <v>#DIV/0!</v>
      </c>
    </row>
    <row r="933" spans="1:11" ht="16.5" thickTop="1" thickBot="1" x14ac:dyDescent="0.3">
      <c r="A933" s="26"/>
      <c r="B933" s="23"/>
      <c r="C933" s="23"/>
      <c r="D933" s="23"/>
      <c r="E933" s="23"/>
      <c r="F933" s="23"/>
      <c r="G933" s="6" t="str">
        <f>IF(C933&lt;&gt;"",SUMIF('registro operativa'!$D$2:$D$11268,RESULTADOS!C933,'registro operativa'!$X$2:$X$11268),"")</f>
        <v/>
      </c>
      <c r="H933" s="6">
        <f t="shared" si="15"/>
        <v>0</v>
      </c>
      <c r="I933" s="23"/>
      <c r="J933" s="23"/>
      <c r="K933" s="6" t="e">
        <f>Tabla1[[#This Row],[NETO EN PPRO8]]/(-Tabla1[[#This Row],[STOP POR OPERACIÓN]])</f>
        <v>#DIV/0!</v>
      </c>
    </row>
    <row r="934" spans="1:11" ht="16.5" thickTop="1" thickBot="1" x14ac:dyDescent="0.3">
      <c r="A934" s="26"/>
      <c r="B934" s="23"/>
      <c r="C934" s="23"/>
      <c r="D934" s="23"/>
      <c r="E934" s="23"/>
      <c r="F934" s="23"/>
      <c r="G934" s="6" t="str">
        <f>IF(C934&lt;&gt;"",SUMIF('registro operativa'!$D$2:$D$11268,RESULTADOS!C934,'registro operativa'!$X$2:$X$11268),"")</f>
        <v/>
      </c>
      <c r="H934" s="6">
        <f t="shared" si="15"/>
        <v>0</v>
      </c>
      <c r="I934" s="23"/>
      <c r="J934" s="23"/>
      <c r="K934" s="6" t="e">
        <f>Tabla1[[#This Row],[NETO EN PPRO8]]/(-Tabla1[[#This Row],[STOP POR OPERACIÓN]])</f>
        <v>#DIV/0!</v>
      </c>
    </row>
    <row r="935" spans="1:11" ht="16.5" thickTop="1" thickBot="1" x14ac:dyDescent="0.3">
      <c r="A935" s="26"/>
      <c r="B935" s="23"/>
      <c r="C935" s="23"/>
      <c r="D935" s="23"/>
      <c r="E935" s="23"/>
      <c r="F935" s="23"/>
      <c r="G935" s="6" t="str">
        <f>IF(C935&lt;&gt;"",SUMIF('registro operativa'!$D$2:$D$11268,RESULTADOS!C935,'registro operativa'!$X$2:$X$11268),"")</f>
        <v/>
      </c>
      <c r="H935" s="6">
        <f t="shared" si="15"/>
        <v>0</v>
      </c>
      <c r="I935" s="23"/>
      <c r="J935" s="23"/>
      <c r="K935" s="6" t="e">
        <f>Tabla1[[#This Row],[NETO EN PPRO8]]/(-Tabla1[[#This Row],[STOP POR OPERACIÓN]])</f>
        <v>#DIV/0!</v>
      </c>
    </row>
    <row r="936" spans="1:11" ht="16.5" thickTop="1" thickBot="1" x14ac:dyDescent="0.3">
      <c r="A936" s="26"/>
      <c r="B936" s="23"/>
      <c r="C936" s="23"/>
      <c r="D936" s="23"/>
      <c r="E936" s="23"/>
      <c r="F936" s="23"/>
      <c r="G936" s="6" t="str">
        <f>IF(C936&lt;&gt;"",SUMIF('registro operativa'!$D$2:$D$11268,RESULTADOS!C936,'registro operativa'!$X$2:$X$11268),"")</f>
        <v/>
      </c>
      <c r="H936" s="6">
        <f t="shared" si="15"/>
        <v>0</v>
      </c>
      <c r="I936" s="23"/>
      <c r="J936" s="23"/>
      <c r="K936" s="6" t="e">
        <f>Tabla1[[#This Row],[NETO EN PPRO8]]/(-Tabla1[[#This Row],[STOP POR OPERACIÓN]])</f>
        <v>#DIV/0!</v>
      </c>
    </row>
    <row r="937" spans="1:11" ht="16.5" thickTop="1" thickBot="1" x14ac:dyDescent="0.3">
      <c r="A937" s="26"/>
      <c r="B937" s="23"/>
      <c r="C937" s="23"/>
      <c r="D937" s="23"/>
      <c r="E937" s="23"/>
      <c r="F937" s="23"/>
      <c r="G937" s="6" t="str">
        <f>IF(C937&lt;&gt;"",SUMIF('registro operativa'!$D$2:$D$11268,RESULTADOS!C937,'registro operativa'!$X$2:$X$11268),"")</f>
        <v/>
      </c>
      <c r="H937" s="6">
        <f t="shared" si="15"/>
        <v>0</v>
      </c>
      <c r="I937" s="23"/>
      <c r="J937" s="23"/>
      <c r="K937" s="6" t="e">
        <f>Tabla1[[#This Row],[NETO EN PPRO8]]/(-Tabla1[[#This Row],[STOP POR OPERACIÓN]])</f>
        <v>#DIV/0!</v>
      </c>
    </row>
    <row r="938" spans="1:11" ht="16.5" thickTop="1" thickBot="1" x14ac:dyDescent="0.3">
      <c r="A938" s="26"/>
      <c r="B938" s="23"/>
      <c r="C938" s="23"/>
      <c r="D938" s="23"/>
      <c r="E938" s="23"/>
      <c r="F938" s="23"/>
      <c r="G938" s="6" t="str">
        <f>IF(C938&lt;&gt;"",SUMIF('registro operativa'!$D$2:$D$11268,RESULTADOS!C938,'registro operativa'!$X$2:$X$11268),"")</f>
        <v/>
      </c>
      <c r="H938" s="6">
        <f t="shared" si="15"/>
        <v>0</v>
      </c>
      <c r="I938" s="23"/>
      <c r="J938" s="23"/>
      <c r="K938" s="6" t="e">
        <f>Tabla1[[#This Row],[NETO EN PPRO8]]/(-Tabla1[[#This Row],[STOP POR OPERACIÓN]])</f>
        <v>#DIV/0!</v>
      </c>
    </row>
    <row r="939" spans="1:11" ht="16.5" thickTop="1" thickBot="1" x14ac:dyDescent="0.3">
      <c r="A939" s="26"/>
      <c r="B939" s="23"/>
      <c r="C939" s="23"/>
      <c r="D939" s="23"/>
      <c r="E939" s="23"/>
      <c r="F939" s="23"/>
      <c r="G939" s="6" t="str">
        <f>IF(C939&lt;&gt;"",SUMIF('registro operativa'!$D$2:$D$11268,RESULTADOS!C939,'registro operativa'!$X$2:$X$11268),"")</f>
        <v/>
      </c>
      <c r="H939" s="6">
        <f t="shared" si="15"/>
        <v>0</v>
      </c>
      <c r="I939" s="23"/>
      <c r="J939" s="23"/>
      <c r="K939" s="6" t="e">
        <f>Tabla1[[#This Row],[NETO EN PPRO8]]/(-Tabla1[[#This Row],[STOP POR OPERACIÓN]])</f>
        <v>#DIV/0!</v>
      </c>
    </row>
    <row r="940" spans="1:11" ht="16.5" thickTop="1" thickBot="1" x14ac:dyDescent="0.3">
      <c r="A940" s="26"/>
      <c r="B940" s="23"/>
      <c r="C940" s="23"/>
      <c r="D940" s="23"/>
      <c r="E940" s="23"/>
      <c r="F940" s="23"/>
      <c r="G940" s="6" t="str">
        <f>IF(C940&lt;&gt;"",SUMIF('registro operativa'!$D$2:$D$11268,RESULTADOS!C940,'registro operativa'!$X$2:$X$11268),"")</f>
        <v/>
      </c>
      <c r="H940" s="6">
        <f t="shared" si="15"/>
        <v>0</v>
      </c>
      <c r="I940" s="23"/>
      <c r="J940" s="23"/>
      <c r="K940" s="6" t="e">
        <f>Tabla1[[#This Row],[NETO EN PPRO8]]/(-Tabla1[[#This Row],[STOP POR OPERACIÓN]])</f>
        <v>#DIV/0!</v>
      </c>
    </row>
    <row r="941" spans="1:11" ht="16.5" thickTop="1" thickBot="1" x14ac:dyDescent="0.3">
      <c r="A941" s="26"/>
      <c r="B941" s="23"/>
      <c r="C941" s="23"/>
      <c r="D941" s="23"/>
      <c r="E941" s="23"/>
      <c r="F941" s="23"/>
      <c r="G941" s="6" t="str">
        <f>IF(C941&lt;&gt;"",SUMIF('registro operativa'!$D$2:$D$11268,RESULTADOS!C941,'registro operativa'!$X$2:$X$11268),"")</f>
        <v/>
      </c>
      <c r="H941" s="6">
        <f t="shared" si="15"/>
        <v>0</v>
      </c>
      <c r="I941" s="23"/>
      <c r="J941" s="23"/>
      <c r="K941" s="6" t="e">
        <f>Tabla1[[#This Row],[NETO EN PPRO8]]/(-Tabla1[[#This Row],[STOP POR OPERACIÓN]])</f>
        <v>#DIV/0!</v>
      </c>
    </row>
    <row r="942" spans="1:11" ht="16.5" thickTop="1" thickBot="1" x14ac:dyDescent="0.3">
      <c r="A942" s="26"/>
      <c r="B942" s="23"/>
      <c r="C942" s="23"/>
      <c r="D942" s="23"/>
      <c r="E942" s="23"/>
      <c r="F942" s="23"/>
      <c r="G942" s="6" t="str">
        <f>IF(C942&lt;&gt;"",SUMIF('registro operativa'!$D$2:$D$11268,RESULTADOS!C942,'registro operativa'!$X$2:$X$11268),"")</f>
        <v/>
      </c>
      <c r="H942" s="6">
        <f t="shared" si="15"/>
        <v>0</v>
      </c>
      <c r="I942" s="23"/>
      <c r="J942" s="23"/>
      <c r="K942" s="6" t="e">
        <f>Tabla1[[#This Row],[NETO EN PPRO8]]/(-Tabla1[[#This Row],[STOP POR OPERACIÓN]])</f>
        <v>#DIV/0!</v>
      </c>
    </row>
    <row r="943" spans="1:11" ht="16.5" thickTop="1" thickBot="1" x14ac:dyDescent="0.3">
      <c r="A943" s="26"/>
      <c r="B943" s="23"/>
      <c r="C943" s="23"/>
      <c r="D943" s="23"/>
      <c r="E943" s="23"/>
      <c r="F943" s="23"/>
      <c r="G943" s="6" t="str">
        <f>IF(C943&lt;&gt;"",SUMIF('registro operativa'!$D$2:$D$11268,RESULTADOS!C943,'registro operativa'!$X$2:$X$11268),"")</f>
        <v/>
      </c>
      <c r="H943" s="6">
        <f t="shared" si="15"/>
        <v>0</v>
      </c>
      <c r="I943" s="23"/>
      <c r="J943" s="23"/>
      <c r="K943" s="6" t="e">
        <f>Tabla1[[#This Row],[NETO EN PPRO8]]/(-Tabla1[[#This Row],[STOP POR OPERACIÓN]])</f>
        <v>#DIV/0!</v>
      </c>
    </row>
    <row r="944" spans="1:11" ht="16.5" thickTop="1" thickBot="1" x14ac:dyDescent="0.3">
      <c r="A944" s="26"/>
      <c r="B944" s="23"/>
      <c r="C944" s="23"/>
      <c r="D944" s="23"/>
      <c r="E944" s="23"/>
      <c r="F944" s="23"/>
      <c r="G944" s="6" t="str">
        <f>IF(C944&lt;&gt;"",SUMIF('registro operativa'!$D$2:$D$11268,RESULTADOS!C944,'registro operativa'!$X$2:$X$11268),"")</f>
        <v/>
      </c>
      <c r="H944" s="6">
        <f t="shared" si="15"/>
        <v>0</v>
      </c>
      <c r="I944" s="23"/>
      <c r="J944" s="23"/>
      <c r="K944" s="6" t="e">
        <f>Tabla1[[#This Row],[NETO EN PPRO8]]/(-Tabla1[[#This Row],[STOP POR OPERACIÓN]])</f>
        <v>#DIV/0!</v>
      </c>
    </row>
    <row r="945" spans="1:11" ht="16.5" thickTop="1" thickBot="1" x14ac:dyDescent="0.3">
      <c r="A945" s="26"/>
      <c r="B945" s="23"/>
      <c r="C945" s="23"/>
      <c r="D945" s="23"/>
      <c r="E945" s="23"/>
      <c r="F945" s="23"/>
      <c r="G945" s="6" t="str">
        <f>IF(C945&lt;&gt;"",SUMIF('registro operativa'!$D$2:$D$11268,RESULTADOS!C945,'registro operativa'!$X$2:$X$11268),"")</f>
        <v/>
      </c>
      <c r="H945" s="6">
        <f t="shared" si="15"/>
        <v>0</v>
      </c>
      <c r="I945" s="23"/>
      <c r="J945" s="23"/>
      <c r="K945" s="6" t="e">
        <f>Tabla1[[#This Row],[NETO EN PPRO8]]/(-Tabla1[[#This Row],[STOP POR OPERACIÓN]])</f>
        <v>#DIV/0!</v>
      </c>
    </row>
    <row r="946" spans="1:11" ht="16.5" thickTop="1" thickBot="1" x14ac:dyDescent="0.3">
      <c r="A946" s="26"/>
      <c r="B946" s="23"/>
      <c r="C946" s="23"/>
      <c r="D946" s="23"/>
      <c r="E946" s="23"/>
      <c r="F946" s="23"/>
      <c r="G946" s="6" t="str">
        <f>IF(C946&lt;&gt;"",SUMIF('registro operativa'!$D$2:$D$11268,RESULTADOS!C946,'registro operativa'!$X$2:$X$11268),"")</f>
        <v/>
      </c>
      <c r="H946" s="6">
        <f t="shared" si="15"/>
        <v>0</v>
      </c>
      <c r="I946" s="23"/>
      <c r="J946" s="23"/>
      <c r="K946" s="6" t="e">
        <f>Tabla1[[#This Row],[NETO EN PPRO8]]/(-Tabla1[[#This Row],[STOP POR OPERACIÓN]])</f>
        <v>#DIV/0!</v>
      </c>
    </row>
    <row r="947" spans="1:11" ht="16.5" thickTop="1" thickBot="1" x14ac:dyDescent="0.3">
      <c r="A947" s="26"/>
      <c r="B947" s="23"/>
      <c r="C947" s="23"/>
      <c r="D947" s="23"/>
      <c r="E947" s="23"/>
      <c r="F947" s="23"/>
      <c r="G947" s="6" t="str">
        <f>IF(C947&lt;&gt;"",SUMIF('registro operativa'!$D$2:$D$11268,RESULTADOS!C947,'registro operativa'!$X$2:$X$11268),"")</f>
        <v/>
      </c>
      <c r="H947" s="6">
        <f t="shared" si="15"/>
        <v>0</v>
      </c>
      <c r="I947" s="23"/>
      <c r="J947" s="23"/>
      <c r="K947" s="6" t="e">
        <f>Tabla1[[#This Row],[NETO EN PPRO8]]/(-Tabla1[[#This Row],[STOP POR OPERACIÓN]])</f>
        <v>#DIV/0!</v>
      </c>
    </row>
    <row r="948" spans="1:11" ht="16.5" thickTop="1" thickBot="1" x14ac:dyDescent="0.3">
      <c r="A948" s="26"/>
      <c r="B948" s="23"/>
      <c r="C948" s="23"/>
      <c r="D948" s="23"/>
      <c r="E948" s="23"/>
      <c r="F948" s="23"/>
      <c r="G948" s="6" t="str">
        <f>IF(C948&lt;&gt;"",SUMIF('registro operativa'!$D$2:$D$11268,RESULTADOS!C948,'registro operativa'!$X$2:$X$11268),"")</f>
        <v/>
      </c>
      <c r="H948" s="6">
        <f t="shared" si="15"/>
        <v>0</v>
      </c>
      <c r="I948" s="23"/>
      <c r="J948" s="23"/>
      <c r="K948" s="6" t="e">
        <f>Tabla1[[#This Row],[NETO EN PPRO8]]/(-Tabla1[[#This Row],[STOP POR OPERACIÓN]])</f>
        <v>#DIV/0!</v>
      </c>
    </row>
    <row r="949" spans="1:11" ht="16.5" thickTop="1" thickBot="1" x14ac:dyDescent="0.3">
      <c r="A949" s="26"/>
      <c r="B949" s="23"/>
      <c r="C949" s="23"/>
      <c r="D949" s="23"/>
      <c r="E949" s="23"/>
      <c r="F949" s="23"/>
      <c r="G949" s="6" t="str">
        <f>IF(C949&lt;&gt;"",SUMIF('registro operativa'!$D$2:$D$11268,RESULTADOS!C949,'registro operativa'!$X$2:$X$11268),"")</f>
        <v/>
      </c>
      <c r="H949" s="6">
        <f t="shared" si="15"/>
        <v>0</v>
      </c>
      <c r="I949" s="23"/>
      <c r="J949" s="23"/>
      <c r="K949" s="6" t="e">
        <f>Tabla1[[#This Row],[NETO EN PPRO8]]/(-Tabla1[[#This Row],[STOP POR OPERACIÓN]])</f>
        <v>#DIV/0!</v>
      </c>
    </row>
    <row r="950" spans="1:11" ht="16.5" thickTop="1" thickBot="1" x14ac:dyDescent="0.3">
      <c r="A950" s="26"/>
      <c r="B950" s="23"/>
      <c r="C950" s="23"/>
      <c r="D950" s="23"/>
      <c r="E950" s="23"/>
      <c r="F950" s="23"/>
      <c r="G950" s="6" t="str">
        <f>IF(C950&lt;&gt;"",SUMIF('registro operativa'!$D$2:$D$11268,RESULTADOS!C950,'registro operativa'!$X$2:$X$11268),"")</f>
        <v/>
      </c>
      <c r="H950" s="6">
        <f t="shared" si="15"/>
        <v>0</v>
      </c>
      <c r="I950" s="23"/>
      <c r="J950" s="23"/>
      <c r="K950" s="6" t="e">
        <f>Tabla1[[#This Row],[NETO EN PPRO8]]/(-Tabla1[[#This Row],[STOP POR OPERACIÓN]])</f>
        <v>#DIV/0!</v>
      </c>
    </row>
    <row r="951" spans="1:11" ht="16.5" thickTop="1" thickBot="1" x14ac:dyDescent="0.3">
      <c r="A951" s="26"/>
      <c r="B951" s="23"/>
      <c r="C951" s="23"/>
      <c r="D951" s="23"/>
      <c r="E951" s="23"/>
      <c r="F951" s="23"/>
      <c r="G951" s="6" t="str">
        <f>IF(C951&lt;&gt;"",SUMIF('registro operativa'!$D$2:$D$11268,RESULTADOS!C951,'registro operativa'!$X$2:$X$11268),"")</f>
        <v/>
      </c>
      <c r="H951" s="6">
        <f t="shared" si="15"/>
        <v>0</v>
      </c>
      <c r="I951" s="23"/>
      <c r="J951" s="23"/>
      <c r="K951" s="6" t="e">
        <f>Tabla1[[#This Row],[NETO EN PPRO8]]/(-Tabla1[[#This Row],[STOP POR OPERACIÓN]])</f>
        <v>#DIV/0!</v>
      </c>
    </row>
    <row r="952" spans="1:11" ht="16.5" thickTop="1" thickBot="1" x14ac:dyDescent="0.3">
      <c r="A952" s="26"/>
      <c r="B952" s="23"/>
      <c r="C952" s="23"/>
      <c r="D952" s="23"/>
      <c r="E952" s="23"/>
      <c r="F952" s="23"/>
      <c r="G952" s="6" t="str">
        <f>IF(C952&lt;&gt;"",SUMIF('registro operativa'!$D$2:$D$11268,RESULTADOS!C952,'registro operativa'!$X$2:$X$11268),"")</f>
        <v/>
      </c>
      <c r="H952" s="6">
        <f t="shared" si="15"/>
        <v>0</v>
      </c>
      <c r="I952" s="23"/>
      <c r="J952" s="23"/>
      <c r="K952" s="6" t="e">
        <f>Tabla1[[#This Row],[NETO EN PPRO8]]/(-Tabla1[[#This Row],[STOP POR OPERACIÓN]])</f>
        <v>#DIV/0!</v>
      </c>
    </row>
    <row r="953" spans="1:11" ht="16.5" thickTop="1" thickBot="1" x14ac:dyDescent="0.3">
      <c r="A953" s="26"/>
      <c r="B953" s="23"/>
      <c r="C953" s="23"/>
      <c r="D953" s="23"/>
      <c r="E953" s="23"/>
      <c r="F953" s="23"/>
      <c r="G953" s="6" t="str">
        <f>IF(C953&lt;&gt;"",SUMIF('registro operativa'!$D$2:$D$11268,RESULTADOS!C953,'registro operativa'!$X$2:$X$11268),"")</f>
        <v/>
      </c>
      <c r="H953" s="6">
        <f t="shared" si="15"/>
        <v>0</v>
      </c>
      <c r="I953" s="23"/>
      <c r="J953" s="23"/>
      <c r="K953" s="6" t="e">
        <f>Tabla1[[#This Row],[NETO EN PPRO8]]/(-Tabla1[[#This Row],[STOP POR OPERACIÓN]])</f>
        <v>#DIV/0!</v>
      </c>
    </row>
    <row r="954" spans="1:11" ht="16.5" thickTop="1" thickBot="1" x14ac:dyDescent="0.3">
      <c r="A954" s="26"/>
      <c r="B954" s="23"/>
      <c r="C954" s="23"/>
      <c r="D954" s="23"/>
      <c r="E954" s="23"/>
      <c r="F954" s="23"/>
      <c r="G954" s="6" t="str">
        <f>IF(C954&lt;&gt;"",SUMIF('registro operativa'!$D$2:$D$11268,RESULTADOS!C954,'registro operativa'!$X$2:$X$11268),"")</f>
        <v/>
      </c>
      <c r="H954" s="6">
        <f t="shared" si="15"/>
        <v>0</v>
      </c>
      <c r="I954" s="23"/>
      <c r="J954" s="23"/>
      <c r="K954" s="6" t="e">
        <f>Tabla1[[#This Row],[NETO EN PPRO8]]/(-Tabla1[[#This Row],[STOP POR OPERACIÓN]])</f>
        <v>#DIV/0!</v>
      </c>
    </row>
    <row r="955" spans="1:11" ht="16.5" thickTop="1" thickBot="1" x14ac:dyDescent="0.3">
      <c r="A955" s="26"/>
      <c r="B955" s="23"/>
      <c r="C955" s="23"/>
      <c r="D955" s="23"/>
      <c r="E955" s="23"/>
      <c r="F955" s="23"/>
      <c r="G955" s="6" t="str">
        <f>IF(C955&lt;&gt;"",SUMIF('registro operativa'!$D$2:$D$11268,RESULTADOS!C955,'registro operativa'!$X$2:$X$11268),"")</f>
        <v/>
      </c>
      <c r="H955" s="6">
        <f t="shared" si="15"/>
        <v>0</v>
      </c>
      <c r="I955" s="23"/>
      <c r="J955" s="23"/>
      <c r="K955" s="6" t="e">
        <f>Tabla1[[#This Row],[NETO EN PPRO8]]/(-Tabla1[[#This Row],[STOP POR OPERACIÓN]])</f>
        <v>#DIV/0!</v>
      </c>
    </row>
    <row r="956" spans="1:11" ht="16.5" thickTop="1" thickBot="1" x14ac:dyDescent="0.3">
      <c r="A956" s="26"/>
      <c r="B956" s="23"/>
      <c r="C956" s="23"/>
      <c r="D956" s="23"/>
      <c r="E956" s="23"/>
      <c r="F956" s="23"/>
      <c r="G956" s="6" t="str">
        <f>IF(C956&lt;&gt;"",SUMIF('registro operativa'!$D$2:$D$11268,RESULTADOS!C956,'registro operativa'!$X$2:$X$11268),"")</f>
        <v/>
      </c>
      <c r="H956" s="6">
        <f t="shared" si="15"/>
        <v>0</v>
      </c>
      <c r="I956" s="23"/>
      <c r="J956" s="23"/>
      <c r="K956" s="6" t="e">
        <f>Tabla1[[#This Row],[NETO EN PPRO8]]/(-Tabla1[[#This Row],[STOP POR OPERACIÓN]])</f>
        <v>#DIV/0!</v>
      </c>
    </row>
    <row r="957" spans="1:11" ht="16.5" thickTop="1" thickBot="1" x14ac:dyDescent="0.3">
      <c r="A957" s="26"/>
      <c r="B957" s="23"/>
      <c r="C957" s="23"/>
      <c r="D957" s="23"/>
      <c r="E957" s="23"/>
      <c r="F957" s="23"/>
      <c r="G957" s="6" t="str">
        <f>IF(C957&lt;&gt;"",SUMIF('registro operativa'!$D$2:$D$11268,RESULTADOS!C957,'registro operativa'!$X$2:$X$11268),"")</f>
        <v/>
      </c>
      <c r="H957" s="6">
        <f t="shared" si="15"/>
        <v>0</v>
      </c>
      <c r="I957" s="23"/>
      <c r="J957" s="23"/>
      <c r="K957" s="6" t="e">
        <f>Tabla1[[#This Row],[NETO EN PPRO8]]/(-Tabla1[[#This Row],[STOP POR OPERACIÓN]])</f>
        <v>#DIV/0!</v>
      </c>
    </row>
    <row r="958" spans="1:11" ht="16.5" thickTop="1" thickBot="1" x14ac:dyDescent="0.3">
      <c r="A958" s="26"/>
      <c r="B958" s="23"/>
      <c r="C958" s="23"/>
      <c r="D958" s="23"/>
      <c r="E958" s="23"/>
      <c r="F958" s="23"/>
      <c r="G958" s="6" t="str">
        <f>IF(C958&lt;&gt;"",SUMIF('registro operativa'!$D$2:$D$11268,RESULTADOS!C958,'registro operativa'!$X$2:$X$11268),"")</f>
        <v/>
      </c>
      <c r="H958" s="6">
        <f t="shared" si="15"/>
        <v>0</v>
      </c>
      <c r="I958" s="23"/>
      <c r="J958" s="23"/>
      <c r="K958" s="6" t="e">
        <f>Tabla1[[#This Row],[NETO EN PPRO8]]/(-Tabla1[[#This Row],[STOP POR OPERACIÓN]])</f>
        <v>#DIV/0!</v>
      </c>
    </row>
    <row r="959" spans="1:11" ht="16.5" thickTop="1" thickBot="1" x14ac:dyDescent="0.3">
      <c r="A959" s="26"/>
      <c r="B959" s="23"/>
      <c r="C959" s="23"/>
      <c r="D959" s="23"/>
      <c r="E959" s="23"/>
      <c r="F959" s="23"/>
      <c r="G959" s="6" t="str">
        <f>IF(C959&lt;&gt;"",SUMIF('registro operativa'!$D$2:$D$11268,RESULTADOS!C959,'registro operativa'!$X$2:$X$11268),"")</f>
        <v/>
      </c>
      <c r="H959" s="6">
        <f t="shared" si="15"/>
        <v>0</v>
      </c>
      <c r="I959" s="23"/>
      <c r="J959" s="23"/>
      <c r="K959" s="6" t="e">
        <f>Tabla1[[#This Row],[NETO EN PPRO8]]/(-Tabla1[[#This Row],[STOP POR OPERACIÓN]])</f>
        <v>#DIV/0!</v>
      </c>
    </row>
    <row r="960" spans="1:11" ht="16.5" thickTop="1" thickBot="1" x14ac:dyDescent="0.3">
      <c r="A960" s="26"/>
      <c r="B960" s="23"/>
      <c r="C960" s="23"/>
      <c r="D960" s="23"/>
      <c r="E960" s="23"/>
      <c r="F960" s="23"/>
      <c r="G960" s="6" t="str">
        <f>IF(C960&lt;&gt;"",SUMIF('registro operativa'!$D$2:$D$11268,RESULTADOS!C960,'registro operativa'!$X$2:$X$11268),"")</f>
        <v/>
      </c>
      <c r="H960" s="6">
        <f t="shared" si="15"/>
        <v>0</v>
      </c>
      <c r="I960" s="23"/>
      <c r="J960" s="23"/>
      <c r="K960" s="6" t="e">
        <f>Tabla1[[#This Row],[NETO EN PPRO8]]/(-Tabla1[[#This Row],[STOP POR OPERACIÓN]])</f>
        <v>#DIV/0!</v>
      </c>
    </row>
    <row r="961" spans="1:11" ht="16.5" thickTop="1" thickBot="1" x14ac:dyDescent="0.3">
      <c r="A961" s="26"/>
      <c r="B961" s="23"/>
      <c r="C961" s="23"/>
      <c r="D961" s="23"/>
      <c r="E961" s="23"/>
      <c r="F961" s="23"/>
      <c r="G961" s="6" t="str">
        <f>IF(C961&lt;&gt;"",SUMIF('registro operativa'!$D$2:$D$11268,RESULTADOS!C961,'registro operativa'!$X$2:$X$11268),"")</f>
        <v/>
      </c>
      <c r="H961" s="6">
        <f t="shared" si="15"/>
        <v>0</v>
      </c>
      <c r="I961" s="23"/>
      <c r="J961" s="23"/>
      <c r="K961" s="6" t="e">
        <f>Tabla1[[#This Row],[NETO EN PPRO8]]/(-Tabla1[[#This Row],[STOP POR OPERACIÓN]])</f>
        <v>#DIV/0!</v>
      </c>
    </row>
    <row r="962" spans="1:11" ht="16.5" thickTop="1" thickBot="1" x14ac:dyDescent="0.3">
      <c r="A962" s="26"/>
      <c r="B962" s="23"/>
      <c r="C962" s="23"/>
      <c r="D962" s="23"/>
      <c r="E962" s="23"/>
      <c r="F962" s="23"/>
      <c r="G962" s="6" t="str">
        <f>IF(C962&lt;&gt;"",SUMIF('registro operativa'!$D$2:$D$11268,RESULTADOS!C962,'registro operativa'!$X$2:$X$11268),"")</f>
        <v/>
      </c>
      <c r="H962" s="6">
        <f t="shared" si="15"/>
        <v>0</v>
      </c>
      <c r="I962" s="23"/>
      <c r="J962" s="23"/>
      <c r="K962" s="6" t="e">
        <f>Tabla1[[#This Row],[NETO EN PPRO8]]/(-Tabla1[[#This Row],[STOP POR OPERACIÓN]])</f>
        <v>#DIV/0!</v>
      </c>
    </row>
    <row r="963" spans="1:11" ht="16.5" thickTop="1" thickBot="1" x14ac:dyDescent="0.3">
      <c r="A963" s="26"/>
      <c r="B963" s="23"/>
      <c r="C963" s="23"/>
      <c r="D963" s="23"/>
      <c r="E963" s="23"/>
      <c r="F963" s="23"/>
      <c r="G963" s="6" t="str">
        <f>IF(C963&lt;&gt;"",SUMIF('registro operativa'!$D$2:$D$11268,RESULTADOS!C963,'registro operativa'!$X$2:$X$11268),"")</f>
        <v/>
      </c>
      <c r="H963" s="6">
        <f t="shared" si="15"/>
        <v>0</v>
      </c>
      <c r="I963" s="23"/>
      <c r="J963" s="23"/>
      <c r="K963" s="6" t="e">
        <f>Tabla1[[#This Row],[NETO EN PPRO8]]/(-Tabla1[[#This Row],[STOP POR OPERACIÓN]])</f>
        <v>#DIV/0!</v>
      </c>
    </row>
    <row r="964" spans="1:11" ht="16.5" thickTop="1" thickBot="1" x14ac:dyDescent="0.3">
      <c r="A964" s="26"/>
      <c r="B964" s="23"/>
      <c r="C964" s="23"/>
      <c r="D964" s="23"/>
      <c r="E964" s="23"/>
      <c r="F964" s="23"/>
      <c r="G964" s="6" t="str">
        <f>IF(C964&lt;&gt;"",SUMIF('registro operativa'!$D$2:$D$11268,RESULTADOS!C964,'registro operativa'!$X$2:$X$11268),"")</f>
        <v/>
      </c>
      <c r="H964" s="6">
        <f t="shared" si="15"/>
        <v>0</v>
      </c>
      <c r="I964" s="23"/>
      <c r="J964" s="23"/>
      <c r="K964" s="6" t="e">
        <f>Tabla1[[#This Row],[NETO EN PPRO8]]/(-Tabla1[[#This Row],[STOP POR OPERACIÓN]])</f>
        <v>#DIV/0!</v>
      </c>
    </row>
    <row r="965" spans="1:11" ht="16.5" thickTop="1" thickBot="1" x14ac:dyDescent="0.3">
      <c r="A965" s="26"/>
      <c r="B965" s="23"/>
      <c r="C965" s="23"/>
      <c r="D965" s="23"/>
      <c r="E965" s="23"/>
      <c r="F965" s="23"/>
      <c r="G965" s="6" t="str">
        <f>IF(C965&lt;&gt;"",SUMIF('registro operativa'!$D$2:$D$11268,RESULTADOS!C965,'registro operativa'!$X$2:$X$11268),"")</f>
        <v/>
      </c>
      <c r="H965" s="6">
        <f t="shared" si="15"/>
        <v>0</v>
      </c>
      <c r="I965" s="23"/>
      <c r="J965" s="23"/>
      <c r="K965" s="6" t="e">
        <f>Tabla1[[#This Row],[NETO EN PPRO8]]/(-Tabla1[[#This Row],[STOP POR OPERACIÓN]])</f>
        <v>#DIV/0!</v>
      </c>
    </row>
    <row r="966" spans="1:11" ht="16.5" thickTop="1" thickBot="1" x14ac:dyDescent="0.3">
      <c r="A966" s="26"/>
      <c r="B966" s="23"/>
      <c r="C966" s="23"/>
      <c r="D966" s="23"/>
      <c r="E966" s="23"/>
      <c r="F966" s="23"/>
      <c r="G966" s="6" t="str">
        <f>IF(C966&lt;&gt;"",SUMIF('registro operativa'!$D$2:$D$11268,RESULTADOS!C966,'registro operativa'!$X$2:$X$11268),"")</f>
        <v/>
      </c>
      <c r="H966" s="6">
        <f t="shared" si="15"/>
        <v>0</v>
      </c>
      <c r="I966" s="23"/>
      <c r="J966" s="23"/>
      <c r="K966" s="6" t="e">
        <f>Tabla1[[#This Row],[NETO EN PPRO8]]/(-Tabla1[[#This Row],[STOP POR OPERACIÓN]])</f>
        <v>#DIV/0!</v>
      </c>
    </row>
    <row r="967" spans="1:11" ht="16.5" thickTop="1" thickBot="1" x14ac:dyDescent="0.3">
      <c r="A967" s="26"/>
      <c r="B967" s="23"/>
      <c r="C967" s="23"/>
      <c r="D967" s="23"/>
      <c r="E967" s="23"/>
      <c r="F967" s="23"/>
      <c r="G967" s="6" t="str">
        <f>IF(C967&lt;&gt;"",SUMIF('registro operativa'!$D$2:$D$11268,RESULTADOS!C967,'registro operativa'!$X$2:$X$11268),"")</f>
        <v/>
      </c>
      <c r="H967" s="6">
        <f t="shared" si="15"/>
        <v>0</v>
      </c>
      <c r="I967" s="23"/>
      <c r="J967" s="23"/>
      <c r="K967" s="6" t="e">
        <f>Tabla1[[#This Row],[NETO EN PPRO8]]/(-Tabla1[[#This Row],[STOP POR OPERACIÓN]])</f>
        <v>#DIV/0!</v>
      </c>
    </row>
    <row r="968" spans="1:11" ht="16.5" thickTop="1" thickBot="1" x14ac:dyDescent="0.3">
      <c r="A968" s="26"/>
      <c r="B968" s="23"/>
      <c r="C968" s="23"/>
      <c r="D968" s="23"/>
      <c r="E968" s="23"/>
      <c r="F968" s="23"/>
      <c r="G968" s="6" t="str">
        <f>IF(C968&lt;&gt;"",SUMIF('registro operativa'!$D$2:$D$11268,RESULTADOS!C968,'registro operativa'!$X$2:$X$11268),"")</f>
        <v/>
      </c>
      <c r="H968" s="6">
        <f t="shared" si="15"/>
        <v>0</v>
      </c>
      <c r="I968" s="23"/>
      <c r="J968" s="23"/>
      <c r="K968" s="6" t="e">
        <f>Tabla1[[#This Row],[NETO EN PPRO8]]/(-Tabla1[[#This Row],[STOP POR OPERACIÓN]])</f>
        <v>#DIV/0!</v>
      </c>
    </row>
    <row r="969" spans="1:11" ht="16.5" thickTop="1" thickBot="1" x14ac:dyDescent="0.3">
      <c r="A969" s="26"/>
      <c r="B969" s="23"/>
      <c r="C969" s="23"/>
      <c r="D969" s="23"/>
      <c r="E969" s="23"/>
      <c r="F969" s="23"/>
      <c r="G969" s="6" t="str">
        <f>IF(C969&lt;&gt;"",SUMIF('registro operativa'!$D$2:$D$11268,RESULTADOS!C969,'registro operativa'!$X$2:$X$11268),"")</f>
        <v/>
      </c>
      <c r="H969" s="6">
        <f t="shared" si="15"/>
        <v>0</v>
      </c>
      <c r="I969" s="23"/>
      <c r="J969" s="23"/>
      <c r="K969" s="6" t="e">
        <f>Tabla1[[#This Row],[NETO EN PPRO8]]/(-Tabla1[[#This Row],[STOP POR OPERACIÓN]])</f>
        <v>#DIV/0!</v>
      </c>
    </row>
    <row r="970" spans="1:11" ht="16.5" thickTop="1" thickBot="1" x14ac:dyDescent="0.3">
      <c r="A970" s="26"/>
      <c r="B970" s="23"/>
      <c r="C970" s="23"/>
      <c r="D970" s="23"/>
      <c r="E970" s="23"/>
      <c r="F970" s="23"/>
      <c r="G970" s="6" t="str">
        <f>IF(C970&lt;&gt;"",SUMIF('registro operativa'!$D$2:$D$11268,RESULTADOS!C970,'registro operativa'!$X$2:$X$11268),"")</f>
        <v/>
      </c>
      <c r="H970" s="6">
        <f t="shared" si="15"/>
        <v>0</v>
      </c>
      <c r="I970" s="23"/>
      <c r="J970" s="23"/>
      <c r="K970" s="6" t="e">
        <f>Tabla1[[#This Row],[NETO EN PPRO8]]/(-Tabla1[[#This Row],[STOP POR OPERACIÓN]])</f>
        <v>#DIV/0!</v>
      </c>
    </row>
    <row r="971" spans="1:11" ht="16.5" thickTop="1" thickBot="1" x14ac:dyDescent="0.3">
      <c r="A971" s="26"/>
      <c r="B971" s="23"/>
      <c r="C971" s="23"/>
      <c r="D971" s="23"/>
      <c r="E971" s="23"/>
      <c r="F971" s="23"/>
      <c r="G971" s="6" t="str">
        <f>IF(C971&lt;&gt;"",SUMIF('registro operativa'!$D$2:$D$11268,RESULTADOS!C971,'registro operativa'!$X$2:$X$11268),"")</f>
        <v/>
      </c>
      <c r="H971" s="6">
        <f t="shared" si="15"/>
        <v>0</v>
      </c>
      <c r="I971" s="23"/>
      <c r="J971" s="23"/>
      <c r="K971" s="6" t="e">
        <f>Tabla1[[#This Row],[NETO EN PPRO8]]/(-Tabla1[[#This Row],[STOP POR OPERACIÓN]])</f>
        <v>#DIV/0!</v>
      </c>
    </row>
    <row r="972" spans="1:11" ht="16.5" thickTop="1" thickBot="1" x14ac:dyDescent="0.3">
      <c r="A972" s="26"/>
      <c r="B972" s="23"/>
      <c r="C972" s="23"/>
      <c r="D972" s="23"/>
      <c r="E972" s="23"/>
      <c r="F972" s="23"/>
      <c r="G972" s="6" t="str">
        <f>IF(C972&lt;&gt;"",SUMIF('registro operativa'!$D$2:$D$11268,RESULTADOS!C972,'registro operativa'!$X$2:$X$11268),"")</f>
        <v/>
      </c>
      <c r="H972" s="6">
        <f t="shared" si="15"/>
        <v>0</v>
      </c>
      <c r="I972" s="23"/>
      <c r="J972" s="23"/>
      <c r="K972" s="6" t="e">
        <f>Tabla1[[#This Row],[NETO EN PPRO8]]/(-Tabla1[[#This Row],[STOP POR OPERACIÓN]])</f>
        <v>#DIV/0!</v>
      </c>
    </row>
    <row r="973" spans="1:11" ht="16.5" thickTop="1" thickBot="1" x14ac:dyDescent="0.3">
      <c r="A973" s="26"/>
      <c r="B973" s="23"/>
      <c r="C973" s="23"/>
      <c r="D973" s="23"/>
      <c r="E973" s="23"/>
      <c r="F973" s="23"/>
      <c r="G973" s="6" t="str">
        <f>IF(C973&lt;&gt;"",SUMIF('registro operativa'!$D$2:$D$11268,RESULTADOS!C973,'registro operativa'!$X$2:$X$11268),"")</f>
        <v/>
      </c>
      <c r="H973" s="6">
        <f t="shared" si="15"/>
        <v>0</v>
      </c>
      <c r="I973" s="23"/>
      <c r="J973" s="23"/>
      <c r="K973" s="6" t="e">
        <f>Tabla1[[#This Row],[NETO EN PPRO8]]/(-Tabla1[[#This Row],[STOP POR OPERACIÓN]])</f>
        <v>#DIV/0!</v>
      </c>
    </row>
    <row r="974" spans="1:11" ht="16.5" thickTop="1" thickBot="1" x14ac:dyDescent="0.3">
      <c r="A974" s="26"/>
      <c r="B974" s="23"/>
      <c r="C974" s="23"/>
      <c r="D974" s="23"/>
      <c r="E974" s="23"/>
      <c r="F974" s="23"/>
      <c r="G974" s="6" t="str">
        <f>IF(C974&lt;&gt;"",SUMIF('registro operativa'!$D$2:$D$11268,RESULTADOS!C974,'registro operativa'!$X$2:$X$11268),"")</f>
        <v/>
      </c>
      <c r="H974" s="6">
        <f t="shared" si="15"/>
        <v>0</v>
      </c>
      <c r="I974" s="23"/>
      <c r="J974" s="23"/>
      <c r="K974" s="6" t="e">
        <f>Tabla1[[#This Row],[NETO EN PPRO8]]/(-Tabla1[[#This Row],[STOP POR OPERACIÓN]])</f>
        <v>#DIV/0!</v>
      </c>
    </row>
    <row r="975" spans="1:11" ht="16.5" thickTop="1" thickBot="1" x14ac:dyDescent="0.3">
      <c r="A975" s="26"/>
      <c r="B975" s="23"/>
      <c r="C975" s="23"/>
      <c r="D975" s="23"/>
      <c r="E975" s="23"/>
      <c r="F975" s="23"/>
      <c r="G975" s="6" t="str">
        <f>IF(C975&lt;&gt;"",SUMIF('registro operativa'!$D$2:$D$11268,RESULTADOS!C975,'registro operativa'!$X$2:$X$11268),"")</f>
        <v/>
      </c>
      <c r="H975" s="6">
        <f t="shared" si="15"/>
        <v>0</v>
      </c>
      <c r="I975" s="23"/>
      <c r="J975" s="23"/>
      <c r="K975" s="6" t="e">
        <f>Tabla1[[#This Row],[NETO EN PPRO8]]/(-Tabla1[[#This Row],[STOP POR OPERACIÓN]])</f>
        <v>#DIV/0!</v>
      </c>
    </row>
    <row r="976" spans="1:11" ht="16.5" thickTop="1" thickBot="1" x14ac:dyDescent="0.3">
      <c r="A976" s="26"/>
      <c r="B976" s="23"/>
      <c r="C976" s="23"/>
      <c r="D976" s="23"/>
      <c r="E976" s="23"/>
      <c r="F976" s="23"/>
      <c r="G976" s="6" t="str">
        <f>IF(C976&lt;&gt;"",SUMIF('registro operativa'!$D$2:$D$11268,RESULTADOS!C976,'registro operativa'!$X$2:$X$11268),"")</f>
        <v/>
      </c>
      <c r="H976" s="6">
        <f t="shared" si="15"/>
        <v>0</v>
      </c>
      <c r="I976" s="23"/>
      <c r="J976" s="23"/>
      <c r="K976" s="6" t="e">
        <f>Tabla1[[#This Row],[NETO EN PPRO8]]/(-Tabla1[[#This Row],[STOP POR OPERACIÓN]])</f>
        <v>#DIV/0!</v>
      </c>
    </row>
    <row r="977" spans="1:11" ht="16.5" thickTop="1" thickBot="1" x14ac:dyDescent="0.3">
      <c r="A977" s="26"/>
      <c r="B977" s="23"/>
      <c r="C977" s="23"/>
      <c r="D977" s="23"/>
      <c r="E977" s="23"/>
      <c r="F977" s="23"/>
      <c r="G977" s="6" t="str">
        <f>IF(C977&lt;&gt;"",SUMIF('registro operativa'!$D$2:$D$11268,RESULTADOS!C977,'registro operativa'!$X$2:$X$11268),"")</f>
        <v/>
      </c>
      <c r="H977" s="6">
        <f t="shared" si="15"/>
        <v>0</v>
      </c>
      <c r="I977" s="23"/>
      <c r="J977" s="23"/>
      <c r="K977" s="6" t="e">
        <f>Tabla1[[#This Row],[NETO EN PPRO8]]/(-Tabla1[[#This Row],[STOP POR OPERACIÓN]])</f>
        <v>#DIV/0!</v>
      </c>
    </row>
    <row r="978" spans="1:11" ht="16.5" thickTop="1" thickBot="1" x14ac:dyDescent="0.3">
      <c r="A978" s="26"/>
      <c r="B978" s="23"/>
      <c r="C978" s="23"/>
      <c r="D978" s="23"/>
      <c r="E978" s="23"/>
      <c r="F978" s="23"/>
      <c r="G978" s="6" t="str">
        <f>IF(C978&lt;&gt;"",SUMIF('registro operativa'!$D$2:$D$11268,RESULTADOS!C978,'registro operativa'!$X$2:$X$11268),"")</f>
        <v/>
      </c>
      <c r="H978" s="6">
        <f t="shared" si="15"/>
        <v>0</v>
      </c>
      <c r="I978" s="23"/>
      <c r="J978" s="23"/>
      <c r="K978" s="6" t="e">
        <f>Tabla1[[#This Row],[NETO EN PPRO8]]/(-Tabla1[[#This Row],[STOP POR OPERACIÓN]])</f>
        <v>#DIV/0!</v>
      </c>
    </row>
    <row r="979" spans="1:11" ht="16.5" thickTop="1" thickBot="1" x14ac:dyDescent="0.3">
      <c r="A979" s="26"/>
      <c r="B979" s="23"/>
      <c r="C979" s="23"/>
      <c r="D979" s="23"/>
      <c r="E979" s="23"/>
      <c r="F979" s="23"/>
      <c r="G979" s="6" t="str">
        <f>IF(C979&lt;&gt;"",SUMIF('registro operativa'!$D$2:$D$11268,RESULTADOS!C979,'registro operativa'!$X$2:$X$11268),"")</f>
        <v/>
      </c>
      <c r="H979" s="6">
        <f t="shared" si="15"/>
        <v>0</v>
      </c>
      <c r="I979" s="23"/>
      <c r="J979" s="23"/>
      <c r="K979" s="6" t="e">
        <f>Tabla1[[#This Row],[NETO EN PPRO8]]/(-Tabla1[[#This Row],[STOP POR OPERACIÓN]])</f>
        <v>#DIV/0!</v>
      </c>
    </row>
    <row r="980" spans="1:11" ht="16.5" thickTop="1" thickBot="1" x14ac:dyDescent="0.3">
      <c r="A980" s="26"/>
      <c r="B980" s="23"/>
      <c r="C980" s="23"/>
      <c r="D980" s="23"/>
      <c r="E980" s="23"/>
      <c r="F980" s="23"/>
      <c r="G980" s="6" t="str">
        <f>IF(C980&lt;&gt;"",SUMIF('registro operativa'!$D$2:$D$11268,RESULTADOS!C980,'registro operativa'!$X$2:$X$11268),"")</f>
        <v/>
      </c>
      <c r="H980" s="6">
        <f t="shared" si="15"/>
        <v>0</v>
      </c>
      <c r="I980" s="23"/>
      <c r="J980" s="23"/>
      <c r="K980" s="6" t="e">
        <f>Tabla1[[#This Row],[NETO EN PPRO8]]/(-Tabla1[[#This Row],[STOP POR OPERACIÓN]])</f>
        <v>#DIV/0!</v>
      </c>
    </row>
    <row r="981" spans="1:11" ht="16.5" thickTop="1" thickBot="1" x14ac:dyDescent="0.3">
      <c r="A981" s="26"/>
      <c r="B981" s="23"/>
      <c r="C981" s="23"/>
      <c r="D981" s="23"/>
      <c r="E981" s="23"/>
      <c r="F981" s="23"/>
      <c r="G981" s="6" t="str">
        <f>IF(C981&lt;&gt;"",SUMIF('registro operativa'!$D$2:$D$11268,RESULTADOS!C981,'registro operativa'!$X$2:$X$11268),"")</f>
        <v/>
      </c>
      <c r="H981" s="6">
        <f t="shared" si="15"/>
        <v>0</v>
      </c>
      <c r="I981" s="23"/>
      <c r="J981" s="23"/>
      <c r="K981" s="6" t="e">
        <f>Tabla1[[#This Row],[NETO EN PPRO8]]/(-Tabla1[[#This Row],[STOP POR OPERACIÓN]])</f>
        <v>#DIV/0!</v>
      </c>
    </row>
    <row r="982" spans="1:11" ht="16.5" thickTop="1" thickBot="1" x14ac:dyDescent="0.3">
      <c r="A982" s="26"/>
      <c r="B982" s="23"/>
      <c r="C982" s="23"/>
      <c r="D982" s="23"/>
      <c r="E982" s="23"/>
      <c r="F982" s="23"/>
      <c r="G982" s="6" t="str">
        <f>IF(C982&lt;&gt;"",SUMIF('registro operativa'!$D$2:$D$11268,RESULTADOS!C982,'registro operativa'!$X$2:$X$11268),"")</f>
        <v/>
      </c>
      <c r="H982" s="6">
        <f t="shared" ref="H982:H1000" si="16">IFERROR(F982+H981,"")</f>
        <v>0</v>
      </c>
      <c r="I982" s="23"/>
      <c r="J982" s="23"/>
      <c r="K982" s="6" t="e">
        <f>Tabla1[[#This Row],[NETO EN PPRO8]]/(-Tabla1[[#This Row],[STOP POR OPERACIÓN]])</f>
        <v>#DIV/0!</v>
      </c>
    </row>
    <row r="983" spans="1:11" ht="16.5" thickTop="1" thickBot="1" x14ac:dyDescent="0.3">
      <c r="A983" s="26"/>
      <c r="B983" s="23"/>
      <c r="C983" s="23"/>
      <c r="D983" s="23"/>
      <c r="E983" s="23"/>
      <c r="F983" s="23"/>
      <c r="G983" s="6" t="str">
        <f>IF(C983&lt;&gt;"",SUMIF('registro operativa'!$D$2:$D$11268,RESULTADOS!C983,'registro operativa'!$X$2:$X$11268),"")</f>
        <v/>
      </c>
      <c r="H983" s="6">
        <f t="shared" si="16"/>
        <v>0</v>
      </c>
      <c r="I983" s="23"/>
      <c r="J983" s="23"/>
      <c r="K983" s="6" t="e">
        <f>Tabla1[[#This Row],[NETO EN PPRO8]]/(-Tabla1[[#This Row],[STOP POR OPERACIÓN]])</f>
        <v>#DIV/0!</v>
      </c>
    </row>
    <row r="984" spans="1:11" ht="16.5" thickTop="1" thickBot="1" x14ac:dyDescent="0.3">
      <c r="A984" s="26"/>
      <c r="B984" s="23"/>
      <c r="C984" s="23"/>
      <c r="D984" s="23"/>
      <c r="E984" s="23"/>
      <c r="F984" s="23"/>
      <c r="G984" s="6" t="str">
        <f>IF(C984&lt;&gt;"",SUMIF('registro operativa'!$D$2:$D$11268,RESULTADOS!C984,'registro operativa'!$X$2:$X$11268),"")</f>
        <v/>
      </c>
      <c r="H984" s="6">
        <f t="shared" si="16"/>
        <v>0</v>
      </c>
      <c r="I984" s="23"/>
      <c r="J984" s="23"/>
      <c r="K984" s="6" t="e">
        <f>Tabla1[[#This Row],[NETO EN PPRO8]]/(-Tabla1[[#This Row],[STOP POR OPERACIÓN]])</f>
        <v>#DIV/0!</v>
      </c>
    </row>
    <row r="985" spans="1:11" ht="16.5" thickTop="1" thickBot="1" x14ac:dyDescent="0.3">
      <c r="A985" s="26"/>
      <c r="B985" s="23"/>
      <c r="C985" s="23"/>
      <c r="D985" s="23"/>
      <c r="E985" s="23"/>
      <c r="F985" s="23"/>
      <c r="G985" s="6" t="str">
        <f>IF(C985&lt;&gt;"",SUMIF('registro operativa'!$D$2:$D$11268,RESULTADOS!C985,'registro operativa'!$X$2:$X$11268),"")</f>
        <v/>
      </c>
      <c r="H985" s="6">
        <f t="shared" si="16"/>
        <v>0</v>
      </c>
      <c r="I985" s="23"/>
      <c r="J985" s="23"/>
      <c r="K985" s="6" t="e">
        <f>Tabla1[[#This Row],[NETO EN PPRO8]]/(-Tabla1[[#This Row],[STOP POR OPERACIÓN]])</f>
        <v>#DIV/0!</v>
      </c>
    </row>
    <row r="986" spans="1:11" ht="16.5" thickTop="1" thickBot="1" x14ac:dyDescent="0.3">
      <c r="A986" s="26"/>
      <c r="B986" s="23"/>
      <c r="C986" s="23"/>
      <c r="D986" s="23"/>
      <c r="E986" s="23"/>
      <c r="F986" s="23"/>
      <c r="G986" s="6" t="str">
        <f>IF(C986&lt;&gt;"",SUMIF('registro operativa'!$D$2:$D$11268,RESULTADOS!C986,'registro operativa'!$X$2:$X$11268),"")</f>
        <v/>
      </c>
      <c r="H986" s="6">
        <f t="shared" si="16"/>
        <v>0</v>
      </c>
      <c r="I986" s="23"/>
      <c r="J986" s="23"/>
      <c r="K986" s="6" t="e">
        <f>Tabla1[[#This Row],[NETO EN PPRO8]]/(-Tabla1[[#This Row],[STOP POR OPERACIÓN]])</f>
        <v>#DIV/0!</v>
      </c>
    </row>
    <row r="987" spans="1:11" ht="16.5" thickTop="1" thickBot="1" x14ac:dyDescent="0.3">
      <c r="A987" s="26"/>
      <c r="B987" s="23"/>
      <c r="C987" s="23"/>
      <c r="D987" s="23"/>
      <c r="E987" s="23"/>
      <c r="F987" s="23"/>
      <c r="G987" s="6" t="str">
        <f>IF(C987&lt;&gt;"",SUMIF('registro operativa'!$D$2:$D$11268,RESULTADOS!C987,'registro operativa'!$X$2:$X$11268),"")</f>
        <v/>
      </c>
      <c r="H987" s="6">
        <f t="shared" si="16"/>
        <v>0</v>
      </c>
      <c r="I987" s="23"/>
      <c r="J987" s="23"/>
      <c r="K987" s="6" t="e">
        <f>Tabla1[[#This Row],[NETO EN PPRO8]]/(-Tabla1[[#This Row],[STOP POR OPERACIÓN]])</f>
        <v>#DIV/0!</v>
      </c>
    </row>
    <row r="988" spans="1:11" ht="16.5" thickTop="1" thickBot="1" x14ac:dyDescent="0.3">
      <c r="A988" s="26"/>
      <c r="B988" s="23"/>
      <c r="C988" s="23"/>
      <c r="D988" s="23"/>
      <c r="E988" s="23"/>
      <c r="F988" s="23"/>
      <c r="G988" s="6" t="str">
        <f>IF(C988&lt;&gt;"",SUMIF('registro operativa'!$D$2:$D$11268,RESULTADOS!C988,'registro operativa'!$X$2:$X$11268),"")</f>
        <v/>
      </c>
      <c r="H988" s="6">
        <f t="shared" si="16"/>
        <v>0</v>
      </c>
      <c r="I988" s="23"/>
      <c r="J988" s="23"/>
      <c r="K988" s="6" t="e">
        <f>Tabla1[[#This Row],[NETO EN PPRO8]]/(-Tabla1[[#This Row],[STOP POR OPERACIÓN]])</f>
        <v>#DIV/0!</v>
      </c>
    </row>
    <row r="989" spans="1:11" ht="16.5" thickTop="1" thickBot="1" x14ac:dyDescent="0.3">
      <c r="A989" s="26"/>
      <c r="B989" s="23"/>
      <c r="C989" s="23"/>
      <c r="D989" s="23"/>
      <c r="E989" s="23"/>
      <c r="F989" s="23"/>
      <c r="G989" s="6" t="str">
        <f>IF(C989&lt;&gt;"",SUMIF('registro operativa'!$D$2:$D$11268,RESULTADOS!C989,'registro operativa'!$X$2:$X$11268),"")</f>
        <v/>
      </c>
      <c r="H989" s="6">
        <f t="shared" si="16"/>
        <v>0</v>
      </c>
      <c r="I989" s="23"/>
      <c r="J989" s="23"/>
      <c r="K989" s="6" t="e">
        <f>Tabla1[[#This Row],[NETO EN PPRO8]]/(-Tabla1[[#This Row],[STOP POR OPERACIÓN]])</f>
        <v>#DIV/0!</v>
      </c>
    </row>
    <row r="990" spans="1:11" ht="16.5" thickTop="1" thickBot="1" x14ac:dyDescent="0.3">
      <c r="A990" s="26"/>
      <c r="B990" s="23"/>
      <c r="C990" s="23"/>
      <c r="D990" s="23"/>
      <c r="E990" s="23"/>
      <c r="F990" s="23"/>
      <c r="G990" s="6" t="str">
        <f>IF(C990&lt;&gt;"",SUMIF('registro operativa'!$D$2:$D$11268,RESULTADOS!C990,'registro operativa'!$X$2:$X$11268),"")</f>
        <v/>
      </c>
      <c r="H990" s="6">
        <f t="shared" si="16"/>
        <v>0</v>
      </c>
      <c r="I990" s="23"/>
      <c r="J990" s="23"/>
      <c r="K990" s="6" t="e">
        <f>Tabla1[[#This Row],[NETO EN PPRO8]]/(-Tabla1[[#This Row],[STOP POR OPERACIÓN]])</f>
        <v>#DIV/0!</v>
      </c>
    </row>
    <row r="991" spans="1:11" ht="16.5" thickTop="1" thickBot="1" x14ac:dyDescent="0.3">
      <c r="A991" s="26"/>
      <c r="B991" s="23"/>
      <c r="C991" s="23"/>
      <c r="D991" s="23"/>
      <c r="E991" s="23"/>
      <c r="F991" s="23"/>
      <c r="G991" s="6" t="str">
        <f>IF(C991&lt;&gt;"",SUMIF('registro operativa'!$D$2:$D$11268,RESULTADOS!C991,'registro operativa'!$X$2:$X$11268),"")</f>
        <v/>
      </c>
      <c r="H991" s="6">
        <f t="shared" si="16"/>
        <v>0</v>
      </c>
      <c r="I991" s="23"/>
      <c r="J991" s="23"/>
      <c r="K991" s="6" t="e">
        <f>Tabla1[[#This Row],[NETO EN PPRO8]]/(-Tabla1[[#This Row],[STOP POR OPERACIÓN]])</f>
        <v>#DIV/0!</v>
      </c>
    </row>
    <row r="992" spans="1:11" ht="16.5" thickTop="1" thickBot="1" x14ac:dyDescent="0.3">
      <c r="A992" s="26"/>
      <c r="B992" s="23"/>
      <c r="C992" s="23"/>
      <c r="D992" s="23"/>
      <c r="E992" s="23"/>
      <c r="F992" s="23"/>
      <c r="G992" s="6" t="str">
        <f>IF(C992&lt;&gt;"",SUMIF('registro operativa'!$D$2:$D$11268,RESULTADOS!C992,'registro operativa'!$X$2:$X$11268),"")</f>
        <v/>
      </c>
      <c r="H992" s="6">
        <f t="shared" si="16"/>
        <v>0</v>
      </c>
      <c r="I992" s="23"/>
      <c r="J992" s="23"/>
      <c r="K992" s="6" t="e">
        <f>Tabla1[[#This Row],[NETO EN PPRO8]]/(-Tabla1[[#This Row],[STOP POR OPERACIÓN]])</f>
        <v>#DIV/0!</v>
      </c>
    </row>
    <row r="993" spans="1:11" ht="16.5" thickTop="1" thickBot="1" x14ac:dyDescent="0.3">
      <c r="A993" s="26"/>
      <c r="B993" s="23"/>
      <c r="C993" s="23"/>
      <c r="D993" s="23"/>
      <c r="E993" s="23"/>
      <c r="F993" s="23"/>
      <c r="G993" s="6" t="str">
        <f>IF(C993&lt;&gt;"",SUMIF('registro operativa'!$D$2:$D$11268,RESULTADOS!C993,'registro operativa'!$X$2:$X$11268),"")</f>
        <v/>
      </c>
      <c r="H993" s="6">
        <f t="shared" si="16"/>
        <v>0</v>
      </c>
      <c r="I993" s="23"/>
      <c r="J993" s="23"/>
      <c r="K993" s="6" t="e">
        <f>Tabla1[[#This Row],[NETO EN PPRO8]]/(-Tabla1[[#This Row],[STOP POR OPERACIÓN]])</f>
        <v>#DIV/0!</v>
      </c>
    </row>
    <row r="994" spans="1:11" ht="16.5" thickTop="1" thickBot="1" x14ac:dyDescent="0.3">
      <c r="A994" s="26"/>
      <c r="B994" s="23"/>
      <c r="C994" s="23"/>
      <c r="D994" s="23"/>
      <c r="E994" s="23"/>
      <c r="F994" s="23"/>
      <c r="G994" s="6" t="str">
        <f>IF(C994&lt;&gt;"",SUMIF('registro operativa'!$D$2:$D$11268,RESULTADOS!C994,'registro operativa'!$X$2:$X$11268),"")</f>
        <v/>
      </c>
      <c r="H994" s="6">
        <f t="shared" si="16"/>
        <v>0</v>
      </c>
      <c r="I994" s="23"/>
      <c r="J994" s="23"/>
      <c r="K994" s="6" t="e">
        <f>Tabla1[[#This Row],[NETO EN PPRO8]]/(-Tabla1[[#This Row],[STOP POR OPERACIÓN]])</f>
        <v>#DIV/0!</v>
      </c>
    </row>
    <row r="995" spans="1:11" ht="16.5" thickTop="1" thickBot="1" x14ac:dyDescent="0.3">
      <c r="A995" s="26"/>
      <c r="B995" s="23"/>
      <c r="C995" s="23"/>
      <c r="D995" s="23"/>
      <c r="E995" s="23"/>
      <c r="F995" s="23"/>
      <c r="G995" s="6" t="str">
        <f>IF(C995&lt;&gt;"",SUMIF('registro operativa'!$D$2:$D$11268,RESULTADOS!C995,'registro operativa'!$X$2:$X$11268),"")</f>
        <v/>
      </c>
      <c r="H995" s="6">
        <f t="shared" si="16"/>
        <v>0</v>
      </c>
      <c r="I995" s="23"/>
      <c r="J995" s="23"/>
      <c r="K995" s="6" t="e">
        <f>Tabla1[[#This Row],[NETO EN PPRO8]]/(-Tabla1[[#This Row],[STOP POR OPERACIÓN]])</f>
        <v>#DIV/0!</v>
      </c>
    </row>
    <row r="996" spans="1:11" ht="16.5" thickTop="1" thickBot="1" x14ac:dyDescent="0.3">
      <c r="A996" s="26"/>
      <c r="B996" s="23"/>
      <c r="C996" s="23"/>
      <c r="D996" s="23"/>
      <c r="E996" s="23"/>
      <c r="F996" s="23"/>
      <c r="G996" s="6" t="str">
        <f>IF(C996&lt;&gt;"",SUMIF('registro operativa'!$D$2:$D$11268,RESULTADOS!C996,'registro operativa'!$X$2:$X$11268),"")</f>
        <v/>
      </c>
      <c r="H996" s="6">
        <f t="shared" si="16"/>
        <v>0</v>
      </c>
      <c r="I996" s="23"/>
      <c r="J996" s="23"/>
      <c r="K996" s="6" t="e">
        <f>Tabla1[[#This Row],[NETO EN PPRO8]]/(-Tabla1[[#This Row],[STOP POR OPERACIÓN]])</f>
        <v>#DIV/0!</v>
      </c>
    </row>
    <row r="997" spans="1:11" ht="16.5" thickTop="1" thickBot="1" x14ac:dyDescent="0.3">
      <c r="A997" s="26"/>
      <c r="B997" s="23"/>
      <c r="C997" s="23"/>
      <c r="D997" s="23"/>
      <c r="E997" s="23"/>
      <c r="F997" s="23"/>
      <c r="G997" s="6" t="str">
        <f>IF(C997&lt;&gt;"",SUMIF('registro operativa'!$D$2:$D$11268,RESULTADOS!C997,'registro operativa'!$X$2:$X$11268),"")</f>
        <v/>
      </c>
      <c r="H997" s="6">
        <f t="shared" si="16"/>
        <v>0</v>
      </c>
      <c r="I997" s="23"/>
      <c r="J997" s="23"/>
      <c r="K997" s="6" t="e">
        <f>Tabla1[[#This Row],[NETO EN PPRO8]]/(-Tabla1[[#This Row],[STOP POR OPERACIÓN]])</f>
        <v>#DIV/0!</v>
      </c>
    </row>
    <row r="998" spans="1:11" ht="16.5" thickTop="1" thickBot="1" x14ac:dyDescent="0.3">
      <c r="A998" s="26"/>
      <c r="B998" s="23"/>
      <c r="C998" s="23"/>
      <c r="D998" s="23"/>
      <c r="E998" s="23"/>
      <c r="F998" s="23"/>
      <c r="G998" s="6" t="str">
        <f>IF(C998&lt;&gt;"",SUMIF('registro operativa'!$D$2:$D$11268,RESULTADOS!C998,'registro operativa'!$X$2:$X$11268),"")</f>
        <v/>
      </c>
      <c r="H998" s="6">
        <f t="shared" si="16"/>
        <v>0</v>
      </c>
      <c r="I998" s="23"/>
      <c r="J998" s="23"/>
      <c r="K998" s="6" t="e">
        <f>Tabla1[[#This Row],[NETO EN PPRO8]]/(-Tabla1[[#This Row],[STOP POR OPERACIÓN]])</f>
        <v>#DIV/0!</v>
      </c>
    </row>
    <row r="999" spans="1:11" ht="16.5" thickTop="1" thickBot="1" x14ac:dyDescent="0.3">
      <c r="A999" s="26"/>
      <c r="B999" s="23"/>
      <c r="C999" s="23"/>
      <c r="D999" s="23"/>
      <c r="E999" s="23"/>
      <c r="F999" s="23"/>
      <c r="G999" s="6" t="str">
        <f>IF(C999&lt;&gt;"",SUMIF('registro operativa'!$D$2:$D$11268,RESULTADOS!C999,'registro operativa'!$X$2:$X$11268),"")</f>
        <v/>
      </c>
      <c r="H999" s="6">
        <f t="shared" si="16"/>
        <v>0</v>
      </c>
      <c r="I999" s="23"/>
      <c r="J999" s="23"/>
      <c r="K999" s="6" t="e">
        <f>Tabla1[[#This Row],[NETO EN PPRO8]]/(-Tabla1[[#This Row],[STOP POR OPERACIÓN]])</f>
        <v>#DIV/0!</v>
      </c>
    </row>
    <row r="1000" spans="1:11" ht="16.5" thickTop="1" thickBot="1" x14ac:dyDescent="0.3">
      <c r="A1000" s="26"/>
      <c r="B1000" s="23"/>
      <c r="C1000" s="23"/>
      <c r="D1000" s="23"/>
      <c r="E1000" s="23"/>
      <c r="F1000" s="23"/>
      <c r="G1000" s="6" t="str">
        <f>IF(C1000&lt;&gt;"",SUMIF('registro operativa'!$D$2:$D$11268,RESULTADOS!C1000,'registro operativa'!$X$2:$X$11268),"")</f>
        <v/>
      </c>
      <c r="H1000" s="6">
        <f t="shared" si="16"/>
        <v>0</v>
      </c>
      <c r="I1000" s="23"/>
      <c r="J1000" s="23"/>
      <c r="K1000" s="6" t="e">
        <f>Tabla1[[#This Row],[NETO EN PPRO8]]/(-Tabla1[[#This Row],[STOP POR OPERACIÓN]])</f>
        <v>#DIV/0!</v>
      </c>
    </row>
    <row r="1001" spans="1:11" ht="15.75" thickTop="1" x14ac:dyDescent="0.25"/>
  </sheetData>
  <sheetProtection password="CF7A" sheet="1" objects="1" scenarios="1"/>
  <mergeCells count="1">
    <mergeCell ref="N1:O1"/>
  </mergeCells>
  <pageMargins left="0.7" right="0.7" top="0.75" bottom="0.75" header="0.3" footer="0.3"/>
  <pageSetup paperSize="0" orientation="portrait" horizontalDpi="0" verticalDpi="0" copies="0"/>
  <drawing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03"/>
  <sheetViews>
    <sheetView workbookViewId="0">
      <selection activeCell="Q3" sqref="Q3"/>
    </sheetView>
  </sheetViews>
  <sheetFormatPr baseColWidth="10" defaultRowHeight="15" x14ac:dyDescent="0.25"/>
  <cols>
    <col min="1" max="2" width="8.5703125" style="32" customWidth="1"/>
    <col min="4" max="4" width="11.5703125" style="5" customWidth="1"/>
    <col min="5" max="5" width="11.85546875" customWidth="1"/>
    <col min="6" max="6" width="10.28515625" customWidth="1"/>
    <col min="7" max="7" width="14.140625" customWidth="1"/>
    <col min="8" max="8" width="11.42578125" style="5" customWidth="1"/>
    <col min="9" max="9" width="15.5703125" customWidth="1"/>
    <col min="10" max="10" width="15.140625" customWidth="1"/>
    <col min="11" max="11" width="15.28515625" customWidth="1"/>
    <col min="12" max="12" width="13.5703125" customWidth="1"/>
    <col min="13" max="13" width="14.85546875" style="5" customWidth="1"/>
    <col min="14" max="14" width="15.7109375" customWidth="1"/>
    <col min="15" max="15" width="14" customWidth="1"/>
    <col min="16" max="16" width="13" customWidth="1"/>
    <col min="17" max="17" width="10.7109375" style="32" customWidth="1"/>
    <col min="18" max="18" width="17.28515625" style="32" customWidth="1"/>
    <col min="19" max="19" width="12.42578125" style="32" customWidth="1"/>
    <col min="20" max="20" width="12.28515625" customWidth="1"/>
    <col min="21" max="21" width="12.7109375" customWidth="1"/>
  </cols>
  <sheetData>
    <row r="1" spans="1:21" ht="47.25" customHeight="1" thickBot="1" x14ac:dyDescent="0.3">
      <c r="A1" s="26" t="s">
        <v>68</v>
      </c>
      <c r="B1" s="26" t="s">
        <v>50</v>
      </c>
      <c r="C1" s="19" t="s">
        <v>51</v>
      </c>
      <c r="D1" s="19" t="s">
        <v>42</v>
      </c>
      <c r="E1" s="19" t="s">
        <v>43</v>
      </c>
      <c r="F1" s="19" t="s">
        <v>44</v>
      </c>
      <c r="G1" s="19" t="s">
        <v>52</v>
      </c>
      <c r="H1" s="19" t="s">
        <v>45</v>
      </c>
      <c r="I1" s="19" t="s">
        <v>8</v>
      </c>
      <c r="J1" s="19" t="s">
        <v>7</v>
      </c>
      <c r="K1" s="19" t="s">
        <v>46</v>
      </c>
      <c r="L1" s="19" t="s">
        <v>14</v>
      </c>
      <c r="M1" s="19" t="s">
        <v>47</v>
      </c>
      <c r="N1" s="19" t="s">
        <v>48</v>
      </c>
      <c r="O1" s="19" t="s">
        <v>12</v>
      </c>
      <c r="P1" s="19" t="s">
        <v>11</v>
      </c>
      <c r="Q1" s="26" t="s">
        <v>49</v>
      </c>
      <c r="R1" s="26" t="s">
        <v>64</v>
      </c>
      <c r="S1" s="26" t="s">
        <v>65</v>
      </c>
      <c r="U1" s="14"/>
    </row>
    <row r="2" spans="1:21" hidden="1" x14ac:dyDescent="0.25">
      <c r="A2" s="30"/>
      <c r="B2" s="30">
        <v>0</v>
      </c>
      <c r="C2" s="8">
        <f>IFERROR(COUNTIFS('registro operativa'!$AE$3:$AE$11268,1,'registro operativa'!$G$3:$G$11268,Tabla3[[#This Row],[Nº DE SEMANA]]),"")</f>
        <v>0</v>
      </c>
      <c r="D2" s="8">
        <f>SUMIF(Tabla1[SEMANA],Tabla3[[#This Row],[Nº DE SEMANA]],Tabla1[GROSS])</f>
        <v>0</v>
      </c>
      <c r="E2" s="8">
        <f>SUMIF(Tabla1[SEMANA],Tabla3[[#This Row],[Nº DE SEMANA]],Tabla1[NETO EN PPRO8])</f>
        <v>0</v>
      </c>
      <c r="F2" s="8">
        <f>SUMIF(Tabla1[SEMANA],Tabla3[[#This Row],[Nº DE SEMANA]],Tabla1[FEES])</f>
        <v>0</v>
      </c>
      <c r="G2" s="8" t="str">
        <f>IFERROR(E2/C2,"")</f>
        <v/>
      </c>
      <c r="H2" s="8">
        <f>COUNTIF('registro operativa'!$G$3:$G$11268,Tabla3[[#This Row],[Nº DE SEMANA]])</f>
        <v>0</v>
      </c>
      <c r="I2" s="8">
        <f>COUNTIFS('registro operativa'!$G$3:$G$11268,Tabla3[[#This Row],[Nº DE SEMANA]],'registro operativa'!$Y$3:$Y$11268,"&gt;0")</f>
        <v>0</v>
      </c>
      <c r="J2" s="8">
        <f>COUNTIFS('registro operativa'!$G$3:$G$11268,Tabla3[[#This Row],[Nº DE SEMANA]],'registro operativa'!$Y$3:$Y$11268,"&lt;0")</f>
        <v>0</v>
      </c>
      <c r="K2" s="8">
        <f>COUNTIFS('registro operativa'!$H$3:$H$11268,Tabla3[[#This Row],[Nº DE SEMANA]],'registro operativa'!$Y$3:$Y$11268,0)</f>
        <v>0</v>
      </c>
      <c r="L2" s="8" t="str">
        <f>IFERROR(H2/C2,"")</f>
        <v/>
      </c>
      <c r="M2" s="8" t="str">
        <f>IFERROR(AVERAGEIFS('registro operativa'!$Y$3:$Y$11268,'registro operativa'!$G$3:$G$11268,Tabla3[[#This Row],[Nº DE SEMANA]],'registro operativa'!$Y$3:$Y$11268,"&gt;0"),"")</f>
        <v/>
      </c>
      <c r="N2" s="8" t="str">
        <f>IFERROR(AVERAGEIFS('registro operativa'!$Y$3:$Y$11268,'registro operativa'!$G$3:$G$11268,Tabla3[[#This Row],[Nº DE SEMANA]],'registro operativa'!$Y$3:$Y$11268,"&lt;0"),"")</f>
        <v/>
      </c>
      <c r="O2" s="8" t="str">
        <f>IFERROR(I2/(H2-K2),"")</f>
        <v/>
      </c>
      <c r="P2" s="8" t="str">
        <f>IFERROR(M2/N2,"")</f>
        <v/>
      </c>
      <c r="Q2" s="30"/>
      <c r="R2" s="30" t="e">
        <f>MIN(IF('registro operativa'!$G$3:$G$11290=Tabla3[[#This Row],[Nº DE SEMANA]],'registro operativa'!$Y$3:$Y$18))</f>
        <v>#VALUE!</v>
      </c>
      <c r="S2" s="30"/>
    </row>
    <row r="3" spans="1:21" ht="15.75" thickTop="1" x14ac:dyDescent="0.25">
      <c r="A3" s="23"/>
      <c r="B3" s="23"/>
      <c r="C3" s="6">
        <f>IFERROR(COUNTIFS('registro operativa'!$AE$3:$AE$11268,1,'registro operativa'!$G$3:$G$11268,Tabla3[[#This Row],[Nº DE SEMANA]]),"")</f>
        <v>0</v>
      </c>
      <c r="D3" s="6">
        <f>SUMIF(Tabla1[SEMANA],Tabla3[[#This Row],[Nº DE SEMANA]],Tabla1[GROSS])</f>
        <v>0</v>
      </c>
      <c r="E3" s="6">
        <f>SUMIF(Tabla1[SEMANA],Tabla3[[#This Row],[Nº DE SEMANA]],Tabla1[NETO EN PPRO8])</f>
        <v>0</v>
      </c>
      <c r="F3" s="6">
        <f>SUMIF(Tabla1[SEMANA],Tabla3[[#This Row],[Nº DE SEMANA]],Tabla1[FEES])</f>
        <v>0</v>
      </c>
      <c r="G3" s="6" t="str">
        <f t="shared" ref="G3" si="0">IFERROR(E3/C3,"")</f>
        <v/>
      </c>
      <c r="H3" s="6">
        <f>COUNTIF('registro operativa'!$G$3:$G$11268,Tabla3[[#This Row],[Nº DE SEMANA]])</f>
        <v>0</v>
      </c>
      <c r="I3" s="6">
        <f>COUNTIFS('registro operativa'!$G$3:$G$11268,Tabla3[[#This Row],[Nº DE SEMANA]],'registro operativa'!$Y$3:$Y$11268,"&gt;0")</f>
        <v>0</v>
      </c>
      <c r="J3" s="6">
        <f>COUNTIFS('registro operativa'!$G$3:$G$11268,Tabla3[[#This Row],[Nº DE SEMANA]],'registro operativa'!$Y$3:$Y$11268,"&lt;0")</f>
        <v>0</v>
      </c>
      <c r="K3" s="6">
        <f>COUNTIFS('registro operativa'!$H$3:$H$11268,Tabla3[[#This Row],[Nº DE SEMANA]],'registro operativa'!$Y$3:$Y$11268,0)</f>
        <v>0</v>
      </c>
      <c r="L3" s="6" t="str">
        <f t="shared" ref="L3" si="1">IFERROR(H3/C3,"")</f>
        <v/>
      </c>
      <c r="M3" s="6" t="str">
        <f>IFERROR(AVERAGEIFS('registro operativa'!$Y$3:$Y$11268,'registro operativa'!$G$3:$G$11268,Tabla3[[#This Row],[Nº DE SEMANA]],'registro operativa'!$Y$3:$Y$11268,"&gt;0"),"")</f>
        <v/>
      </c>
      <c r="N3" s="6" t="str">
        <f>IFERROR(AVERAGEIFS('registro operativa'!$Y$3:$Y$11268,'registro operativa'!$G$3:$G$11268,Tabla3[[#This Row],[Nº DE SEMANA]],'registro operativa'!$Y$3:$Y$11268,"&lt;0"),"")</f>
        <v/>
      </c>
      <c r="O3" s="6" t="str">
        <f t="shared" ref="O3" si="2">IFERROR(I3/(H3-K3),"")</f>
        <v/>
      </c>
      <c r="P3" s="6" t="str">
        <f t="shared" ref="P3" si="3">IFERROR(M3/N3,"")</f>
        <v/>
      </c>
      <c r="Q3" s="23"/>
      <c r="R3" s="23"/>
      <c r="S3" s="23"/>
    </row>
    <row r="4" spans="1:21" x14ac:dyDescent="0.25">
      <c r="A4" s="23"/>
      <c r="B4" s="23"/>
      <c r="C4" s="6">
        <f>IFERROR(COUNTIFS('registro operativa'!$AE$3:$AE$11268,1,'registro operativa'!$G$3:$G$11268,Tabla3[[#This Row],[Nº DE SEMANA]]),"")</f>
        <v>0</v>
      </c>
      <c r="D4" s="6">
        <f>SUMIF(Tabla1[SEMANA],Tabla3[[#This Row],[Nº DE SEMANA]],Tabla1[GROSS])</f>
        <v>0</v>
      </c>
      <c r="E4" s="6">
        <f>SUMIF(Tabla1[SEMANA],Tabla3[[#This Row],[Nº DE SEMANA]],Tabla1[NETO EN PPRO8])</f>
        <v>0</v>
      </c>
      <c r="F4" s="6">
        <f>SUMIF(Tabla1[SEMANA],Tabla3[[#This Row],[Nº DE SEMANA]],Tabla1[FEES])</f>
        <v>0</v>
      </c>
      <c r="G4" s="6" t="str">
        <f>IFERROR(E4/C4,"")</f>
        <v/>
      </c>
      <c r="H4" s="6">
        <f>COUNTIF('registro operativa'!$G$3:$G$11268,Tabla3[[#This Row],[Nº DE SEMANA]])</f>
        <v>0</v>
      </c>
      <c r="I4" s="6">
        <f>COUNTIFS('registro operativa'!$G$3:$G$11268,Tabla3[[#This Row],[Nº DE SEMANA]],'registro operativa'!$Y$3:$Y$11268,"&gt;0")</f>
        <v>0</v>
      </c>
      <c r="J4" s="6">
        <f>COUNTIFS('registro operativa'!$G$3:$G$11268,Tabla3[[#This Row],[Nº DE SEMANA]],'registro operativa'!$Y$3:$Y$11268,"&lt;0")</f>
        <v>0</v>
      </c>
      <c r="K4" s="6">
        <f>COUNTIFS('registro operativa'!$H$3:$H$11268,Tabla3[[#This Row],[Nº DE SEMANA]],'registro operativa'!$Y$3:$Y$11268,0)</f>
        <v>0</v>
      </c>
      <c r="L4" s="6" t="str">
        <f>IFERROR(H4/C4,"")</f>
        <v/>
      </c>
      <c r="M4" s="6" t="str">
        <f>IFERROR(AVERAGEIFS('registro operativa'!$Y$3:$Y$11268,'registro operativa'!$G$3:$G$11268,Tabla3[[#This Row],[Nº DE SEMANA]],'registro operativa'!$Y$3:$Y$11268,"&gt;0"),"")</f>
        <v/>
      </c>
      <c r="N4" s="6" t="str">
        <f>IFERROR(AVERAGEIFS('registro operativa'!$Y$3:$Y$11268,'registro operativa'!$G$3:$G$11268,Tabla3[[#This Row],[Nº DE SEMANA]],'registro operativa'!$Y$3:$Y$11268,"&lt;0"),"")</f>
        <v/>
      </c>
      <c r="O4" s="6" t="str">
        <f>IFERROR(I4/(H4-K4),"")</f>
        <v/>
      </c>
      <c r="P4" s="6" t="str">
        <f>IFERROR(M4/N4,"")</f>
        <v/>
      </c>
      <c r="Q4" s="23"/>
      <c r="R4" s="23"/>
      <c r="S4" s="23"/>
    </row>
    <row r="5" spans="1:21" x14ac:dyDescent="0.25">
      <c r="A5" s="23"/>
      <c r="B5" s="23"/>
      <c r="C5" s="6">
        <f>IFERROR(COUNTIFS('registro operativa'!$AE$3:$AE$11268,1,'registro operativa'!$G$3:$G$11268,Tabla3[[#This Row],[Nº DE SEMANA]]),"")</f>
        <v>0</v>
      </c>
      <c r="D5" s="6">
        <f>SUMIF(Tabla1[SEMANA],Tabla3[[#This Row],[Nº DE SEMANA]],Tabla1[GROSS])</f>
        <v>0</v>
      </c>
      <c r="E5" s="6">
        <f>SUMIF(Tabla1[SEMANA],Tabla3[[#This Row],[Nº DE SEMANA]],Tabla1[NETO EN PPRO8])</f>
        <v>0</v>
      </c>
      <c r="F5" s="6">
        <f>SUMIF(Tabla1[SEMANA],Tabla3[[#This Row],[Nº DE SEMANA]],Tabla1[FEES])</f>
        <v>0</v>
      </c>
      <c r="G5" s="6" t="str">
        <f>IFERROR(E5/C5,"")</f>
        <v/>
      </c>
      <c r="H5" s="6">
        <f>COUNTIF('registro operativa'!$G$3:$G$11268,Tabla3[[#This Row],[Nº DE SEMANA]])</f>
        <v>0</v>
      </c>
      <c r="I5" s="6">
        <f>COUNTIFS('registro operativa'!$G$3:$G$11268,Tabla3[[#This Row],[Nº DE SEMANA]],'registro operativa'!$Y$3:$Y$11268,"&gt;0")</f>
        <v>0</v>
      </c>
      <c r="J5" s="6">
        <f>COUNTIFS('registro operativa'!$G$3:$G$11268,Tabla3[[#This Row],[Nº DE SEMANA]],'registro operativa'!$Y$3:$Y$11268,"&lt;0")</f>
        <v>0</v>
      </c>
      <c r="K5" s="6">
        <f>COUNTIFS('registro operativa'!$H$3:$H$11268,Tabla3[[#This Row],[Nº DE SEMANA]],'registro operativa'!$Y$3:$Y$11268,0)</f>
        <v>0</v>
      </c>
      <c r="L5" s="6" t="str">
        <f>IFERROR(H5/C5,"")</f>
        <v/>
      </c>
      <c r="M5" s="6" t="str">
        <f>IFERROR(AVERAGEIFS('registro operativa'!$Y$3:$Y$11268,'registro operativa'!$G$3:$G$11268,Tabla3[[#This Row],[Nº DE SEMANA]],'registro operativa'!$Y$3:$Y$11268,"&gt;0"),"")</f>
        <v/>
      </c>
      <c r="N5" s="6" t="str">
        <f>IFERROR(AVERAGEIFS('registro operativa'!$Y$3:$Y$11268,'registro operativa'!$G$3:$G$11268,Tabla3[[#This Row],[Nº DE SEMANA]],'registro operativa'!$Y$3:$Y$11268,"&lt;0"),"")</f>
        <v/>
      </c>
      <c r="O5" s="6" t="str">
        <f>IFERROR(I5/(H5-K5),"")</f>
        <v/>
      </c>
      <c r="P5" s="6" t="str">
        <f>IFERROR(M5/N5,"")</f>
        <v/>
      </c>
      <c r="Q5" s="23"/>
      <c r="R5" s="23"/>
      <c r="S5" s="23"/>
    </row>
    <row r="6" spans="1:21" x14ac:dyDescent="0.25">
      <c r="A6" s="23"/>
      <c r="B6" s="23"/>
      <c r="C6" s="6">
        <f>IFERROR(COUNTIFS('registro operativa'!$AE$3:$AE$11268,1,'registro operativa'!$G$3:$G$11268,Tabla3[[#This Row],[Nº DE SEMANA]]),"")</f>
        <v>0</v>
      </c>
      <c r="D6" s="6">
        <f>SUMIF(Tabla1[SEMANA],Tabla3[[#This Row],[Nº DE SEMANA]],Tabla1[GROSS])</f>
        <v>0</v>
      </c>
      <c r="E6" s="6">
        <f>SUMIF(Tabla1[SEMANA],Tabla3[[#This Row],[Nº DE SEMANA]],Tabla1[NETO EN PPRO8])</f>
        <v>0</v>
      </c>
      <c r="F6" s="6">
        <f>SUMIF(Tabla1[SEMANA],Tabla3[[#This Row],[Nº DE SEMANA]],Tabla1[FEES])</f>
        <v>0</v>
      </c>
      <c r="G6" s="6" t="str">
        <f>IFERROR(E6/C6,"")</f>
        <v/>
      </c>
      <c r="H6" s="6">
        <f>COUNTIF('registro operativa'!$G$3:$G$11268,Tabla3[[#This Row],[Nº DE SEMANA]])</f>
        <v>0</v>
      </c>
      <c r="I6" s="6">
        <f>COUNTIFS('registro operativa'!$G$3:$G$11268,Tabla3[[#This Row],[Nº DE SEMANA]],'registro operativa'!$Y$3:$Y$11268,"&gt;0")</f>
        <v>0</v>
      </c>
      <c r="J6" s="6">
        <f>COUNTIFS('registro operativa'!$G$3:$G$11268,Tabla3[[#This Row],[Nº DE SEMANA]],'registro operativa'!$Y$3:$Y$11268,"&lt;0")</f>
        <v>0</v>
      </c>
      <c r="K6" s="6">
        <f>COUNTIFS('registro operativa'!$H$3:$H$11268,Tabla3[[#This Row],[Nº DE SEMANA]],'registro operativa'!$Y$3:$Y$11268,0)</f>
        <v>0</v>
      </c>
      <c r="L6" s="6" t="str">
        <f>IFERROR(H6/C6,"")</f>
        <v/>
      </c>
      <c r="M6" s="6" t="str">
        <f>IFERROR(AVERAGEIFS('registro operativa'!$Y$3:$Y$11268,'registro operativa'!$G$3:$G$11268,Tabla3[[#This Row],[Nº DE SEMANA]],'registro operativa'!$Y$3:$Y$11268,"&gt;0"),"")</f>
        <v/>
      </c>
      <c r="N6" s="6" t="str">
        <f>IFERROR(AVERAGEIFS('registro operativa'!$Y$3:$Y$11268,'registro operativa'!$G$3:$G$11268,Tabla3[[#This Row],[Nº DE SEMANA]],'registro operativa'!$Y$3:$Y$11268,"&lt;0"),"")</f>
        <v/>
      </c>
      <c r="O6" s="6" t="str">
        <f>IFERROR(I6/(H6-K6),"")</f>
        <v/>
      </c>
      <c r="P6" s="6" t="str">
        <f>IFERROR(M6/N6,"")</f>
        <v/>
      </c>
      <c r="Q6" s="23"/>
      <c r="R6" s="23"/>
      <c r="S6" s="23"/>
    </row>
    <row r="7" spans="1:21" x14ac:dyDescent="0.25">
      <c r="A7" s="23"/>
      <c r="B7" s="23"/>
      <c r="C7" s="6">
        <f>IFERROR(COUNTIFS('registro operativa'!$AE$3:$AE$11268,1,'registro operativa'!$G$3:$G$11268,Tabla3[[#This Row],[Nº DE SEMANA]]),"")</f>
        <v>0</v>
      </c>
      <c r="D7" s="6">
        <f>SUMIF(Tabla1[SEMANA],Tabla3[[#This Row],[Nº DE SEMANA]],Tabla1[GROSS])</f>
        <v>0</v>
      </c>
      <c r="E7" s="6">
        <f>SUMIF(Tabla1[SEMANA],Tabla3[[#This Row],[Nº DE SEMANA]],Tabla1[NETO EN PPRO8])</f>
        <v>0</v>
      </c>
      <c r="F7" s="6">
        <f>SUMIF(Tabla1[SEMANA],Tabla3[[#This Row],[Nº DE SEMANA]],Tabla1[FEES])</f>
        <v>0</v>
      </c>
      <c r="G7" s="6" t="str">
        <f>IFERROR(E7/C7,"")</f>
        <v/>
      </c>
      <c r="H7" s="6">
        <f>COUNTIF('registro operativa'!$G$3:$G$11268,Tabla3[[#This Row],[Nº DE SEMANA]])</f>
        <v>0</v>
      </c>
      <c r="I7" s="6">
        <f>COUNTIFS('registro operativa'!$G$3:$G$11268,Tabla3[[#This Row],[Nº DE SEMANA]],'registro operativa'!$Y$3:$Y$11268,"&gt;0")</f>
        <v>0</v>
      </c>
      <c r="J7" s="6">
        <f>COUNTIFS('registro operativa'!$G$3:$G$11268,Tabla3[[#This Row],[Nº DE SEMANA]],'registro operativa'!$Y$3:$Y$11268,"&lt;0")</f>
        <v>0</v>
      </c>
      <c r="K7" s="6">
        <f>COUNTIFS('registro operativa'!$H$3:$H$11268,Tabla3[[#This Row],[Nº DE SEMANA]],'registro operativa'!$Y$3:$Y$11268,0)</f>
        <v>0</v>
      </c>
      <c r="L7" s="6" t="str">
        <f>IFERROR(H7/C7,"")</f>
        <v/>
      </c>
      <c r="M7" s="6" t="str">
        <f>IFERROR(AVERAGEIFS('registro operativa'!$Y$3:$Y$11268,'registro operativa'!$G$3:$G$11268,Tabla3[[#This Row],[Nº DE SEMANA]],'registro operativa'!$Y$3:$Y$11268,"&gt;0"),"")</f>
        <v/>
      </c>
      <c r="N7" s="6" t="str">
        <f>IFERROR(AVERAGEIFS('registro operativa'!$Y$3:$Y$11268,'registro operativa'!$G$3:$G$11268,Tabla3[[#This Row],[Nº DE SEMANA]],'registro operativa'!$Y$3:$Y$11268,"&lt;0"),"")</f>
        <v/>
      </c>
      <c r="O7" s="6" t="str">
        <f>IFERROR(I7/(H7-K7),"")</f>
        <v/>
      </c>
      <c r="P7" s="6" t="str">
        <f>IFERROR(M7/N7,"")</f>
        <v/>
      </c>
      <c r="Q7" s="23"/>
      <c r="R7" s="23"/>
      <c r="S7" s="23"/>
    </row>
    <row r="8" spans="1:21" x14ac:dyDescent="0.25">
      <c r="A8" s="23"/>
      <c r="B8" s="23"/>
      <c r="C8" s="6">
        <f>IFERROR(COUNTIFS('registro operativa'!$AE$3:$AE$11268,1,'registro operativa'!$G$3:$G$11268,Tabla3[[#This Row],[Nº DE SEMANA]]),"")</f>
        <v>0</v>
      </c>
      <c r="D8" s="6">
        <f>SUMIF(Tabla1[SEMANA],Tabla3[[#This Row],[Nº DE SEMANA]],Tabla1[GROSS])</f>
        <v>0</v>
      </c>
      <c r="E8" s="6">
        <f>SUMIF(Tabla1[SEMANA],Tabla3[[#This Row],[Nº DE SEMANA]],Tabla1[NETO EN PPRO8])</f>
        <v>0</v>
      </c>
      <c r="F8" s="6">
        <f>SUMIF(Tabla1[SEMANA],Tabla3[[#This Row],[Nº DE SEMANA]],Tabla1[FEES])</f>
        <v>0</v>
      </c>
      <c r="G8" s="6" t="str">
        <f t="shared" ref="G8:G71" si="4">IFERROR(E8/C8,"")</f>
        <v/>
      </c>
      <c r="H8" s="6">
        <f>COUNTIF('registro operativa'!$G$3:$G$11268,Tabla3[[#This Row],[Nº DE SEMANA]])</f>
        <v>0</v>
      </c>
      <c r="I8" s="6">
        <f>COUNTIFS('registro operativa'!$G$3:$G$11268,Tabla3[[#This Row],[Nº DE SEMANA]],'registro operativa'!$Y$3:$Y$11268,"&gt;0")</f>
        <v>0</v>
      </c>
      <c r="J8" s="6">
        <f>COUNTIFS('registro operativa'!$G$3:$G$11268,Tabla3[[#This Row],[Nº DE SEMANA]],'registro operativa'!$Y$3:$Y$11268,"&lt;0")</f>
        <v>0</v>
      </c>
      <c r="K8" s="6">
        <f>COUNTIFS('registro operativa'!$H$3:$H$11268,Tabla3[[#This Row],[Nº DE SEMANA]],'registro operativa'!$Y$3:$Y$11268,0)</f>
        <v>0</v>
      </c>
      <c r="L8" s="6" t="str">
        <f t="shared" ref="L8:L71" si="5">IFERROR(H8/C8,"")</f>
        <v/>
      </c>
      <c r="M8" s="6" t="str">
        <f>IFERROR(AVERAGEIFS('registro operativa'!$Y$3:$Y$11268,'registro operativa'!$G$3:$G$11268,Tabla3[[#This Row],[Nº DE SEMANA]],'registro operativa'!$Y$3:$Y$11268,"&gt;0"),"")</f>
        <v/>
      </c>
      <c r="N8" s="6" t="str">
        <f>IFERROR(AVERAGEIFS('registro operativa'!$Y$3:$Y$11268,'registro operativa'!$G$3:$G$11268,Tabla3[[#This Row],[Nº DE SEMANA]],'registro operativa'!$Y$3:$Y$11268,"&lt;0"),"")</f>
        <v/>
      </c>
      <c r="O8" s="6" t="str">
        <f t="shared" ref="O8:O71" si="6">IFERROR(I8/(H8-K8),"")</f>
        <v/>
      </c>
      <c r="P8" s="6" t="str">
        <f t="shared" ref="P8:P71" si="7">IFERROR(M8/N8,"")</f>
        <v/>
      </c>
      <c r="Q8" s="23"/>
      <c r="R8" s="23"/>
      <c r="S8" s="23"/>
    </row>
    <row r="9" spans="1:21" x14ac:dyDescent="0.25">
      <c r="A9" s="23"/>
      <c r="B9" s="23"/>
      <c r="C9" s="6">
        <f>IFERROR(COUNTIFS('registro operativa'!$AE$3:$AE$11268,1,'registro operativa'!$G$3:$G$11268,Tabla3[[#This Row],[Nº DE SEMANA]]),"")</f>
        <v>0</v>
      </c>
      <c r="D9" s="6">
        <f>SUMIF(Tabla1[SEMANA],Tabla3[[#This Row],[Nº DE SEMANA]],Tabla1[GROSS])</f>
        <v>0</v>
      </c>
      <c r="E9" s="6">
        <f>SUMIF(Tabla1[SEMANA],Tabla3[[#This Row],[Nº DE SEMANA]],Tabla1[NETO EN PPRO8])</f>
        <v>0</v>
      </c>
      <c r="F9" s="6">
        <f>SUMIF(Tabla1[SEMANA],Tabla3[[#This Row],[Nº DE SEMANA]],Tabla1[FEES])</f>
        <v>0</v>
      </c>
      <c r="G9" s="6" t="str">
        <f t="shared" si="4"/>
        <v/>
      </c>
      <c r="H9" s="6">
        <f>COUNTIF('registro operativa'!$G$3:$G$11268,Tabla3[[#This Row],[Nº DE SEMANA]])</f>
        <v>0</v>
      </c>
      <c r="I9" s="6">
        <f>COUNTIFS('registro operativa'!$G$3:$G$11268,Tabla3[[#This Row],[Nº DE SEMANA]],'registro operativa'!$Y$3:$Y$11268,"&gt;0")</f>
        <v>0</v>
      </c>
      <c r="J9" s="6">
        <f>COUNTIFS('registro operativa'!$G$3:$G$11268,Tabla3[[#This Row],[Nº DE SEMANA]],'registro operativa'!$Y$3:$Y$11268,"&lt;0")</f>
        <v>0</v>
      </c>
      <c r="K9" s="6">
        <f>COUNTIFS('registro operativa'!$H$3:$H$11268,Tabla3[[#This Row],[Nº DE SEMANA]],'registro operativa'!$Y$3:$Y$11268,0)</f>
        <v>0</v>
      </c>
      <c r="L9" s="6" t="str">
        <f t="shared" si="5"/>
        <v/>
      </c>
      <c r="M9" s="6" t="str">
        <f>IFERROR(AVERAGEIFS('registro operativa'!$Y$3:$Y$11268,'registro operativa'!$G$3:$G$11268,Tabla3[[#This Row],[Nº DE SEMANA]],'registro operativa'!$Y$3:$Y$11268,"&gt;0"),"")</f>
        <v/>
      </c>
      <c r="N9" s="6" t="str">
        <f>IFERROR(AVERAGEIFS('registro operativa'!$Y$3:$Y$11268,'registro operativa'!$G$3:$G$11268,Tabla3[[#This Row],[Nº DE SEMANA]],'registro operativa'!$Y$3:$Y$11268,"&lt;0"),"")</f>
        <v/>
      </c>
      <c r="O9" s="6" t="str">
        <f t="shared" si="6"/>
        <v/>
      </c>
      <c r="P9" s="6" t="str">
        <f t="shared" si="7"/>
        <v/>
      </c>
      <c r="Q9" s="23"/>
      <c r="R9" s="23"/>
      <c r="S9" s="23"/>
    </row>
    <row r="10" spans="1:21" x14ac:dyDescent="0.25">
      <c r="A10" s="23"/>
      <c r="B10" s="23"/>
      <c r="C10" s="6">
        <f>IFERROR(COUNTIFS('registro operativa'!$AE$3:$AE$11268,1,'registro operativa'!$G$3:$G$11268,Tabla3[[#This Row],[Nº DE SEMANA]]),"")</f>
        <v>0</v>
      </c>
      <c r="D10" s="6">
        <f>SUMIF(Tabla1[SEMANA],Tabla3[[#This Row],[Nº DE SEMANA]],Tabla1[GROSS])</f>
        <v>0</v>
      </c>
      <c r="E10" s="6">
        <f>SUMIF(Tabla1[SEMANA],Tabla3[[#This Row],[Nº DE SEMANA]],Tabla1[NETO EN PPRO8])</f>
        <v>0</v>
      </c>
      <c r="F10" s="6">
        <f>SUMIF(Tabla1[SEMANA],Tabla3[[#This Row],[Nº DE SEMANA]],Tabla1[FEES])</f>
        <v>0</v>
      </c>
      <c r="G10" s="6" t="str">
        <f t="shared" si="4"/>
        <v/>
      </c>
      <c r="H10" s="6">
        <f>COUNTIF('registro operativa'!$G$3:$G$11268,Tabla3[[#This Row],[Nº DE SEMANA]])</f>
        <v>0</v>
      </c>
      <c r="I10" s="6">
        <f>COUNTIFS('registro operativa'!$G$3:$G$11268,Tabla3[[#This Row],[Nº DE SEMANA]],'registro operativa'!$Y$3:$Y$11268,"&gt;0")</f>
        <v>0</v>
      </c>
      <c r="J10" s="6">
        <f>COUNTIFS('registro operativa'!$G$3:$G$11268,Tabla3[[#This Row],[Nº DE SEMANA]],'registro operativa'!$Y$3:$Y$11268,"&lt;0")</f>
        <v>0</v>
      </c>
      <c r="K10" s="6">
        <f>COUNTIFS('registro operativa'!$H$3:$H$11268,Tabla3[[#This Row],[Nº DE SEMANA]],'registro operativa'!$Y$3:$Y$11268,0)</f>
        <v>0</v>
      </c>
      <c r="L10" s="6" t="str">
        <f t="shared" si="5"/>
        <v/>
      </c>
      <c r="M10" s="6" t="str">
        <f>IFERROR(AVERAGEIFS('registro operativa'!$Y$3:$Y$11268,'registro operativa'!$G$3:$G$11268,Tabla3[[#This Row],[Nº DE SEMANA]],'registro operativa'!$Y$3:$Y$11268,"&gt;0"),"")</f>
        <v/>
      </c>
      <c r="N10" s="6" t="str">
        <f>IFERROR(AVERAGEIFS('registro operativa'!$Y$3:$Y$11268,'registro operativa'!$G$3:$G$11268,Tabla3[[#This Row],[Nº DE SEMANA]],'registro operativa'!$Y$3:$Y$11268,"&lt;0"),"")</f>
        <v/>
      </c>
      <c r="O10" s="6" t="str">
        <f t="shared" si="6"/>
        <v/>
      </c>
      <c r="P10" s="6" t="str">
        <f t="shared" si="7"/>
        <v/>
      </c>
      <c r="Q10" s="23"/>
      <c r="R10" s="23"/>
      <c r="S10" s="23"/>
    </row>
    <row r="11" spans="1:21" x14ac:dyDescent="0.25">
      <c r="A11" s="23"/>
      <c r="B11" s="23"/>
      <c r="C11" s="6">
        <f>IFERROR(COUNTIFS('registro operativa'!$AE$3:$AE$11268,1,'registro operativa'!$G$3:$G$11268,Tabla3[[#This Row],[Nº DE SEMANA]]),"")</f>
        <v>0</v>
      </c>
      <c r="D11" s="6">
        <f>SUMIF(Tabla1[SEMANA],Tabla3[[#This Row],[Nº DE SEMANA]],Tabla1[GROSS])</f>
        <v>0</v>
      </c>
      <c r="E11" s="6">
        <f>SUMIF(Tabla1[SEMANA],Tabla3[[#This Row],[Nº DE SEMANA]],Tabla1[NETO EN PPRO8])</f>
        <v>0</v>
      </c>
      <c r="F11" s="6">
        <f>SUMIF(Tabla1[SEMANA],Tabla3[[#This Row],[Nº DE SEMANA]],Tabla1[FEES])</f>
        <v>0</v>
      </c>
      <c r="G11" s="6" t="str">
        <f t="shared" si="4"/>
        <v/>
      </c>
      <c r="H11" s="6">
        <f>COUNTIF('registro operativa'!$G$3:$G$11268,Tabla3[[#This Row],[Nº DE SEMANA]])</f>
        <v>0</v>
      </c>
      <c r="I11" s="6">
        <f>COUNTIFS('registro operativa'!$G$3:$G$11268,Tabla3[[#This Row],[Nº DE SEMANA]],'registro operativa'!$Y$3:$Y$11268,"&gt;0")</f>
        <v>0</v>
      </c>
      <c r="J11" s="6">
        <f>COUNTIFS('registro operativa'!$G$3:$G$11268,Tabla3[[#This Row],[Nº DE SEMANA]],'registro operativa'!$Y$3:$Y$11268,"&lt;0")</f>
        <v>0</v>
      </c>
      <c r="K11" s="6">
        <f>COUNTIFS('registro operativa'!$H$3:$H$11268,Tabla3[[#This Row],[Nº DE SEMANA]],'registro operativa'!$Y$3:$Y$11268,0)</f>
        <v>0</v>
      </c>
      <c r="L11" s="6" t="str">
        <f t="shared" si="5"/>
        <v/>
      </c>
      <c r="M11" s="6" t="str">
        <f>IFERROR(AVERAGEIFS('registro operativa'!$Y$3:$Y$11268,'registro operativa'!$G$3:$G$11268,Tabla3[[#This Row],[Nº DE SEMANA]],'registro operativa'!$Y$3:$Y$11268,"&gt;0"),"")</f>
        <v/>
      </c>
      <c r="N11" s="6" t="str">
        <f>IFERROR(AVERAGEIFS('registro operativa'!$Y$3:$Y$11268,'registro operativa'!$G$3:$G$11268,Tabla3[[#This Row],[Nº DE SEMANA]],'registro operativa'!$Y$3:$Y$11268,"&lt;0"),"")</f>
        <v/>
      </c>
      <c r="O11" s="6" t="str">
        <f t="shared" si="6"/>
        <v/>
      </c>
      <c r="P11" s="6" t="str">
        <f t="shared" si="7"/>
        <v/>
      </c>
      <c r="Q11" s="23"/>
      <c r="R11" s="23"/>
      <c r="S11" s="23"/>
    </row>
    <row r="12" spans="1:21" x14ac:dyDescent="0.25">
      <c r="A12" s="23"/>
      <c r="B12" s="23"/>
      <c r="C12" s="6">
        <f>IFERROR(COUNTIFS('registro operativa'!$AE$3:$AE$11268,1,'registro operativa'!$G$3:$G$11268,Tabla3[[#This Row],[Nº DE SEMANA]]),"")</f>
        <v>0</v>
      </c>
      <c r="D12" s="6">
        <f>SUMIF(Tabla1[SEMANA],Tabla3[[#This Row],[Nº DE SEMANA]],Tabla1[GROSS])</f>
        <v>0</v>
      </c>
      <c r="E12" s="6">
        <f>SUMIF(Tabla1[SEMANA],Tabla3[[#This Row],[Nº DE SEMANA]],Tabla1[NETO EN PPRO8])</f>
        <v>0</v>
      </c>
      <c r="F12" s="6">
        <f>SUMIF(Tabla1[SEMANA],Tabla3[[#This Row],[Nº DE SEMANA]],Tabla1[FEES])</f>
        <v>0</v>
      </c>
      <c r="G12" s="6" t="str">
        <f t="shared" si="4"/>
        <v/>
      </c>
      <c r="H12" s="6">
        <f>COUNTIF('registro operativa'!$G$3:$G$11268,Tabla3[[#This Row],[Nº DE SEMANA]])</f>
        <v>0</v>
      </c>
      <c r="I12" s="6">
        <f>COUNTIFS('registro operativa'!$G$3:$G$11268,Tabla3[[#This Row],[Nº DE SEMANA]],'registro operativa'!$Y$3:$Y$11268,"&gt;0")</f>
        <v>0</v>
      </c>
      <c r="J12" s="6">
        <f>COUNTIFS('registro operativa'!$G$3:$G$11268,Tabla3[[#This Row],[Nº DE SEMANA]],'registro operativa'!$Y$3:$Y$11268,"&lt;0")</f>
        <v>0</v>
      </c>
      <c r="K12" s="6">
        <f>COUNTIFS('registro operativa'!$H$3:$H$11268,Tabla3[[#This Row],[Nº DE SEMANA]],'registro operativa'!$Y$3:$Y$11268,0)</f>
        <v>0</v>
      </c>
      <c r="L12" s="6" t="str">
        <f t="shared" si="5"/>
        <v/>
      </c>
      <c r="M12" s="6" t="str">
        <f>IFERROR(AVERAGEIFS('registro operativa'!$Y$3:$Y$11268,'registro operativa'!$G$3:$G$11268,Tabla3[[#This Row],[Nº DE SEMANA]],'registro operativa'!$Y$3:$Y$11268,"&gt;0"),"")</f>
        <v/>
      </c>
      <c r="N12" s="6" t="str">
        <f>IFERROR(AVERAGEIFS('registro operativa'!$Y$3:$Y$11268,'registro operativa'!$G$3:$G$11268,Tabla3[[#This Row],[Nº DE SEMANA]],'registro operativa'!$Y$3:$Y$11268,"&lt;0"),"")</f>
        <v/>
      </c>
      <c r="O12" s="6" t="str">
        <f t="shared" si="6"/>
        <v/>
      </c>
      <c r="P12" s="6" t="str">
        <f t="shared" si="7"/>
        <v/>
      </c>
      <c r="Q12" s="23"/>
      <c r="R12" s="23"/>
      <c r="S12" s="23"/>
    </row>
    <row r="13" spans="1:21" x14ac:dyDescent="0.25">
      <c r="A13" s="23"/>
      <c r="B13" s="23"/>
      <c r="C13" s="6">
        <f>IFERROR(COUNTIFS('registro operativa'!$AE$3:$AE$11268,1,'registro operativa'!$G$3:$G$11268,Tabla3[[#This Row],[Nº DE SEMANA]]),"")</f>
        <v>0</v>
      </c>
      <c r="D13" s="6">
        <f>SUMIF(Tabla1[SEMANA],Tabla3[[#This Row],[Nº DE SEMANA]],Tabla1[GROSS])</f>
        <v>0</v>
      </c>
      <c r="E13" s="6">
        <f>SUMIF(Tabla1[SEMANA],Tabla3[[#This Row],[Nº DE SEMANA]],Tabla1[NETO EN PPRO8])</f>
        <v>0</v>
      </c>
      <c r="F13" s="6">
        <f>SUMIF(Tabla1[SEMANA],Tabla3[[#This Row],[Nº DE SEMANA]],Tabla1[FEES])</f>
        <v>0</v>
      </c>
      <c r="G13" s="6" t="str">
        <f t="shared" si="4"/>
        <v/>
      </c>
      <c r="H13" s="6">
        <f>COUNTIF('registro operativa'!$G$3:$G$11268,Tabla3[[#This Row],[Nº DE SEMANA]])</f>
        <v>0</v>
      </c>
      <c r="I13" s="6">
        <f>COUNTIFS('registro operativa'!$G$3:$G$11268,Tabla3[[#This Row],[Nº DE SEMANA]],'registro operativa'!$Y$3:$Y$11268,"&gt;0")</f>
        <v>0</v>
      </c>
      <c r="J13" s="6">
        <f>COUNTIFS('registro operativa'!$G$3:$G$11268,Tabla3[[#This Row],[Nº DE SEMANA]],'registro operativa'!$Y$3:$Y$11268,"&lt;0")</f>
        <v>0</v>
      </c>
      <c r="K13" s="6">
        <f>COUNTIFS('registro operativa'!$H$3:$H$11268,Tabla3[[#This Row],[Nº DE SEMANA]],'registro operativa'!$Y$3:$Y$11268,0)</f>
        <v>0</v>
      </c>
      <c r="L13" s="6" t="str">
        <f t="shared" si="5"/>
        <v/>
      </c>
      <c r="M13" s="6" t="str">
        <f>IFERROR(AVERAGEIFS('registro operativa'!$Y$3:$Y$11268,'registro operativa'!$G$3:$G$11268,Tabla3[[#This Row],[Nº DE SEMANA]],'registro operativa'!$Y$3:$Y$11268,"&gt;0"),"")</f>
        <v/>
      </c>
      <c r="N13" s="6" t="str">
        <f>IFERROR(AVERAGEIFS('registro operativa'!$Y$3:$Y$11268,'registro operativa'!$G$3:$G$11268,Tabla3[[#This Row],[Nº DE SEMANA]],'registro operativa'!$Y$3:$Y$11268,"&lt;0"),"")</f>
        <v/>
      </c>
      <c r="O13" s="6" t="str">
        <f t="shared" si="6"/>
        <v/>
      </c>
      <c r="P13" s="6" t="str">
        <f t="shared" si="7"/>
        <v/>
      </c>
      <c r="Q13" s="23"/>
      <c r="R13" s="23"/>
      <c r="S13" s="23"/>
    </row>
    <row r="14" spans="1:21" x14ac:dyDescent="0.25">
      <c r="A14" s="23"/>
      <c r="B14" s="23"/>
      <c r="C14" s="6">
        <f>IFERROR(COUNTIFS('registro operativa'!$AE$3:$AE$11268,1,'registro operativa'!$G$3:$G$11268,Tabla3[[#This Row],[Nº DE SEMANA]]),"")</f>
        <v>0</v>
      </c>
      <c r="D14" s="6">
        <f>SUMIF(Tabla1[SEMANA],Tabla3[[#This Row],[Nº DE SEMANA]],Tabla1[GROSS])</f>
        <v>0</v>
      </c>
      <c r="E14" s="6">
        <f>SUMIF(Tabla1[SEMANA],Tabla3[[#This Row],[Nº DE SEMANA]],Tabla1[NETO EN PPRO8])</f>
        <v>0</v>
      </c>
      <c r="F14" s="6">
        <f>SUMIF(Tabla1[SEMANA],Tabla3[[#This Row],[Nº DE SEMANA]],Tabla1[FEES])</f>
        <v>0</v>
      </c>
      <c r="G14" s="6" t="str">
        <f t="shared" si="4"/>
        <v/>
      </c>
      <c r="H14" s="6">
        <f>COUNTIF('registro operativa'!$G$3:$G$11268,Tabla3[[#This Row],[Nº DE SEMANA]])</f>
        <v>0</v>
      </c>
      <c r="I14" s="6">
        <f>COUNTIFS('registro operativa'!$G$3:$G$11268,Tabla3[[#This Row],[Nº DE SEMANA]],'registro operativa'!$Y$3:$Y$11268,"&gt;0")</f>
        <v>0</v>
      </c>
      <c r="J14" s="6">
        <f>COUNTIFS('registro operativa'!$G$3:$G$11268,Tabla3[[#This Row],[Nº DE SEMANA]],'registro operativa'!$Y$3:$Y$11268,"&lt;0")</f>
        <v>0</v>
      </c>
      <c r="K14" s="6">
        <f>COUNTIFS('registro operativa'!$H$3:$H$11268,Tabla3[[#This Row],[Nº DE SEMANA]],'registro operativa'!$Y$3:$Y$11268,0)</f>
        <v>0</v>
      </c>
      <c r="L14" s="6" t="str">
        <f t="shared" si="5"/>
        <v/>
      </c>
      <c r="M14" s="6" t="str">
        <f>IFERROR(AVERAGEIFS('registro operativa'!$Y$3:$Y$11268,'registro operativa'!$G$3:$G$11268,Tabla3[[#This Row],[Nº DE SEMANA]],'registro operativa'!$Y$3:$Y$11268,"&gt;0"),"")</f>
        <v/>
      </c>
      <c r="N14" s="6" t="str">
        <f>IFERROR(AVERAGEIFS('registro operativa'!$Y$3:$Y$11268,'registro operativa'!$G$3:$G$11268,Tabla3[[#This Row],[Nº DE SEMANA]],'registro operativa'!$Y$3:$Y$11268,"&lt;0"),"")</f>
        <v/>
      </c>
      <c r="O14" s="6" t="str">
        <f t="shared" si="6"/>
        <v/>
      </c>
      <c r="P14" s="6" t="str">
        <f t="shared" si="7"/>
        <v/>
      </c>
      <c r="Q14" s="23"/>
      <c r="R14" s="23"/>
      <c r="S14" s="23"/>
    </row>
    <row r="15" spans="1:21" x14ac:dyDescent="0.25">
      <c r="A15" s="23"/>
      <c r="B15" s="23"/>
      <c r="C15" s="6">
        <f>IFERROR(COUNTIFS('registro operativa'!$AE$3:$AE$11268,1,'registro operativa'!$G$3:$G$11268,Tabla3[[#This Row],[Nº DE SEMANA]]),"")</f>
        <v>0</v>
      </c>
      <c r="D15" s="6">
        <f>SUMIF(Tabla1[SEMANA],Tabla3[[#This Row],[Nº DE SEMANA]],Tabla1[GROSS])</f>
        <v>0</v>
      </c>
      <c r="E15" s="6">
        <f>SUMIF(Tabla1[SEMANA],Tabla3[[#This Row],[Nº DE SEMANA]],Tabla1[NETO EN PPRO8])</f>
        <v>0</v>
      </c>
      <c r="F15" s="6">
        <f>SUMIF(Tabla1[SEMANA],Tabla3[[#This Row],[Nº DE SEMANA]],Tabla1[FEES])</f>
        <v>0</v>
      </c>
      <c r="G15" s="6" t="str">
        <f t="shared" si="4"/>
        <v/>
      </c>
      <c r="H15" s="6">
        <f>COUNTIF('registro operativa'!$G$3:$G$11268,Tabla3[[#This Row],[Nº DE SEMANA]])</f>
        <v>0</v>
      </c>
      <c r="I15" s="6">
        <f>COUNTIFS('registro operativa'!$G$3:$G$11268,Tabla3[[#This Row],[Nº DE SEMANA]],'registro operativa'!$Y$3:$Y$11268,"&gt;0")</f>
        <v>0</v>
      </c>
      <c r="J15" s="6">
        <f>COUNTIFS('registro operativa'!$G$3:$G$11268,Tabla3[[#This Row],[Nº DE SEMANA]],'registro operativa'!$Y$3:$Y$11268,"&lt;0")</f>
        <v>0</v>
      </c>
      <c r="K15" s="6">
        <f>COUNTIFS('registro operativa'!$H$3:$H$11268,Tabla3[[#This Row],[Nº DE SEMANA]],'registro operativa'!$Y$3:$Y$11268,0)</f>
        <v>0</v>
      </c>
      <c r="L15" s="6" t="str">
        <f t="shared" si="5"/>
        <v/>
      </c>
      <c r="M15" s="6" t="str">
        <f>IFERROR(AVERAGEIFS('registro operativa'!$Y$3:$Y$11268,'registro operativa'!$G$3:$G$11268,Tabla3[[#This Row],[Nº DE SEMANA]],'registro operativa'!$Y$3:$Y$11268,"&gt;0"),"")</f>
        <v/>
      </c>
      <c r="N15" s="6" t="str">
        <f>IFERROR(AVERAGEIFS('registro operativa'!$Y$3:$Y$11268,'registro operativa'!$G$3:$G$11268,Tabla3[[#This Row],[Nº DE SEMANA]],'registro operativa'!$Y$3:$Y$11268,"&lt;0"),"")</f>
        <v/>
      </c>
      <c r="O15" s="6" t="str">
        <f t="shared" si="6"/>
        <v/>
      </c>
      <c r="P15" s="6" t="str">
        <f t="shared" si="7"/>
        <v/>
      </c>
      <c r="Q15" s="23"/>
      <c r="R15" s="23"/>
      <c r="S15" s="23"/>
    </row>
    <row r="16" spans="1:21" x14ac:dyDescent="0.25">
      <c r="A16" s="23"/>
      <c r="B16" s="23"/>
      <c r="C16" s="6">
        <f>IFERROR(COUNTIFS('registro operativa'!$AE$3:$AE$11268,1,'registro operativa'!$G$3:$G$11268,Tabla3[[#This Row],[Nº DE SEMANA]]),"")</f>
        <v>0</v>
      </c>
      <c r="D16" s="6">
        <f>SUMIF(Tabla1[SEMANA],Tabla3[[#This Row],[Nº DE SEMANA]],Tabla1[GROSS])</f>
        <v>0</v>
      </c>
      <c r="E16" s="6">
        <f>SUMIF(Tabla1[SEMANA],Tabla3[[#This Row],[Nº DE SEMANA]],Tabla1[NETO EN PPRO8])</f>
        <v>0</v>
      </c>
      <c r="F16" s="6">
        <f>SUMIF(Tabla1[SEMANA],Tabla3[[#This Row],[Nº DE SEMANA]],Tabla1[FEES])</f>
        <v>0</v>
      </c>
      <c r="G16" s="6" t="str">
        <f t="shared" si="4"/>
        <v/>
      </c>
      <c r="H16" s="6">
        <f>COUNTIF('registro operativa'!$G$3:$G$11268,Tabla3[[#This Row],[Nº DE SEMANA]])</f>
        <v>0</v>
      </c>
      <c r="I16" s="6">
        <f>COUNTIFS('registro operativa'!$G$3:$G$11268,Tabla3[[#This Row],[Nº DE SEMANA]],'registro operativa'!$Y$3:$Y$11268,"&gt;0")</f>
        <v>0</v>
      </c>
      <c r="J16" s="6">
        <f>COUNTIFS('registro operativa'!$G$3:$G$11268,Tabla3[[#This Row],[Nº DE SEMANA]],'registro operativa'!$Y$3:$Y$11268,"&lt;0")</f>
        <v>0</v>
      </c>
      <c r="K16" s="6">
        <f>COUNTIFS('registro operativa'!$H$3:$H$11268,Tabla3[[#This Row],[Nº DE SEMANA]],'registro operativa'!$Y$3:$Y$11268,0)</f>
        <v>0</v>
      </c>
      <c r="L16" s="6" t="str">
        <f t="shared" si="5"/>
        <v/>
      </c>
      <c r="M16" s="6" t="str">
        <f>IFERROR(AVERAGEIFS('registro operativa'!$Y$3:$Y$11268,'registro operativa'!$G$3:$G$11268,Tabla3[[#This Row],[Nº DE SEMANA]],'registro operativa'!$Y$3:$Y$11268,"&gt;0"),"")</f>
        <v/>
      </c>
      <c r="N16" s="6" t="str">
        <f>IFERROR(AVERAGEIFS('registro operativa'!$Y$3:$Y$11268,'registro operativa'!$G$3:$G$11268,Tabla3[[#This Row],[Nº DE SEMANA]],'registro operativa'!$Y$3:$Y$11268,"&lt;0"),"")</f>
        <v/>
      </c>
      <c r="O16" s="6" t="str">
        <f t="shared" si="6"/>
        <v/>
      </c>
      <c r="P16" s="6" t="str">
        <f t="shared" si="7"/>
        <v/>
      </c>
      <c r="Q16" s="23"/>
      <c r="R16" s="23"/>
      <c r="S16" s="23"/>
    </row>
    <row r="17" spans="1:19" x14ac:dyDescent="0.25">
      <c r="A17" s="23"/>
      <c r="B17" s="23"/>
      <c r="C17" s="6">
        <f>IFERROR(COUNTIFS('registro operativa'!$AE$3:$AE$11268,1,'registro operativa'!$G$3:$G$11268,Tabla3[[#This Row],[Nº DE SEMANA]]),"")</f>
        <v>0</v>
      </c>
      <c r="D17" s="6">
        <f>SUMIF(Tabla1[SEMANA],Tabla3[[#This Row],[Nº DE SEMANA]],Tabla1[GROSS])</f>
        <v>0</v>
      </c>
      <c r="E17" s="6">
        <f>SUMIF(Tabla1[SEMANA],Tabla3[[#This Row],[Nº DE SEMANA]],Tabla1[NETO EN PPRO8])</f>
        <v>0</v>
      </c>
      <c r="F17" s="6">
        <f>SUMIF(Tabla1[SEMANA],Tabla3[[#This Row],[Nº DE SEMANA]],Tabla1[FEES])</f>
        <v>0</v>
      </c>
      <c r="G17" s="6" t="str">
        <f t="shared" si="4"/>
        <v/>
      </c>
      <c r="H17" s="6">
        <f>COUNTIF('registro operativa'!$G$3:$G$11268,Tabla3[[#This Row],[Nº DE SEMANA]])</f>
        <v>0</v>
      </c>
      <c r="I17" s="6">
        <f>COUNTIFS('registro operativa'!$G$3:$G$11268,Tabla3[[#This Row],[Nº DE SEMANA]],'registro operativa'!$Y$3:$Y$11268,"&gt;0")</f>
        <v>0</v>
      </c>
      <c r="J17" s="6">
        <f>COUNTIFS('registro operativa'!$G$3:$G$11268,Tabla3[[#This Row],[Nº DE SEMANA]],'registro operativa'!$Y$3:$Y$11268,"&lt;0")</f>
        <v>0</v>
      </c>
      <c r="K17" s="6">
        <f>COUNTIFS('registro operativa'!$H$3:$H$11268,Tabla3[[#This Row],[Nº DE SEMANA]],'registro operativa'!$Y$3:$Y$11268,0)</f>
        <v>0</v>
      </c>
      <c r="L17" s="6" t="str">
        <f t="shared" si="5"/>
        <v/>
      </c>
      <c r="M17" s="6" t="str">
        <f>IFERROR(AVERAGEIFS('registro operativa'!$Y$3:$Y$11268,'registro operativa'!$G$3:$G$11268,Tabla3[[#This Row],[Nº DE SEMANA]],'registro operativa'!$Y$3:$Y$11268,"&gt;0"),"")</f>
        <v/>
      </c>
      <c r="N17" s="6" t="str">
        <f>IFERROR(AVERAGEIFS('registro operativa'!$Y$3:$Y$11268,'registro operativa'!$G$3:$G$11268,Tabla3[[#This Row],[Nº DE SEMANA]],'registro operativa'!$Y$3:$Y$11268,"&lt;0"),"")</f>
        <v/>
      </c>
      <c r="O17" s="6" t="str">
        <f t="shared" si="6"/>
        <v/>
      </c>
      <c r="P17" s="6" t="str">
        <f t="shared" si="7"/>
        <v/>
      </c>
      <c r="Q17" s="23"/>
      <c r="R17" s="23"/>
      <c r="S17" s="23"/>
    </row>
    <row r="18" spans="1:19" x14ac:dyDescent="0.25">
      <c r="A18" s="23"/>
      <c r="B18" s="23"/>
      <c r="C18" s="6">
        <f>IFERROR(COUNTIFS('registro operativa'!$AE$3:$AE$11268,1,'registro operativa'!$G$3:$G$11268,Tabla3[[#This Row],[Nº DE SEMANA]]),"")</f>
        <v>0</v>
      </c>
      <c r="D18" s="6">
        <f>SUMIF(Tabla1[SEMANA],Tabla3[[#This Row],[Nº DE SEMANA]],Tabla1[GROSS])</f>
        <v>0</v>
      </c>
      <c r="E18" s="6">
        <f>SUMIF(Tabla1[SEMANA],Tabla3[[#This Row],[Nº DE SEMANA]],Tabla1[NETO EN PPRO8])</f>
        <v>0</v>
      </c>
      <c r="F18" s="6">
        <f>SUMIF(Tabla1[SEMANA],Tabla3[[#This Row],[Nº DE SEMANA]],Tabla1[FEES])</f>
        <v>0</v>
      </c>
      <c r="G18" s="6" t="str">
        <f t="shared" si="4"/>
        <v/>
      </c>
      <c r="H18" s="6">
        <f>COUNTIF('registro operativa'!$G$3:$G$11268,Tabla3[[#This Row],[Nº DE SEMANA]])</f>
        <v>0</v>
      </c>
      <c r="I18" s="6">
        <f>COUNTIFS('registro operativa'!$G$3:$G$11268,Tabla3[[#This Row],[Nº DE SEMANA]],'registro operativa'!$Y$3:$Y$11268,"&gt;0")</f>
        <v>0</v>
      </c>
      <c r="J18" s="6">
        <f>COUNTIFS('registro operativa'!$G$3:$G$11268,Tabla3[[#This Row],[Nº DE SEMANA]],'registro operativa'!$Y$3:$Y$11268,"&lt;0")</f>
        <v>0</v>
      </c>
      <c r="K18" s="6">
        <f>COUNTIFS('registro operativa'!$H$3:$H$11268,Tabla3[[#This Row],[Nº DE SEMANA]],'registro operativa'!$Y$3:$Y$11268,0)</f>
        <v>0</v>
      </c>
      <c r="L18" s="6" t="str">
        <f t="shared" si="5"/>
        <v/>
      </c>
      <c r="M18" s="6" t="str">
        <f>IFERROR(AVERAGEIFS('registro operativa'!$Y$3:$Y$11268,'registro operativa'!$G$3:$G$11268,Tabla3[[#This Row],[Nº DE SEMANA]],'registro operativa'!$Y$3:$Y$11268,"&gt;0"),"")</f>
        <v/>
      </c>
      <c r="N18" s="6" t="str">
        <f>IFERROR(AVERAGEIFS('registro operativa'!$Y$3:$Y$11268,'registro operativa'!$G$3:$G$11268,Tabla3[[#This Row],[Nº DE SEMANA]],'registro operativa'!$Y$3:$Y$11268,"&lt;0"),"")</f>
        <v/>
      </c>
      <c r="O18" s="6" t="str">
        <f t="shared" si="6"/>
        <v/>
      </c>
      <c r="P18" s="6" t="str">
        <f t="shared" si="7"/>
        <v/>
      </c>
      <c r="Q18" s="23"/>
      <c r="R18" s="23"/>
      <c r="S18" s="23"/>
    </row>
    <row r="19" spans="1:19" x14ac:dyDescent="0.25">
      <c r="A19" s="23"/>
      <c r="B19" s="23"/>
      <c r="C19" s="6">
        <f>IFERROR(COUNTIFS('registro operativa'!$AE$3:$AE$11268,1,'registro operativa'!$G$3:$G$11268,Tabla3[[#This Row],[Nº DE SEMANA]]),"")</f>
        <v>0</v>
      </c>
      <c r="D19" s="6">
        <f>SUMIF(Tabla1[SEMANA],Tabla3[[#This Row],[Nº DE SEMANA]],Tabla1[GROSS])</f>
        <v>0</v>
      </c>
      <c r="E19" s="6">
        <f>SUMIF(Tabla1[SEMANA],Tabla3[[#This Row],[Nº DE SEMANA]],Tabla1[NETO EN PPRO8])</f>
        <v>0</v>
      </c>
      <c r="F19" s="6">
        <f>SUMIF(Tabla1[SEMANA],Tabla3[[#This Row],[Nº DE SEMANA]],Tabla1[FEES])</f>
        <v>0</v>
      </c>
      <c r="G19" s="6" t="str">
        <f t="shared" si="4"/>
        <v/>
      </c>
      <c r="H19" s="6">
        <f>COUNTIF('registro operativa'!$G$3:$G$11268,Tabla3[[#This Row],[Nº DE SEMANA]])</f>
        <v>0</v>
      </c>
      <c r="I19" s="6">
        <f>COUNTIFS('registro operativa'!$G$3:$G$11268,Tabla3[[#This Row],[Nº DE SEMANA]],'registro operativa'!$Y$3:$Y$11268,"&gt;0")</f>
        <v>0</v>
      </c>
      <c r="J19" s="6">
        <f>COUNTIFS('registro operativa'!$G$3:$G$11268,Tabla3[[#This Row],[Nº DE SEMANA]],'registro operativa'!$Y$3:$Y$11268,"&lt;0")</f>
        <v>0</v>
      </c>
      <c r="K19" s="6">
        <f>COUNTIFS('registro operativa'!$H$3:$H$11268,Tabla3[[#This Row],[Nº DE SEMANA]],'registro operativa'!$Y$3:$Y$11268,0)</f>
        <v>0</v>
      </c>
      <c r="L19" s="6" t="str">
        <f t="shared" si="5"/>
        <v/>
      </c>
      <c r="M19" s="6" t="str">
        <f>IFERROR(AVERAGEIFS('registro operativa'!$Y$3:$Y$11268,'registro operativa'!$G$3:$G$11268,Tabla3[[#This Row],[Nº DE SEMANA]],'registro operativa'!$Y$3:$Y$11268,"&gt;0"),"")</f>
        <v/>
      </c>
      <c r="N19" s="6" t="str">
        <f>IFERROR(AVERAGEIFS('registro operativa'!$Y$3:$Y$11268,'registro operativa'!$G$3:$G$11268,Tabla3[[#This Row],[Nº DE SEMANA]],'registro operativa'!$Y$3:$Y$11268,"&lt;0"),"")</f>
        <v/>
      </c>
      <c r="O19" s="6" t="str">
        <f t="shared" si="6"/>
        <v/>
      </c>
      <c r="P19" s="6" t="str">
        <f t="shared" si="7"/>
        <v/>
      </c>
      <c r="Q19" s="23"/>
      <c r="R19" s="23"/>
      <c r="S19" s="23"/>
    </row>
    <row r="20" spans="1:19" x14ac:dyDescent="0.25">
      <c r="A20" s="23"/>
      <c r="B20" s="23"/>
      <c r="C20" s="6">
        <f>IFERROR(COUNTIFS('registro operativa'!$AE$3:$AE$11268,1,'registro operativa'!$G$3:$G$11268,Tabla3[[#This Row],[Nº DE SEMANA]]),"")</f>
        <v>0</v>
      </c>
      <c r="D20" s="6">
        <f>SUMIF(Tabla1[SEMANA],Tabla3[[#This Row],[Nº DE SEMANA]],Tabla1[GROSS])</f>
        <v>0</v>
      </c>
      <c r="E20" s="6">
        <f>SUMIF(Tabla1[SEMANA],Tabla3[[#This Row],[Nº DE SEMANA]],Tabla1[NETO EN PPRO8])</f>
        <v>0</v>
      </c>
      <c r="F20" s="6">
        <f>SUMIF(Tabla1[SEMANA],Tabla3[[#This Row],[Nº DE SEMANA]],Tabla1[FEES])</f>
        <v>0</v>
      </c>
      <c r="G20" s="6" t="str">
        <f t="shared" si="4"/>
        <v/>
      </c>
      <c r="H20" s="6">
        <f>COUNTIF('registro operativa'!$G$3:$G$11268,Tabla3[[#This Row],[Nº DE SEMANA]])</f>
        <v>0</v>
      </c>
      <c r="I20" s="6">
        <f>COUNTIFS('registro operativa'!$G$3:$G$11268,Tabla3[[#This Row],[Nº DE SEMANA]],'registro operativa'!$Y$3:$Y$11268,"&gt;0")</f>
        <v>0</v>
      </c>
      <c r="J20" s="6">
        <f>COUNTIFS('registro operativa'!$G$3:$G$11268,Tabla3[[#This Row],[Nº DE SEMANA]],'registro operativa'!$Y$3:$Y$11268,"&lt;0")</f>
        <v>0</v>
      </c>
      <c r="K20" s="6">
        <f>COUNTIFS('registro operativa'!$H$3:$H$11268,Tabla3[[#This Row],[Nº DE SEMANA]],'registro operativa'!$Y$3:$Y$11268,0)</f>
        <v>0</v>
      </c>
      <c r="L20" s="6" t="str">
        <f t="shared" si="5"/>
        <v/>
      </c>
      <c r="M20" s="6" t="str">
        <f>IFERROR(AVERAGEIFS('registro operativa'!$Y$3:$Y$11268,'registro operativa'!$G$3:$G$11268,Tabla3[[#This Row],[Nº DE SEMANA]],'registro operativa'!$Y$3:$Y$11268,"&gt;0"),"")</f>
        <v/>
      </c>
      <c r="N20" s="6" t="str">
        <f>IFERROR(AVERAGEIFS('registro operativa'!$Y$3:$Y$11268,'registro operativa'!$G$3:$G$11268,Tabla3[[#This Row],[Nº DE SEMANA]],'registro operativa'!$Y$3:$Y$11268,"&lt;0"),"")</f>
        <v/>
      </c>
      <c r="O20" s="6" t="str">
        <f t="shared" si="6"/>
        <v/>
      </c>
      <c r="P20" s="6" t="str">
        <f t="shared" si="7"/>
        <v/>
      </c>
      <c r="Q20" s="23"/>
      <c r="R20" s="23"/>
      <c r="S20" s="23"/>
    </row>
    <row r="21" spans="1:19" x14ac:dyDescent="0.25">
      <c r="A21" s="23"/>
      <c r="B21" s="23"/>
      <c r="C21" s="6">
        <f>IFERROR(COUNTIFS('registro operativa'!$AE$3:$AE$11268,1,'registro operativa'!$G$3:$G$11268,Tabla3[[#This Row],[Nº DE SEMANA]]),"")</f>
        <v>0</v>
      </c>
      <c r="D21" s="6">
        <f>SUMIF(Tabla1[SEMANA],Tabla3[[#This Row],[Nº DE SEMANA]],Tabla1[GROSS])</f>
        <v>0</v>
      </c>
      <c r="E21" s="6">
        <f>SUMIF(Tabla1[SEMANA],Tabla3[[#This Row],[Nº DE SEMANA]],Tabla1[NETO EN PPRO8])</f>
        <v>0</v>
      </c>
      <c r="F21" s="6">
        <f>SUMIF(Tabla1[SEMANA],Tabla3[[#This Row],[Nº DE SEMANA]],Tabla1[FEES])</f>
        <v>0</v>
      </c>
      <c r="G21" s="6" t="str">
        <f t="shared" si="4"/>
        <v/>
      </c>
      <c r="H21" s="6">
        <f>COUNTIF('registro operativa'!$G$3:$G$11268,Tabla3[[#This Row],[Nº DE SEMANA]])</f>
        <v>0</v>
      </c>
      <c r="I21" s="6">
        <f>COUNTIFS('registro operativa'!$G$3:$G$11268,Tabla3[[#This Row],[Nº DE SEMANA]],'registro operativa'!$Y$3:$Y$11268,"&gt;0")</f>
        <v>0</v>
      </c>
      <c r="J21" s="6">
        <f>COUNTIFS('registro operativa'!$G$3:$G$11268,Tabla3[[#This Row],[Nº DE SEMANA]],'registro operativa'!$Y$3:$Y$11268,"&lt;0")</f>
        <v>0</v>
      </c>
      <c r="K21" s="6">
        <f>COUNTIFS('registro operativa'!$H$3:$H$11268,Tabla3[[#This Row],[Nº DE SEMANA]],'registro operativa'!$Y$3:$Y$11268,0)</f>
        <v>0</v>
      </c>
      <c r="L21" s="6" t="str">
        <f t="shared" si="5"/>
        <v/>
      </c>
      <c r="M21" s="6" t="str">
        <f>IFERROR(AVERAGEIFS('registro operativa'!$Y$3:$Y$11268,'registro operativa'!$G$3:$G$11268,Tabla3[[#This Row],[Nº DE SEMANA]],'registro operativa'!$Y$3:$Y$11268,"&gt;0"),"")</f>
        <v/>
      </c>
      <c r="N21" s="6" t="str">
        <f>IFERROR(AVERAGEIFS('registro operativa'!$Y$3:$Y$11268,'registro operativa'!$G$3:$G$11268,Tabla3[[#This Row],[Nº DE SEMANA]],'registro operativa'!$Y$3:$Y$11268,"&lt;0"),"")</f>
        <v/>
      </c>
      <c r="O21" s="6" t="str">
        <f t="shared" si="6"/>
        <v/>
      </c>
      <c r="P21" s="6" t="str">
        <f t="shared" si="7"/>
        <v/>
      </c>
      <c r="Q21" s="23"/>
      <c r="R21" s="23"/>
      <c r="S21" s="23"/>
    </row>
    <row r="22" spans="1:19" x14ac:dyDescent="0.25">
      <c r="A22" s="23"/>
      <c r="B22" s="23"/>
      <c r="C22" s="6">
        <f>IFERROR(COUNTIFS('registro operativa'!$AE$3:$AE$11268,1,'registro operativa'!$G$3:$G$11268,Tabla3[[#This Row],[Nº DE SEMANA]]),"")</f>
        <v>0</v>
      </c>
      <c r="D22" s="6">
        <f>SUMIF(Tabla1[SEMANA],Tabla3[[#This Row],[Nº DE SEMANA]],Tabla1[GROSS])</f>
        <v>0</v>
      </c>
      <c r="E22" s="6">
        <f>SUMIF(Tabla1[SEMANA],Tabla3[[#This Row],[Nº DE SEMANA]],Tabla1[NETO EN PPRO8])</f>
        <v>0</v>
      </c>
      <c r="F22" s="6">
        <f>SUMIF(Tabla1[SEMANA],Tabla3[[#This Row],[Nº DE SEMANA]],Tabla1[FEES])</f>
        <v>0</v>
      </c>
      <c r="G22" s="6" t="str">
        <f t="shared" si="4"/>
        <v/>
      </c>
      <c r="H22" s="6">
        <f>COUNTIF('registro operativa'!$G$3:$G$11268,Tabla3[[#This Row],[Nº DE SEMANA]])</f>
        <v>0</v>
      </c>
      <c r="I22" s="6">
        <f>COUNTIFS('registro operativa'!$G$3:$G$11268,Tabla3[[#This Row],[Nº DE SEMANA]],'registro operativa'!$Y$3:$Y$11268,"&gt;0")</f>
        <v>0</v>
      </c>
      <c r="J22" s="6">
        <f>COUNTIFS('registro operativa'!$G$3:$G$11268,Tabla3[[#This Row],[Nº DE SEMANA]],'registro operativa'!$Y$3:$Y$11268,"&lt;0")</f>
        <v>0</v>
      </c>
      <c r="K22" s="6">
        <f>COUNTIFS('registro operativa'!$H$3:$H$11268,Tabla3[[#This Row],[Nº DE SEMANA]],'registro operativa'!$Y$3:$Y$11268,0)</f>
        <v>0</v>
      </c>
      <c r="L22" s="6" t="str">
        <f t="shared" si="5"/>
        <v/>
      </c>
      <c r="M22" s="6" t="str">
        <f>IFERROR(AVERAGEIFS('registro operativa'!$Y$3:$Y$11268,'registro operativa'!$G$3:$G$11268,Tabla3[[#This Row],[Nº DE SEMANA]],'registro operativa'!$Y$3:$Y$11268,"&gt;0"),"")</f>
        <v/>
      </c>
      <c r="N22" s="6" t="str">
        <f>IFERROR(AVERAGEIFS('registro operativa'!$Y$3:$Y$11268,'registro operativa'!$G$3:$G$11268,Tabla3[[#This Row],[Nº DE SEMANA]],'registro operativa'!$Y$3:$Y$11268,"&lt;0"),"")</f>
        <v/>
      </c>
      <c r="O22" s="6" t="str">
        <f t="shared" si="6"/>
        <v/>
      </c>
      <c r="P22" s="6" t="str">
        <f t="shared" si="7"/>
        <v/>
      </c>
      <c r="Q22" s="23"/>
      <c r="R22" s="23"/>
      <c r="S22" s="23"/>
    </row>
    <row r="23" spans="1:19" x14ac:dyDescent="0.25">
      <c r="A23" s="23"/>
      <c r="B23" s="23"/>
      <c r="C23" s="6">
        <f>IFERROR(COUNTIFS('registro operativa'!$AE$3:$AE$11268,1,'registro operativa'!$G$3:$G$11268,Tabla3[[#This Row],[Nº DE SEMANA]]),"")</f>
        <v>0</v>
      </c>
      <c r="D23" s="6">
        <f>SUMIF(Tabla1[SEMANA],Tabla3[[#This Row],[Nº DE SEMANA]],Tabla1[GROSS])</f>
        <v>0</v>
      </c>
      <c r="E23" s="6">
        <f>SUMIF(Tabla1[SEMANA],Tabla3[[#This Row],[Nº DE SEMANA]],Tabla1[NETO EN PPRO8])</f>
        <v>0</v>
      </c>
      <c r="F23" s="6">
        <f>SUMIF(Tabla1[SEMANA],Tabla3[[#This Row],[Nº DE SEMANA]],Tabla1[FEES])</f>
        <v>0</v>
      </c>
      <c r="G23" s="6" t="str">
        <f t="shared" si="4"/>
        <v/>
      </c>
      <c r="H23" s="6">
        <f>COUNTIF('registro operativa'!$G$3:$G$11268,Tabla3[[#This Row],[Nº DE SEMANA]])</f>
        <v>0</v>
      </c>
      <c r="I23" s="6">
        <f>COUNTIFS('registro operativa'!$G$3:$G$11268,Tabla3[[#This Row],[Nº DE SEMANA]],'registro operativa'!$Y$3:$Y$11268,"&gt;0")</f>
        <v>0</v>
      </c>
      <c r="J23" s="6">
        <f>COUNTIFS('registro operativa'!$G$3:$G$11268,Tabla3[[#This Row],[Nº DE SEMANA]],'registro operativa'!$Y$3:$Y$11268,"&lt;0")</f>
        <v>0</v>
      </c>
      <c r="K23" s="6">
        <f>COUNTIFS('registro operativa'!$H$3:$H$11268,Tabla3[[#This Row],[Nº DE SEMANA]],'registro operativa'!$Y$3:$Y$11268,0)</f>
        <v>0</v>
      </c>
      <c r="L23" s="6" t="str">
        <f t="shared" si="5"/>
        <v/>
      </c>
      <c r="M23" s="6" t="str">
        <f>IFERROR(AVERAGEIFS('registro operativa'!$Y$3:$Y$11268,'registro operativa'!$G$3:$G$11268,Tabla3[[#This Row],[Nº DE SEMANA]],'registro operativa'!$Y$3:$Y$11268,"&gt;0"),"")</f>
        <v/>
      </c>
      <c r="N23" s="6" t="str">
        <f>IFERROR(AVERAGEIFS('registro operativa'!$Y$3:$Y$11268,'registro operativa'!$G$3:$G$11268,Tabla3[[#This Row],[Nº DE SEMANA]],'registro operativa'!$Y$3:$Y$11268,"&lt;0"),"")</f>
        <v/>
      </c>
      <c r="O23" s="6" t="str">
        <f t="shared" si="6"/>
        <v/>
      </c>
      <c r="P23" s="6" t="str">
        <f t="shared" si="7"/>
        <v/>
      </c>
      <c r="Q23" s="23"/>
      <c r="R23" s="23"/>
      <c r="S23" s="23"/>
    </row>
    <row r="24" spans="1:19" x14ac:dyDescent="0.25">
      <c r="A24" s="23"/>
      <c r="B24" s="23"/>
      <c r="C24" s="6">
        <f>IFERROR(COUNTIFS('registro operativa'!$AE$3:$AE$11268,1,'registro operativa'!$G$3:$G$11268,Tabla3[[#This Row],[Nº DE SEMANA]]),"")</f>
        <v>0</v>
      </c>
      <c r="D24" s="6">
        <f>SUMIF(Tabla1[SEMANA],Tabla3[[#This Row],[Nº DE SEMANA]],Tabla1[GROSS])</f>
        <v>0</v>
      </c>
      <c r="E24" s="6">
        <f>SUMIF(Tabla1[SEMANA],Tabla3[[#This Row],[Nº DE SEMANA]],Tabla1[NETO EN PPRO8])</f>
        <v>0</v>
      </c>
      <c r="F24" s="6">
        <f>SUMIF(Tabla1[SEMANA],Tabla3[[#This Row],[Nº DE SEMANA]],Tabla1[FEES])</f>
        <v>0</v>
      </c>
      <c r="G24" s="6" t="str">
        <f t="shared" si="4"/>
        <v/>
      </c>
      <c r="H24" s="6">
        <f>COUNTIF('registro operativa'!$G$3:$G$11268,Tabla3[[#This Row],[Nº DE SEMANA]])</f>
        <v>0</v>
      </c>
      <c r="I24" s="6">
        <f>COUNTIFS('registro operativa'!$G$3:$G$11268,Tabla3[[#This Row],[Nº DE SEMANA]],'registro operativa'!$Y$3:$Y$11268,"&gt;0")</f>
        <v>0</v>
      </c>
      <c r="J24" s="6">
        <f>COUNTIFS('registro operativa'!$G$3:$G$11268,Tabla3[[#This Row],[Nº DE SEMANA]],'registro operativa'!$Y$3:$Y$11268,"&lt;0")</f>
        <v>0</v>
      </c>
      <c r="K24" s="6">
        <f>COUNTIFS('registro operativa'!$H$3:$H$11268,Tabla3[[#This Row],[Nº DE SEMANA]],'registro operativa'!$Y$3:$Y$11268,0)</f>
        <v>0</v>
      </c>
      <c r="L24" s="6" t="str">
        <f t="shared" si="5"/>
        <v/>
      </c>
      <c r="M24" s="6" t="str">
        <f>IFERROR(AVERAGEIFS('registro operativa'!$Y$3:$Y$11268,'registro operativa'!$G$3:$G$11268,Tabla3[[#This Row],[Nº DE SEMANA]],'registro operativa'!$Y$3:$Y$11268,"&gt;0"),"")</f>
        <v/>
      </c>
      <c r="N24" s="6" t="str">
        <f>IFERROR(AVERAGEIFS('registro operativa'!$Y$3:$Y$11268,'registro operativa'!$G$3:$G$11268,Tabla3[[#This Row],[Nº DE SEMANA]],'registro operativa'!$Y$3:$Y$11268,"&lt;0"),"")</f>
        <v/>
      </c>
      <c r="O24" s="6" t="str">
        <f t="shared" si="6"/>
        <v/>
      </c>
      <c r="P24" s="6" t="str">
        <f t="shared" si="7"/>
        <v/>
      </c>
      <c r="Q24" s="23"/>
      <c r="R24" s="23"/>
      <c r="S24" s="23"/>
    </row>
    <row r="25" spans="1:19" x14ac:dyDescent="0.25">
      <c r="A25" s="23"/>
      <c r="B25" s="23"/>
      <c r="C25" s="6">
        <f>IFERROR(COUNTIFS('registro operativa'!$AE$3:$AE$11268,1,'registro operativa'!$G$3:$G$11268,Tabla3[[#This Row],[Nº DE SEMANA]]),"")</f>
        <v>0</v>
      </c>
      <c r="D25" s="6">
        <f>SUMIF(Tabla1[SEMANA],Tabla3[[#This Row],[Nº DE SEMANA]],Tabla1[GROSS])</f>
        <v>0</v>
      </c>
      <c r="E25" s="6">
        <f>SUMIF(Tabla1[SEMANA],Tabla3[[#This Row],[Nº DE SEMANA]],Tabla1[NETO EN PPRO8])</f>
        <v>0</v>
      </c>
      <c r="F25" s="6">
        <f>SUMIF(Tabla1[SEMANA],Tabla3[[#This Row],[Nº DE SEMANA]],Tabla1[FEES])</f>
        <v>0</v>
      </c>
      <c r="G25" s="6" t="str">
        <f t="shared" si="4"/>
        <v/>
      </c>
      <c r="H25" s="6">
        <f>COUNTIF('registro operativa'!$G$3:$G$11268,Tabla3[[#This Row],[Nº DE SEMANA]])</f>
        <v>0</v>
      </c>
      <c r="I25" s="6">
        <f>COUNTIFS('registro operativa'!$G$3:$G$11268,Tabla3[[#This Row],[Nº DE SEMANA]],'registro operativa'!$Y$3:$Y$11268,"&gt;0")</f>
        <v>0</v>
      </c>
      <c r="J25" s="6">
        <f>COUNTIFS('registro operativa'!$G$3:$G$11268,Tabla3[[#This Row],[Nº DE SEMANA]],'registro operativa'!$Y$3:$Y$11268,"&lt;0")</f>
        <v>0</v>
      </c>
      <c r="K25" s="6">
        <f>COUNTIFS('registro operativa'!$H$3:$H$11268,Tabla3[[#This Row],[Nº DE SEMANA]],'registro operativa'!$Y$3:$Y$11268,0)</f>
        <v>0</v>
      </c>
      <c r="L25" s="6" t="str">
        <f t="shared" si="5"/>
        <v/>
      </c>
      <c r="M25" s="6" t="str">
        <f>IFERROR(AVERAGEIFS('registro operativa'!$Y$3:$Y$11268,'registro operativa'!$G$3:$G$11268,Tabla3[[#This Row],[Nº DE SEMANA]],'registro operativa'!$Y$3:$Y$11268,"&gt;0"),"")</f>
        <v/>
      </c>
      <c r="N25" s="6" t="str">
        <f>IFERROR(AVERAGEIFS('registro operativa'!$Y$3:$Y$11268,'registro operativa'!$G$3:$G$11268,Tabla3[[#This Row],[Nº DE SEMANA]],'registro operativa'!$Y$3:$Y$11268,"&lt;0"),"")</f>
        <v/>
      </c>
      <c r="O25" s="6" t="str">
        <f t="shared" si="6"/>
        <v/>
      </c>
      <c r="P25" s="6" t="str">
        <f t="shared" si="7"/>
        <v/>
      </c>
      <c r="Q25" s="23"/>
      <c r="R25" s="23"/>
      <c r="S25" s="23"/>
    </row>
    <row r="26" spans="1:19" x14ac:dyDescent="0.25">
      <c r="A26" s="23"/>
      <c r="B26" s="23"/>
      <c r="C26" s="6">
        <f>IFERROR(COUNTIFS('registro operativa'!$AE$3:$AE$11268,1,'registro operativa'!$G$3:$G$11268,Tabla3[[#This Row],[Nº DE SEMANA]]),"")</f>
        <v>0</v>
      </c>
      <c r="D26" s="6">
        <f>SUMIF(Tabla1[SEMANA],Tabla3[[#This Row],[Nº DE SEMANA]],Tabla1[GROSS])</f>
        <v>0</v>
      </c>
      <c r="E26" s="6">
        <f>SUMIF(Tabla1[SEMANA],Tabla3[[#This Row],[Nº DE SEMANA]],Tabla1[NETO EN PPRO8])</f>
        <v>0</v>
      </c>
      <c r="F26" s="6">
        <f>SUMIF(Tabla1[SEMANA],Tabla3[[#This Row],[Nº DE SEMANA]],Tabla1[FEES])</f>
        <v>0</v>
      </c>
      <c r="G26" s="6" t="str">
        <f t="shared" si="4"/>
        <v/>
      </c>
      <c r="H26" s="6">
        <f>COUNTIF('registro operativa'!$G$3:$G$11268,Tabla3[[#This Row],[Nº DE SEMANA]])</f>
        <v>0</v>
      </c>
      <c r="I26" s="6">
        <f>COUNTIFS('registro operativa'!$G$3:$G$11268,Tabla3[[#This Row],[Nº DE SEMANA]],'registro operativa'!$Y$3:$Y$11268,"&gt;0")</f>
        <v>0</v>
      </c>
      <c r="J26" s="6">
        <f>COUNTIFS('registro operativa'!$G$3:$G$11268,Tabla3[[#This Row],[Nº DE SEMANA]],'registro operativa'!$Y$3:$Y$11268,"&lt;0")</f>
        <v>0</v>
      </c>
      <c r="K26" s="6">
        <f>COUNTIFS('registro operativa'!$H$3:$H$11268,Tabla3[[#This Row],[Nº DE SEMANA]],'registro operativa'!$Y$3:$Y$11268,0)</f>
        <v>0</v>
      </c>
      <c r="L26" s="6" t="str">
        <f t="shared" si="5"/>
        <v/>
      </c>
      <c r="M26" s="6" t="str">
        <f>IFERROR(AVERAGEIFS('registro operativa'!$Y$3:$Y$11268,'registro operativa'!$G$3:$G$11268,Tabla3[[#This Row],[Nº DE SEMANA]],'registro operativa'!$Y$3:$Y$11268,"&gt;0"),"")</f>
        <v/>
      </c>
      <c r="N26" s="6" t="str">
        <f>IFERROR(AVERAGEIFS('registro operativa'!$Y$3:$Y$11268,'registro operativa'!$G$3:$G$11268,Tabla3[[#This Row],[Nº DE SEMANA]],'registro operativa'!$Y$3:$Y$11268,"&lt;0"),"")</f>
        <v/>
      </c>
      <c r="O26" s="6" t="str">
        <f t="shared" si="6"/>
        <v/>
      </c>
      <c r="P26" s="6" t="str">
        <f t="shared" si="7"/>
        <v/>
      </c>
      <c r="Q26" s="23"/>
      <c r="R26" s="23"/>
      <c r="S26" s="23"/>
    </row>
    <row r="27" spans="1:19" x14ac:dyDescent="0.25">
      <c r="A27" s="23"/>
      <c r="B27" s="23"/>
      <c r="C27" s="6">
        <f>IFERROR(COUNTIFS('registro operativa'!$AE$3:$AE$11268,1,'registro operativa'!$G$3:$G$11268,Tabla3[[#This Row],[Nº DE SEMANA]]),"")</f>
        <v>0</v>
      </c>
      <c r="D27" s="6">
        <f>SUMIF(Tabla1[SEMANA],Tabla3[[#This Row],[Nº DE SEMANA]],Tabla1[GROSS])</f>
        <v>0</v>
      </c>
      <c r="E27" s="6">
        <f>SUMIF(Tabla1[SEMANA],Tabla3[[#This Row],[Nº DE SEMANA]],Tabla1[NETO EN PPRO8])</f>
        <v>0</v>
      </c>
      <c r="F27" s="6">
        <f>SUMIF(Tabla1[SEMANA],Tabla3[[#This Row],[Nº DE SEMANA]],Tabla1[FEES])</f>
        <v>0</v>
      </c>
      <c r="G27" s="6" t="str">
        <f t="shared" si="4"/>
        <v/>
      </c>
      <c r="H27" s="6">
        <f>COUNTIF('registro operativa'!$G$3:$G$11268,Tabla3[[#This Row],[Nº DE SEMANA]])</f>
        <v>0</v>
      </c>
      <c r="I27" s="6">
        <f>COUNTIFS('registro operativa'!$G$3:$G$11268,Tabla3[[#This Row],[Nº DE SEMANA]],'registro operativa'!$Y$3:$Y$11268,"&gt;0")</f>
        <v>0</v>
      </c>
      <c r="J27" s="6">
        <f>COUNTIFS('registro operativa'!$G$3:$G$11268,Tabla3[[#This Row],[Nº DE SEMANA]],'registro operativa'!$Y$3:$Y$11268,"&lt;0")</f>
        <v>0</v>
      </c>
      <c r="K27" s="6">
        <f>COUNTIFS('registro operativa'!$H$3:$H$11268,Tabla3[[#This Row],[Nº DE SEMANA]],'registro operativa'!$Y$3:$Y$11268,0)</f>
        <v>0</v>
      </c>
      <c r="L27" s="6" t="str">
        <f t="shared" si="5"/>
        <v/>
      </c>
      <c r="M27" s="6" t="str">
        <f>IFERROR(AVERAGEIFS('registro operativa'!$Y$3:$Y$11268,'registro operativa'!$G$3:$G$11268,Tabla3[[#This Row],[Nº DE SEMANA]],'registro operativa'!$Y$3:$Y$11268,"&gt;0"),"")</f>
        <v/>
      </c>
      <c r="N27" s="6" t="str">
        <f>IFERROR(AVERAGEIFS('registro operativa'!$Y$3:$Y$11268,'registro operativa'!$G$3:$G$11268,Tabla3[[#This Row],[Nº DE SEMANA]],'registro operativa'!$Y$3:$Y$11268,"&lt;0"),"")</f>
        <v/>
      </c>
      <c r="O27" s="6" t="str">
        <f t="shared" si="6"/>
        <v/>
      </c>
      <c r="P27" s="6" t="str">
        <f t="shared" si="7"/>
        <v/>
      </c>
      <c r="Q27" s="23"/>
      <c r="R27" s="23"/>
      <c r="S27" s="23"/>
    </row>
    <row r="28" spans="1:19" x14ac:dyDescent="0.25">
      <c r="A28" s="23"/>
      <c r="B28" s="23"/>
      <c r="C28" s="6">
        <f>IFERROR(COUNTIFS('registro operativa'!$AE$3:$AE$11268,1,'registro operativa'!$G$3:$G$11268,Tabla3[[#This Row],[Nº DE SEMANA]]),"")</f>
        <v>0</v>
      </c>
      <c r="D28" s="6">
        <f>SUMIF(Tabla1[SEMANA],Tabla3[[#This Row],[Nº DE SEMANA]],Tabla1[GROSS])</f>
        <v>0</v>
      </c>
      <c r="E28" s="6">
        <f>SUMIF(Tabla1[SEMANA],Tabla3[[#This Row],[Nº DE SEMANA]],Tabla1[NETO EN PPRO8])</f>
        <v>0</v>
      </c>
      <c r="F28" s="6">
        <f>SUMIF(Tabla1[SEMANA],Tabla3[[#This Row],[Nº DE SEMANA]],Tabla1[FEES])</f>
        <v>0</v>
      </c>
      <c r="G28" s="6" t="str">
        <f t="shared" si="4"/>
        <v/>
      </c>
      <c r="H28" s="6">
        <f>COUNTIF('registro operativa'!$G$3:$G$11268,Tabla3[[#This Row],[Nº DE SEMANA]])</f>
        <v>0</v>
      </c>
      <c r="I28" s="6">
        <f>COUNTIFS('registro operativa'!$G$3:$G$11268,Tabla3[[#This Row],[Nº DE SEMANA]],'registro operativa'!$Y$3:$Y$11268,"&gt;0")</f>
        <v>0</v>
      </c>
      <c r="J28" s="6">
        <f>COUNTIFS('registro operativa'!$G$3:$G$11268,Tabla3[[#This Row],[Nº DE SEMANA]],'registro operativa'!$Y$3:$Y$11268,"&lt;0")</f>
        <v>0</v>
      </c>
      <c r="K28" s="6">
        <f>COUNTIFS('registro operativa'!$H$3:$H$11268,Tabla3[[#This Row],[Nº DE SEMANA]],'registro operativa'!$Y$3:$Y$11268,0)</f>
        <v>0</v>
      </c>
      <c r="L28" s="6" t="str">
        <f t="shared" si="5"/>
        <v/>
      </c>
      <c r="M28" s="6" t="str">
        <f>IFERROR(AVERAGEIFS('registro operativa'!$Y$3:$Y$11268,'registro operativa'!$G$3:$G$11268,Tabla3[[#This Row],[Nº DE SEMANA]],'registro operativa'!$Y$3:$Y$11268,"&gt;0"),"")</f>
        <v/>
      </c>
      <c r="N28" s="6" t="str">
        <f>IFERROR(AVERAGEIFS('registro operativa'!$Y$3:$Y$11268,'registro operativa'!$G$3:$G$11268,Tabla3[[#This Row],[Nº DE SEMANA]],'registro operativa'!$Y$3:$Y$11268,"&lt;0"),"")</f>
        <v/>
      </c>
      <c r="O28" s="6" t="str">
        <f t="shared" si="6"/>
        <v/>
      </c>
      <c r="P28" s="6" t="str">
        <f t="shared" si="7"/>
        <v/>
      </c>
      <c r="Q28" s="23"/>
      <c r="R28" s="23"/>
      <c r="S28" s="23"/>
    </row>
    <row r="29" spans="1:19" x14ac:dyDescent="0.25">
      <c r="A29" s="23"/>
      <c r="B29" s="23"/>
      <c r="C29" s="6">
        <f>IFERROR(COUNTIFS('registro operativa'!$AE$3:$AE$11268,1,'registro operativa'!$G$3:$G$11268,Tabla3[[#This Row],[Nº DE SEMANA]]),"")</f>
        <v>0</v>
      </c>
      <c r="D29" s="6">
        <f>SUMIF(Tabla1[SEMANA],Tabla3[[#This Row],[Nº DE SEMANA]],Tabla1[GROSS])</f>
        <v>0</v>
      </c>
      <c r="E29" s="6">
        <f>SUMIF(Tabla1[SEMANA],Tabla3[[#This Row],[Nº DE SEMANA]],Tabla1[NETO EN PPRO8])</f>
        <v>0</v>
      </c>
      <c r="F29" s="6">
        <f>SUMIF(Tabla1[SEMANA],Tabla3[[#This Row],[Nº DE SEMANA]],Tabla1[FEES])</f>
        <v>0</v>
      </c>
      <c r="G29" s="6" t="str">
        <f t="shared" si="4"/>
        <v/>
      </c>
      <c r="H29" s="6">
        <f>COUNTIF('registro operativa'!$G$3:$G$11268,Tabla3[[#This Row],[Nº DE SEMANA]])</f>
        <v>0</v>
      </c>
      <c r="I29" s="6">
        <f>COUNTIFS('registro operativa'!$G$3:$G$11268,Tabla3[[#This Row],[Nº DE SEMANA]],'registro operativa'!$Y$3:$Y$11268,"&gt;0")</f>
        <v>0</v>
      </c>
      <c r="J29" s="6">
        <f>COUNTIFS('registro operativa'!$G$3:$G$11268,Tabla3[[#This Row],[Nº DE SEMANA]],'registro operativa'!$Y$3:$Y$11268,"&lt;0")</f>
        <v>0</v>
      </c>
      <c r="K29" s="6">
        <f>COUNTIFS('registro operativa'!$H$3:$H$11268,Tabla3[[#This Row],[Nº DE SEMANA]],'registro operativa'!$Y$3:$Y$11268,0)</f>
        <v>0</v>
      </c>
      <c r="L29" s="6" t="str">
        <f t="shared" si="5"/>
        <v/>
      </c>
      <c r="M29" s="6" t="str">
        <f>IFERROR(AVERAGEIFS('registro operativa'!$Y$3:$Y$11268,'registro operativa'!$G$3:$G$11268,Tabla3[[#This Row],[Nº DE SEMANA]],'registro operativa'!$Y$3:$Y$11268,"&gt;0"),"")</f>
        <v/>
      </c>
      <c r="N29" s="6" t="str">
        <f>IFERROR(AVERAGEIFS('registro operativa'!$Y$3:$Y$11268,'registro operativa'!$G$3:$G$11268,Tabla3[[#This Row],[Nº DE SEMANA]],'registro operativa'!$Y$3:$Y$11268,"&lt;0"),"")</f>
        <v/>
      </c>
      <c r="O29" s="6" t="str">
        <f t="shared" si="6"/>
        <v/>
      </c>
      <c r="P29" s="6" t="str">
        <f t="shared" si="7"/>
        <v/>
      </c>
      <c r="Q29" s="23"/>
      <c r="R29" s="23"/>
      <c r="S29" s="23"/>
    </row>
    <row r="30" spans="1:19" x14ac:dyDescent="0.25">
      <c r="A30" s="23"/>
      <c r="B30" s="23"/>
      <c r="C30" s="6">
        <f>IFERROR(COUNTIFS('registro operativa'!$AE$3:$AE$11268,1,'registro operativa'!$G$3:$G$11268,Tabla3[[#This Row],[Nº DE SEMANA]]),"")</f>
        <v>0</v>
      </c>
      <c r="D30" s="6">
        <f>SUMIF(Tabla1[SEMANA],Tabla3[[#This Row],[Nº DE SEMANA]],Tabla1[GROSS])</f>
        <v>0</v>
      </c>
      <c r="E30" s="6">
        <f>SUMIF(Tabla1[SEMANA],Tabla3[[#This Row],[Nº DE SEMANA]],Tabla1[NETO EN PPRO8])</f>
        <v>0</v>
      </c>
      <c r="F30" s="6">
        <f>SUMIF(Tabla1[SEMANA],Tabla3[[#This Row],[Nº DE SEMANA]],Tabla1[FEES])</f>
        <v>0</v>
      </c>
      <c r="G30" s="6" t="str">
        <f t="shared" si="4"/>
        <v/>
      </c>
      <c r="H30" s="6">
        <f>COUNTIF('registro operativa'!$G$3:$G$11268,Tabla3[[#This Row],[Nº DE SEMANA]])</f>
        <v>0</v>
      </c>
      <c r="I30" s="6">
        <f>COUNTIFS('registro operativa'!$G$3:$G$11268,Tabla3[[#This Row],[Nº DE SEMANA]],'registro operativa'!$Y$3:$Y$11268,"&gt;0")</f>
        <v>0</v>
      </c>
      <c r="J30" s="6">
        <f>COUNTIFS('registro operativa'!$G$3:$G$11268,Tabla3[[#This Row],[Nº DE SEMANA]],'registro operativa'!$Y$3:$Y$11268,"&lt;0")</f>
        <v>0</v>
      </c>
      <c r="K30" s="6">
        <f>COUNTIFS('registro operativa'!$H$3:$H$11268,Tabla3[[#This Row],[Nº DE SEMANA]],'registro operativa'!$Y$3:$Y$11268,0)</f>
        <v>0</v>
      </c>
      <c r="L30" s="6" t="str">
        <f t="shared" si="5"/>
        <v/>
      </c>
      <c r="M30" s="6" t="str">
        <f>IFERROR(AVERAGEIFS('registro operativa'!$Y$3:$Y$11268,'registro operativa'!$G$3:$G$11268,Tabla3[[#This Row],[Nº DE SEMANA]],'registro operativa'!$Y$3:$Y$11268,"&gt;0"),"")</f>
        <v/>
      </c>
      <c r="N30" s="6" t="str">
        <f>IFERROR(AVERAGEIFS('registro operativa'!$Y$3:$Y$11268,'registro operativa'!$G$3:$G$11268,Tabla3[[#This Row],[Nº DE SEMANA]],'registro operativa'!$Y$3:$Y$11268,"&lt;0"),"")</f>
        <v/>
      </c>
      <c r="O30" s="6" t="str">
        <f t="shared" si="6"/>
        <v/>
      </c>
      <c r="P30" s="6" t="str">
        <f t="shared" si="7"/>
        <v/>
      </c>
      <c r="Q30" s="23"/>
      <c r="R30" s="23"/>
      <c r="S30" s="23"/>
    </row>
    <row r="31" spans="1:19" x14ac:dyDescent="0.25">
      <c r="A31" s="23"/>
      <c r="B31" s="23"/>
      <c r="C31" s="6">
        <f>IFERROR(COUNTIFS('registro operativa'!$AE$3:$AE$11268,1,'registro operativa'!$G$3:$G$11268,Tabla3[[#This Row],[Nº DE SEMANA]]),"")</f>
        <v>0</v>
      </c>
      <c r="D31" s="6">
        <f>SUMIF(Tabla1[SEMANA],Tabla3[[#This Row],[Nº DE SEMANA]],Tabla1[GROSS])</f>
        <v>0</v>
      </c>
      <c r="E31" s="6">
        <f>SUMIF(Tabla1[SEMANA],Tabla3[[#This Row],[Nº DE SEMANA]],Tabla1[NETO EN PPRO8])</f>
        <v>0</v>
      </c>
      <c r="F31" s="6">
        <f>SUMIF(Tabla1[SEMANA],Tabla3[[#This Row],[Nº DE SEMANA]],Tabla1[FEES])</f>
        <v>0</v>
      </c>
      <c r="G31" s="6" t="str">
        <f t="shared" si="4"/>
        <v/>
      </c>
      <c r="H31" s="6">
        <f>COUNTIF('registro operativa'!$G$3:$G$11268,Tabla3[[#This Row],[Nº DE SEMANA]])</f>
        <v>0</v>
      </c>
      <c r="I31" s="6">
        <f>COUNTIFS('registro operativa'!$G$3:$G$11268,Tabla3[[#This Row],[Nº DE SEMANA]],'registro operativa'!$Y$3:$Y$11268,"&gt;0")</f>
        <v>0</v>
      </c>
      <c r="J31" s="6">
        <f>COUNTIFS('registro operativa'!$G$3:$G$11268,Tabla3[[#This Row],[Nº DE SEMANA]],'registro operativa'!$Y$3:$Y$11268,"&lt;0")</f>
        <v>0</v>
      </c>
      <c r="K31" s="6">
        <f>COUNTIFS('registro operativa'!$H$3:$H$11268,Tabla3[[#This Row],[Nº DE SEMANA]],'registro operativa'!$Y$3:$Y$11268,0)</f>
        <v>0</v>
      </c>
      <c r="L31" s="6" t="str">
        <f t="shared" si="5"/>
        <v/>
      </c>
      <c r="M31" s="6" t="str">
        <f>IFERROR(AVERAGEIFS('registro operativa'!$Y$3:$Y$11268,'registro operativa'!$G$3:$G$11268,Tabla3[[#This Row],[Nº DE SEMANA]],'registro operativa'!$Y$3:$Y$11268,"&gt;0"),"")</f>
        <v/>
      </c>
      <c r="N31" s="6" t="str">
        <f>IFERROR(AVERAGEIFS('registro operativa'!$Y$3:$Y$11268,'registro operativa'!$G$3:$G$11268,Tabla3[[#This Row],[Nº DE SEMANA]],'registro operativa'!$Y$3:$Y$11268,"&lt;0"),"")</f>
        <v/>
      </c>
      <c r="O31" s="6" t="str">
        <f t="shared" si="6"/>
        <v/>
      </c>
      <c r="P31" s="6" t="str">
        <f t="shared" si="7"/>
        <v/>
      </c>
      <c r="Q31" s="23"/>
      <c r="R31" s="23"/>
      <c r="S31" s="23"/>
    </row>
    <row r="32" spans="1:19" x14ac:dyDescent="0.25">
      <c r="A32" s="23"/>
      <c r="B32" s="23"/>
      <c r="C32" s="6">
        <f>IFERROR(COUNTIFS('registro operativa'!$AE$3:$AE$11268,1,'registro operativa'!$G$3:$G$11268,Tabla3[[#This Row],[Nº DE SEMANA]]),"")</f>
        <v>0</v>
      </c>
      <c r="D32" s="6">
        <f>SUMIF(Tabla1[SEMANA],Tabla3[[#This Row],[Nº DE SEMANA]],Tabla1[GROSS])</f>
        <v>0</v>
      </c>
      <c r="E32" s="6">
        <f>SUMIF(Tabla1[SEMANA],Tabla3[[#This Row],[Nº DE SEMANA]],Tabla1[NETO EN PPRO8])</f>
        <v>0</v>
      </c>
      <c r="F32" s="6">
        <f>SUMIF(Tabla1[SEMANA],Tabla3[[#This Row],[Nº DE SEMANA]],Tabla1[FEES])</f>
        <v>0</v>
      </c>
      <c r="G32" s="6" t="str">
        <f t="shared" si="4"/>
        <v/>
      </c>
      <c r="H32" s="6">
        <f>COUNTIF('registro operativa'!$G$3:$G$11268,Tabla3[[#This Row],[Nº DE SEMANA]])</f>
        <v>0</v>
      </c>
      <c r="I32" s="6">
        <f>COUNTIFS('registro operativa'!$G$3:$G$11268,Tabla3[[#This Row],[Nº DE SEMANA]],'registro operativa'!$Y$3:$Y$11268,"&gt;0")</f>
        <v>0</v>
      </c>
      <c r="J32" s="6">
        <f>COUNTIFS('registro operativa'!$G$3:$G$11268,Tabla3[[#This Row],[Nº DE SEMANA]],'registro operativa'!$Y$3:$Y$11268,"&lt;0")</f>
        <v>0</v>
      </c>
      <c r="K32" s="6">
        <f>COUNTIFS('registro operativa'!$H$3:$H$11268,Tabla3[[#This Row],[Nº DE SEMANA]],'registro operativa'!$Y$3:$Y$11268,0)</f>
        <v>0</v>
      </c>
      <c r="L32" s="6" t="str">
        <f t="shared" si="5"/>
        <v/>
      </c>
      <c r="M32" s="6" t="str">
        <f>IFERROR(AVERAGEIFS('registro operativa'!$Y$3:$Y$11268,'registro operativa'!$G$3:$G$11268,Tabla3[[#This Row],[Nº DE SEMANA]],'registro operativa'!$Y$3:$Y$11268,"&gt;0"),"")</f>
        <v/>
      </c>
      <c r="N32" s="6" t="str">
        <f>IFERROR(AVERAGEIFS('registro operativa'!$Y$3:$Y$11268,'registro operativa'!$G$3:$G$11268,Tabla3[[#This Row],[Nº DE SEMANA]],'registro operativa'!$Y$3:$Y$11268,"&lt;0"),"")</f>
        <v/>
      </c>
      <c r="O32" s="6" t="str">
        <f t="shared" si="6"/>
        <v/>
      </c>
      <c r="P32" s="6" t="str">
        <f t="shared" si="7"/>
        <v/>
      </c>
      <c r="Q32" s="23"/>
      <c r="R32" s="23"/>
      <c r="S32" s="23"/>
    </row>
    <row r="33" spans="1:19" x14ac:dyDescent="0.25">
      <c r="A33" s="23"/>
      <c r="B33" s="23"/>
      <c r="C33" s="6">
        <f>IFERROR(COUNTIFS('registro operativa'!$AE$3:$AE$11268,1,'registro operativa'!$G$3:$G$11268,Tabla3[[#This Row],[Nº DE SEMANA]]),"")</f>
        <v>0</v>
      </c>
      <c r="D33" s="6">
        <f>SUMIF(Tabla1[SEMANA],Tabla3[[#This Row],[Nº DE SEMANA]],Tabla1[GROSS])</f>
        <v>0</v>
      </c>
      <c r="E33" s="6">
        <f>SUMIF(Tabla1[SEMANA],Tabla3[[#This Row],[Nº DE SEMANA]],Tabla1[NETO EN PPRO8])</f>
        <v>0</v>
      </c>
      <c r="F33" s="6">
        <f>SUMIF(Tabla1[SEMANA],Tabla3[[#This Row],[Nº DE SEMANA]],Tabla1[FEES])</f>
        <v>0</v>
      </c>
      <c r="G33" s="6" t="str">
        <f t="shared" si="4"/>
        <v/>
      </c>
      <c r="H33" s="6">
        <f>COUNTIF('registro operativa'!$G$3:$G$11268,Tabla3[[#This Row],[Nº DE SEMANA]])</f>
        <v>0</v>
      </c>
      <c r="I33" s="6">
        <f>COUNTIFS('registro operativa'!$G$3:$G$11268,Tabla3[[#This Row],[Nº DE SEMANA]],'registro operativa'!$Y$3:$Y$11268,"&gt;0")</f>
        <v>0</v>
      </c>
      <c r="J33" s="6">
        <f>COUNTIFS('registro operativa'!$G$3:$G$11268,Tabla3[[#This Row],[Nº DE SEMANA]],'registro operativa'!$Y$3:$Y$11268,"&lt;0")</f>
        <v>0</v>
      </c>
      <c r="K33" s="6">
        <f>COUNTIFS('registro operativa'!$H$3:$H$11268,Tabla3[[#This Row],[Nº DE SEMANA]],'registro operativa'!$Y$3:$Y$11268,0)</f>
        <v>0</v>
      </c>
      <c r="L33" s="6" t="str">
        <f t="shared" si="5"/>
        <v/>
      </c>
      <c r="M33" s="6" t="str">
        <f>IFERROR(AVERAGEIFS('registro operativa'!$Y$3:$Y$11268,'registro operativa'!$G$3:$G$11268,Tabla3[[#This Row],[Nº DE SEMANA]],'registro operativa'!$Y$3:$Y$11268,"&gt;0"),"")</f>
        <v/>
      </c>
      <c r="N33" s="6" t="str">
        <f>IFERROR(AVERAGEIFS('registro operativa'!$Y$3:$Y$11268,'registro operativa'!$G$3:$G$11268,Tabla3[[#This Row],[Nº DE SEMANA]],'registro operativa'!$Y$3:$Y$11268,"&lt;0"),"")</f>
        <v/>
      </c>
      <c r="O33" s="6" t="str">
        <f t="shared" si="6"/>
        <v/>
      </c>
      <c r="P33" s="6" t="str">
        <f t="shared" si="7"/>
        <v/>
      </c>
      <c r="Q33" s="23"/>
      <c r="R33" s="23"/>
      <c r="S33" s="23"/>
    </row>
    <row r="34" spans="1:19" x14ac:dyDescent="0.25">
      <c r="A34" s="23"/>
      <c r="B34" s="23"/>
      <c r="C34" s="6">
        <f>IFERROR(COUNTIFS('registro operativa'!$AE$3:$AE$11268,1,'registro operativa'!$G$3:$G$11268,Tabla3[[#This Row],[Nº DE SEMANA]]),"")</f>
        <v>0</v>
      </c>
      <c r="D34" s="6">
        <f>SUMIF(Tabla1[SEMANA],Tabla3[[#This Row],[Nº DE SEMANA]],Tabla1[GROSS])</f>
        <v>0</v>
      </c>
      <c r="E34" s="6">
        <f>SUMIF(Tabla1[SEMANA],Tabla3[[#This Row],[Nº DE SEMANA]],Tabla1[NETO EN PPRO8])</f>
        <v>0</v>
      </c>
      <c r="F34" s="6">
        <f>SUMIF(Tabla1[SEMANA],Tabla3[[#This Row],[Nº DE SEMANA]],Tabla1[FEES])</f>
        <v>0</v>
      </c>
      <c r="G34" s="6" t="str">
        <f t="shared" si="4"/>
        <v/>
      </c>
      <c r="H34" s="6">
        <f>COUNTIF('registro operativa'!$G$3:$G$11268,Tabla3[[#This Row],[Nº DE SEMANA]])</f>
        <v>0</v>
      </c>
      <c r="I34" s="6">
        <f>COUNTIFS('registro operativa'!$G$3:$G$11268,Tabla3[[#This Row],[Nº DE SEMANA]],'registro operativa'!$Y$3:$Y$11268,"&gt;0")</f>
        <v>0</v>
      </c>
      <c r="J34" s="6">
        <f>COUNTIFS('registro operativa'!$G$3:$G$11268,Tabla3[[#This Row],[Nº DE SEMANA]],'registro operativa'!$Y$3:$Y$11268,"&lt;0")</f>
        <v>0</v>
      </c>
      <c r="K34" s="6">
        <f>COUNTIFS('registro operativa'!$H$3:$H$11268,Tabla3[[#This Row],[Nº DE SEMANA]],'registro operativa'!$Y$3:$Y$11268,0)</f>
        <v>0</v>
      </c>
      <c r="L34" s="6" t="str">
        <f t="shared" si="5"/>
        <v/>
      </c>
      <c r="M34" s="6" t="str">
        <f>IFERROR(AVERAGEIFS('registro operativa'!$Y$3:$Y$11268,'registro operativa'!$G$3:$G$11268,Tabla3[[#This Row],[Nº DE SEMANA]],'registro operativa'!$Y$3:$Y$11268,"&gt;0"),"")</f>
        <v/>
      </c>
      <c r="N34" s="6" t="str">
        <f>IFERROR(AVERAGEIFS('registro operativa'!$Y$3:$Y$11268,'registro operativa'!$G$3:$G$11268,Tabla3[[#This Row],[Nº DE SEMANA]],'registro operativa'!$Y$3:$Y$11268,"&lt;0"),"")</f>
        <v/>
      </c>
      <c r="O34" s="6" t="str">
        <f t="shared" si="6"/>
        <v/>
      </c>
      <c r="P34" s="6" t="str">
        <f t="shared" si="7"/>
        <v/>
      </c>
      <c r="Q34" s="23"/>
      <c r="R34" s="23"/>
      <c r="S34" s="23"/>
    </row>
    <row r="35" spans="1:19" x14ac:dyDescent="0.25">
      <c r="A35" s="23"/>
      <c r="B35" s="23"/>
      <c r="C35" s="6">
        <f>IFERROR(COUNTIFS('registro operativa'!$AE$3:$AE$11268,1,'registro operativa'!$G$3:$G$11268,Tabla3[[#This Row],[Nº DE SEMANA]]),"")</f>
        <v>0</v>
      </c>
      <c r="D35" s="6">
        <f>SUMIF(Tabla1[SEMANA],Tabla3[[#This Row],[Nº DE SEMANA]],Tabla1[GROSS])</f>
        <v>0</v>
      </c>
      <c r="E35" s="6">
        <f>SUMIF(Tabla1[SEMANA],Tabla3[[#This Row],[Nº DE SEMANA]],Tabla1[NETO EN PPRO8])</f>
        <v>0</v>
      </c>
      <c r="F35" s="6">
        <f>SUMIF(Tabla1[SEMANA],Tabla3[[#This Row],[Nº DE SEMANA]],Tabla1[FEES])</f>
        <v>0</v>
      </c>
      <c r="G35" s="6" t="str">
        <f t="shared" si="4"/>
        <v/>
      </c>
      <c r="H35" s="6">
        <f>COUNTIF('registro operativa'!$G$3:$G$11268,Tabla3[[#This Row],[Nº DE SEMANA]])</f>
        <v>0</v>
      </c>
      <c r="I35" s="6">
        <f>COUNTIFS('registro operativa'!$G$3:$G$11268,Tabla3[[#This Row],[Nº DE SEMANA]],'registro operativa'!$Y$3:$Y$11268,"&gt;0")</f>
        <v>0</v>
      </c>
      <c r="J35" s="6">
        <f>COUNTIFS('registro operativa'!$G$3:$G$11268,Tabla3[[#This Row],[Nº DE SEMANA]],'registro operativa'!$Y$3:$Y$11268,"&lt;0")</f>
        <v>0</v>
      </c>
      <c r="K35" s="6">
        <f>COUNTIFS('registro operativa'!$H$3:$H$11268,Tabla3[[#This Row],[Nº DE SEMANA]],'registro operativa'!$Y$3:$Y$11268,0)</f>
        <v>0</v>
      </c>
      <c r="L35" s="6" t="str">
        <f t="shared" si="5"/>
        <v/>
      </c>
      <c r="M35" s="6" t="str">
        <f>IFERROR(AVERAGEIFS('registro operativa'!$Y$3:$Y$11268,'registro operativa'!$G$3:$G$11268,Tabla3[[#This Row],[Nº DE SEMANA]],'registro operativa'!$Y$3:$Y$11268,"&gt;0"),"")</f>
        <v/>
      </c>
      <c r="N35" s="6" t="str">
        <f>IFERROR(AVERAGEIFS('registro operativa'!$Y$3:$Y$11268,'registro operativa'!$G$3:$G$11268,Tabla3[[#This Row],[Nº DE SEMANA]],'registro operativa'!$Y$3:$Y$11268,"&lt;0"),"")</f>
        <v/>
      </c>
      <c r="O35" s="6" t="str">
        <f t="shared" si="6"/>
        <v/>
      </c>
      <c r="P35" s="6" t="str">
        <f t="shared" si="7"/>
        <v/>
      </c>
      <c r="Q35" s="23"/>
      <c r="R35" s="23"/>
      <c r="S35" s="23"/>
    </row>
    <row r="36" spans="1:19" x14ac:dyDescent="0.25">
      <c r="A36" s="23"/>
      <c r="B36" s="23"/>
      <c r="C36" s="6">
        <f>IFERROR(COUNTIFS('registro operativa'!$AE$3:$AE$11268,1,'registro operativa'!$G$3:$G$11268,Tabla3[[#This Row],[Nº DE SEMANA]]),"")</f>
        <v>0</v>
      </c>
      <c r="D36" s="6">
        <f>SUMIF(Tabla1[SEMANA],Tabla3[[#This Row],[Nº DE SEMANA]],Tabla1[GROSS])</f>
        <v>0</v>
      </c>
      <c r="E36" s="6">
        <f>SUMIF(Tabla1[SEMANA],Tabla3[[#This Row],[Nº DE SEMANA]],Tabla1[NETO EN PPRO8])</f>
        <v>0</v>
      </c>
      <c r="F36" s="6">
        <f>SUMIF(Tabla1[SEMANA],Tabla3[[#This Row],[Nº DE SEMANA]],Tabla1[FEES])</f>
        <v>0</v>
      </c>
      <c r="G36" s="6" t="str">
        <f t="shared" si="4"/>
        <v/>
      </c>
      <c r="H36" s="6">
        <f>COUNTIF('registro operativa'!$G$3:$G$11268,Tabla3[[#This Row],[Nº DE SEMANA]])</f>
        <v>0</v>
      </c>
      <c r="I36" s="6">
        <f>COUNTIFS('registro operativa'!$G$3:$G$11268,Tabla3[[#This Row],[Nº DE SEMANA]],'registro operativa'!$Y$3:$Y$11268,"&gt;0")</f>
        <v>0</v>
      </c>
      <c r="J36" s="6">
        <f>COUNTIFS('registro operativa'!$G$3:$G$11268,Tabla3[[#This Row],[Nº DE SEMANA]],'registro operativa'!$Y$3:$Y$11268,"&lt;0")</f>
        <v>0</v>
      </c>
      <c r="K36" s="6">
        <f>COUNTIFS('registro operativa'!$H$3:$H$11268,Tabla3[[#This Row],[Nº DE SEMANA]],'registro operativa'!$Y$3:$Y$11268,0)</f>
        <v>0</v>
      </c>
      <c r="L36" s="6" t="str">
        <f t="shared" si="5"/>
        <v/>
      </c>
      <c r="M36" s="6" t="str">
        <f>IFERROR(AVERAGEIFS('registro operativa'!$Y$3:$Y$11268,'registro operativa'!$G$3:$G$11268,Tabla3[[#This Row],[Nº DE SEMANA]],'registro operativa'!$Y$3:$Y$11268,"&gt;0"),"")</f>
        <v/>
      </c>
      <c r="N36" s="6" t="str">
        <f>IFERROR(AVERAGEIFS('registro operativa'!$Y$3:$Y$11268,'registro operativa'!$G$3:$G$11268,Tabla3[[#This Row],[Nº DE SEMANA]],'registro operativa'!$Y$3:$Y$11268,"&lt;0"),"")</f>
        <v/>
      </c>
      <c r="O36" s="6" t="str">
        <f t="shared" si="6"/>
        <v/>
      </c>
      <c r="P36" s="6" t="str">
        <f t="shared" si="7"/>
        <v/>
      </c>
      <c r="Q36" s="23"/>
      <c r="R36" s="23"/>
      <c r="S36" s="23"/>
    </row>
    <row r="37" spans="1:19" x14ac:dyDescent="0.25">
      <c r="A37" s="23"/>
      <c r="B37" s="23"/>
      <c r="C37" s="6">
        <f>IFERROR(COUNTIFS('registro operativa'!$AE$3:$AE$11268,1,'registro operativa'!$G$3:$G$11268,Tabla3[[#This Row],[Nº DE SEMANA]]),"")</f>
        <v>0</v>
      </c>
      <c r="D37" s="6">
        <f>SUMIF(Tabla1[SEMANA],Tabla3[[#This Row],[Nº DE SEMANA]],Tabla1[GROSS])</f>
        <v>0</v>
      </c>
      <c r="E37" s="6">
        <f>SUMIF(Tabla1[SEMANA],Tabla3[[#This Row],[Nº DE SEMANA]],Tabla1[NETO EN PPRO8])</f>
        <v>0</v>
      </c>
      <c r="F37" s="6">
        <f>SUMIF(Tabla1[SEMANA],Tabla3[[#This Row],[Nº DE SEMANA]],Tabla1[FEES])</f>
        <v>0</v>
      </c>
      <c r="G37" s="6" t="str">
        <f t="shared" si="4"/>
        <v/>
      </c>
      <c r="H37" s="6">
        <f>COUNTIF('registro operativa'!$G$3:$G$11268,Tabla3[[#This Row],[Nº DE SEMANA]])</f>
        <v>0</v>
      </c>
      <c r="I37" s="6">
        <f>COUNTIFS('registro operativa'!$G$3:$G$11268,Tabla3[[#This Row],[Nº DE SEMANA]],'registro operativa'!$Y$3:$Y$11268,"&gt;0")</f>
        <v>0</v>
      </c>
      <c r="J37" s="6">
        <f>COUNTIFS('registro operativa'!$G$3:$G$11268,Tabla3[[#This Row],[Nº DE SEMANA]],'registro operativa'!$Y$3:$Y$11268,"&lt;0")</f>
        <v>0</v>
      </c>
      <c r="K37" s="6">
        <f>COUNTIFS('registro operativa'!$H$3:$H$11268,Tabla3[[#This Row],[Nº DE SEMANA]],'registro operativa'!$Y$3:$Y$11268,0)</f>
        <v>0</v>
      </c>
      <c r="L37" s="6" t="str">
        <f t="shared" si="5"/>
        <v/>
      </c>
      <c r="M37" s="6" t="str">
        <f>IFERROR(AVERAGEIFS('registro operativa'!$Y$3:$Y$11268,'registro operativa'!$G$3:$G$11268,Tabla3[[#This Row],[Nº DE SEMANA]],'registro operativa'!$Y$3:$Y$11268,"&gt;0"),"")</f>
        <v/>
      </c>
      <c r="N37" s="6" t="str">
        <f>IFERROR(AVERAGEIFS('registro operativa'!$Y$3:$Y$11268,'registro operativa'!$G$3:$G$11268,Tabla3[[#This Row],[Nº DE SEMANA]],'registro operativa'!$Y$3:$Y$11268,"&lt;0"),"")</f>
        <v/>
      </c>
      <c r="O37" s="6" t="str">
        <f t="shared" si="6"/>
        <v/>
      </c>
      <c r="P37" s="6" t="str">
        <f t="shared" si="7"/>
        <v/>
      </c>
      <c r="Q37" s="23"/>
      <c r="R37" s="23"/>
      <c r="S37" s="23"/>
    </row>
    <row r="38" spans="1:19" x14ac:dyDescent="0.25">
      <c r="A38" s="23"/>
      <c r="B38" s="23"/>
      <c r="C38" s="6">
        <f>IFERROR(COUNTIFS('registro operativa'!$AE$3:$AE$11268,1,'registro operativa'!$G$3:$G$11268,Tabla3[[#This Row],[Nº DE SEMANA]]),"")</f>
        <v>0</v>
      </c>
      <c r="D38" s="6">
        <f>SUMIF(Tabla1[SEMANA],Tabla3[[#This Row],[Nº DE SEMANA]],Tabla1[GROSS])</f>
        <v>0</v>
      </c>
      <c r="E38" s="6">
        <f>SUMIF(Tabla1[SEMANA],Tabla3[[#This Row],[Nº DE SEMANA]],Tabla1[NETO EN PPRO8])</f>
        <v>0</v>
      </c>
      <c r="F38" s="6">
        <f>SUMIF(Tabla1[SEMANA],Tabla3[[#This Row],[Nº DE SEMANA]],Tabla1[FEES])</f>
        <v>0</v>
      </c>
      <c r="G38" s="6" t="str">
        <f t="shared" si="4"/>
        <v/>
      </c>
      <c r="H38" s="6">
        <f>COUNTIF('registro operativa'!$G$3:$G$11268,Tabla3[[#This Row],[Nº DE SEMANA]])</f>
        <v>0</v>
      </c>
      <c r="I38" s="6">
        <f>COUNTIFS('registro operativa'!$G$3:$G$11268,Tabla3[[#This Row],[Nº DE SEMANA]],'registro operativa'!$Y$3:$Y$11268,"&gt;0")</f>
        <v>0</v>
      </c>
      <c r="J38" s="6">
        <f>COUNTIFS('registro operativa'!$G$3:$G$11268,Tabla3[[#This Row],[Nº DE SEMANA]],'registro operativa'!$Y$3:$Y$11268,"&lt;0")</f>
        <v>0</v>
      </c>
      <c r="K38" s="6">
        <f>COUNTIFS('registro operativa'!$H$3:$H$11268,Tabla3[[#This Row],[Nº DE SEMANA]],'registro operativa'!$Y$3:$Y$11268,0)</f>
        <v>0</v>
      </c>
      <c r="L38" s="6" t="str">
        <f t="shared" si="5"/>
        <v/>
      </c>
      <c r="M38" s="6" t="str">
        <f>IFERROR(AVERAGEIFS('registro operativa'!$Y$3:$Y$11268,'registro operativa'!$G$3:$G$11268,Tabla3[[#This Row],[Nº DE SEMANA]],'registro operativa'!$Y$3:$Y$11268,"&gt;0"),"")</f>
        <v/>
      </c>
      <c r="N38" s="6" t="str">
        <f>IFERROR(AVERAGEIFS('registro operativa'!$Y$3:$Y$11268,'registro operativa'!$G$3:$G$11268,Tabla3[[#This Row],[Nº DE SEMANA]],'registro operativa'!$Y$3:$Y$11268,"&lt;0"),"")</f>
        <v/>
      </c>
      <c r="O38" s="6" t="str">
        <f t="shared" si="6"/>
        <v/>
      </c>
      <c r="P38" s="6" t="str">
        <f t="shared" si="7"/>
        <v/>
      </c>
      <c r="Q38" s="23"/>
      <c r="R38" s="23"/>
      <c r="S38" s="23"/>
    </row>
    <row r="39" spans="1:19" x14ac:dyDescent="0.25">
      <c r="A39" s="23"/>
      <c r="B39" s="23"/>
      <c r="C39" s="6">
        <f>IFERROR(COUNTIFS('registro operativa'!$AE$3:$AE$11268,1,'registro operativa'!$G$3:$G$11268,Tabla3[[#This Row],[Nº DE SEMANA]]),"")</f>
        <v>0</v>
      </c>
      <c r="D39" s="6">
        <f>SUMIF(Tabla1[SEMANA],Tabla3[[#This Row],[Nº DE SEMANA]],Tabla1[GROSS])</f>
        <v>0</v>
      </c>
      <c r="E39" s="6">
        <f>SUMIF(Tabla1[SEMANA],Tabla3[[#This Row],[Nº DE SEMANA]],Tabla1[NETO EN PPRO8])</f>
        <v>0</v>
      </c>
      <c r="F39" s="6">
        <f>SUMIF(Tabla1[SEMANA],Tabla3[[#This Row],[Nº DE SEMANA]],Tabla1[FEES])</f>
        <v>0</v>
      </c>
      <c r="G39" s="6" t="str">
        <f t="shared" si="4"/>
        <v/>
      </c>
      <c r="H39" s="6">
        <f>COUNTIF('registro operativa'!$G$3:$G$11268,Tabla3[[#This Row],[Nº DE SEMANA]])</f>
        <v>0</v>
      </c>
      <c r="I39" s="6">
        <f>COUNTIFS('registro operativa'!$G$3:$G$11268,Tabla3[[#This Row],[Nº DE SEMANA]],'registro operativa'!$Y$3:$Y$11268,"&gt;0")</f>
        <v>0</v>
      </c>
      <c r="J39" s="6">
        <f>COUNTIFS('registro operativa'!$G$3:$G$11268,Tabla3[[#This Row],[Nº DE SEMANA]],'registro operativa'!$Y$3:$Y$11268,"&lt;0")</f>
        <v>0</v>
      </c>
      <c r="K39" s="6">
        <f>COUNTIFS('registro operativa'!$H$3:$H$11268,Tabla3[[#This Row],[Nº DE SEMANA]],'registro operativa'!$Y$3:$Y$11268,0)</f>
        <v>0</v>
      </c>
      <c r="L39" s="6" t="str">
        <f t="shared" si="5"/>
        <v/>
      </c>
      <c r="M39" s="6" t="str">
        <f>IFERROR(AVERAGEIFS('registro operativa'!$Y$3:$Y$11268,'registro operativa'!$G$3:$G$11268,Tabla3[[#This Row],[Nº DE SEMANA]],'registro operativa'!$Y$3:$Y$11268,"&gt;0"),"")</f>
        <v/>
      </c>
      <c r="N39" s="6" t="str">
        <f>IFERROR(AVERAGEIFS('registro operativa'!$Y$3:$Y$11268,'registro operativa'!$G$3:$G$11268,Tabla3[[#This Row],[Nº DE SEMANA]],'registro operativa'!$Y$3:$Y$11268,"&lt;0"),"")</f>
        <v/>
      </c>
      <c r="O39" s="6" t="str">
        <f t="shared" si="6"/>
        <v/>
      </c>
      <c r="P39" s="6" t="str">
        <f t="shared" si="7"/>
        <v/>
      </c>
      <c r="Q39" s="23"/>
      <c r="R39" s="23"/>
      <c r="S39" s="23"/>
    </row>
    <row r="40" spans="1:19" x14ac:dyDescent="0.25">
      <c r="A40" s="23"/>
      <c r="B40" s="23"/>
      <c r="C40" s="6">
        <f>IFERROR(COUNTIFS('registro operativa'!$AE$3:$AE$11268,1,'registro operativa'!$G$3:$G$11268,Tabla3[[#This Row],[Nº DE SEMANA]]),"")</f>
        <v>0</v>
      </c>
      <c r="D40" s="6">
        <f>SUMIF(Tabla1[SEMANA],Tabla3[[#This Row],[Nº DE SEMANA]],Tabla1[GROSS])</f>
        <v>0</v>
      </c>
      <c r="E40" s="6">
        <f>SUMIF(Tabla1[SEMANA],Tabla3[[#This Row],[Nº DE SEMANA]],Tabla1[NETO EN PPRO8])</f>
        <v>0</v>
      </c>
      <c r="F40" s="6">
        <f>SUMIF(Tabla1[SEMANA],Tabla3[[#This Row],[Nº DE SEMANA]],Tabla1[FEES])</f>
        <v>0</v>
      </c>
      <c r="G40" s="6" t="str">
        <f t="shared" si="4"/>
        <v/>
      </c>
      <c r="H40" s="6">
        <f>COUNTIF('registro operativa'!$G$3:$G$11268,Tabla3[[#This Row],[Nº DE SEMANA]])</f>
        <v>0</v>
      </c>
      <c r="I40" s="6">
        <f>COUNTIFS('registro operativa'!$G$3:$G$11268,Tabla3[[#This Row],[Nº DE SEMANA]],'registro operativa'!$Y$3:$Y$11268,"&gt;0")</f>
        <v>0</v>
      </c>
      <c r="J40" s="6">
        <f>COUNTIFS('registro operativa'!$G$3:$G$11268,Tabla3[[#This Row],[Nº DE SEMANA]],'registro operativa'!$Y$3:$Y$11268,"&lt;0")</f>
        <v>0</v>
      </c>
      <c r="K40" s="6">
        <f>COUNTIFS('registro operativa'!$H$3:$H$11268,Tabla3[[#This Row],[Nº DE SEMANA]],'registro operativa'!$Y$3:$Y$11268,0)</f>
        <v>0</v>
      </c>
      <c r="L40" s="6" t="str">
        <f t="shared" si="5"/>
        <v/>
      </c>
      <c r="M40" s="6" t="str">
        <f>IFERROR(AVERAGEIFS('registro operativa'!$Y$3:$Y$11268,'registro operativa'!$G$3:$G$11268,Tabla3[[#This Row],[Nº DE SEMANA]],'registro operativa'!$Y$3:$Y$11268,"&gt;0"),"")</f>
        <v/>
      </c>
      <c r="N40" s="6" t="str">
        <f>IFERROR(AVERAGEIFS('registro operativa'!$Y$3:$Y$11268,'registro operativa'!$G$3:$G$11268,Tabla3[[#This Row],[Nº DE SEMANA]],'registro operativa'!$Y$3:$Y$11268,"&lt;0"),"")</f>
        <v/>
      </c>
      <c r="O40" s="6" t="str">
        <f t="shared" si="6"/>
        <v/>
      </c>
      <c r="P40" s="6" t="str">
        <f t="shared" si="7"/>
        <v/>
      </c>
      <c r="Q40" s="23"/>
      <c r="R40" s="23"/>
      <c r="S40" s="23"/>
    </row>
    <row r="41" spans="1:19" x14ac:dyDescent="0.25">
      <c r="A41" s="23"/>
      <c r="B41" s="23"/>
      <c r="C41" s="6">
        <f>IFERROR(COUNTIFS('registro operativa'!$AE$3:$AE$11268,1,'registro operativa'!$G$3:$G$11268,Tabla3[[#This Row],[Nº DE SEMANA]]),"")</f>
        <v>0</v>
      </c>
      <c r="D41" s="6">
        <f>SUMIF(Tabla1[SEMANA],Tabla3[[#This Row],[Nº DE SEMANA]],Tabla1[GROSS])</f>
        <v>0</v>
      </c>
      <c r="E41" s="6">
        <f>SUMIF(Tabla1[SEMANA],Tabla3[[#This Row],[Nº DE SEMANA]],Tabla1[NETO EN PPRO8])</f>
        <v>0</v>
      </c>
      <c r="F41" s="6">
        <f>SUMIF(Tabla1[SEMANA],Tabla3[[#This Row],[Nº DE SEMANA]],Tabla1[FEES])</f>
        <v>0</v>
      </c>
      <c r="G41" s="6" t="str">
        <f t="shared" si="4"/>
        <v/>
      </c>
      <c r="H41" s="6">
        <f>COUNTIF('registro operativa'!$G$3:$G$11268,Tabla3[[#This Row],[Nº DE SEMANA]])</f>
        <v>0</v>
      </c>
      <c r="I41" s="6">
        <f>COUNTIFS('registro operativa'!$G$3:$G$11268,Tabla3[[#This Row],[Nº DE SEMANA]],'registro operativa'!$Y$3:$Y$11268,"&gt;0")</f>
        <v>0</v>
      </c>
      <c r="J41" s="6">
        <f>COUNTIFS('registro operativa'!$G$3:$G$11268,Tabla3[[#This Row],[Nº DE SEMANA]],'registro operativa'!$Y$3:$Y$11268,"&lt;0")</f>
        <v>0</v>
      </c>
      <c r="K41" s="6">
        <f>COUNTIFS('registro operativa'!$H$3:$H$11268,Tabla3[[#This Row],[Nº DE SEMANA]],'registro operativa'!$Y$3:$Y$11268,0)</f>
        <v>0</v>
      </c>
      <c r="L41" s="6" t="str">
        <f t="shared" si="5"/>
        <v/>
      </c>
      <c r="M41" s="6" t="str">
        <f>IFERROR(AVERAGEIFS('registro operativa'!$Y$3:$Y$11268,'registro operativa'!$G$3:$G$11268,Tabla3[[#This Row],[Nº DE SEMANA]],'registro operativa'!$Y$3:$Y$11268,"&gt;0"),"")</f>
        <v/>
      </c>
      <c r="N41" s="6" t="str">
        <f>IFERROR(AVERAGEIFS('registro operativa'!$Y$3:$Y$11268,'registro operativa'!$G$3:$G$11268,Tabla3[[#This Row],[Nº DE SEMANA]],'registro operativa'!$Y$3:$Y$11268,"&lt;0"),"")</f>
        <v/>
      </c>
      <c r="O41" s="6" t="str">
        <f t="shared" si="6"/>
        <v/>
      </c>
      <c r="P41" s="6" t="str">
        <f t="shared" si="7"/>
        <v/>
      </c>
      <c r="Q41" s="23"/>
      <c r="R41" s="23"/>
      <c r="S41" s="23"/>
    </row>
    <row r="42" spans="1:19" x14ac:dyDescent="0.25">
      <c r="A42" s="23"/>
      <c r="B42" s="23"/>
      <c r="C42" s="6">
        <f>IFERROR(COUNTIFS('registro operativa'!$AE$3:$AE$11268,1,'registro operativa'!$G$3:$G$11268,Tabla3[[#This Row],[Nº DE SEMANA]]),"")</f>
        <v>0</v>
      </c>
      <c r="D42" s="6">
        <f>SUMIF(Tabla1[SEMANA],Tabla3[[#This Row],[Nº DE SEMANA]],Tabla1[GROSS])</f>
        <v>0</v>
      </c>
      <c r="E42" s="6">
        <f>SUMIF(Tabla1[SEMANA],Tabla3[[#This Row],[Nº DE SEMANA]],Tabla1[NETO EN PPRO8])</f>
        <v>0</v>
      </c>
      <c r="F42" s="6">
        <f>SUMIF(Tabla1[SEMANA],Tabla3[[#This Row],[Nº DE SEMANA]],Tabla1[FEES])</f>
        <v>0</v>
      </c>
      <c r="G42" s="6" t="str">
        <f t="shared" si="4"/>
        <v/>
      </c>
      <c r="H42" s="6">
        <f>COUNTIF('registro operativa'!$G$3:$G$11268,Tabla3[[#This Row],[Nº DE SEMANA]])</f>
        <v>0</v>
      </c>
      <c r="I42" s="6">
        <f>COUNTIFS('registro operativa'!$G$3:$G$11268,Tabla3[[#This Row],[Nº DE SEMANA]],'registro operativa'!$Y$3:$Y$11268,"&gt;0")</f>
        <v>0</v>
      </c>
      <c r="J42" s="6">
        <f>COUNTIFS('registro operativa'!$G$3:$G$11268,Tabla3[[#This Row],[Nº DE SEMANA]],'registro operativa'!$Y$3:$Y$11268,"&lt;0")</f>
        <v>0</v>
      </c>
      <c r="K42" s="6">
        <f>COUNTIFS('registro operativa'!$H$3:$H$11268,Tabla3[[#This Row],[Nº DE SEMANA]],'registro operativa'!$Y$3:$Y$11268,0)</f>
        <v>0</v>
      </c>
      <c r="L42" s="6" t="str">
        <f t="shared" si="5"/>
        <v/>
      </c>
      <c r="M42" s="6" t="str">
        <f>IFERROR(AVERAGEIFS('registro operativa'!$Y$3:$Y$11268,'registro operativa'!$G$3:$G$11268,Tabla3[[#This Row],[Nº DE SEMANA]],'registro operativa'!$Y$3:$Y$11268,"&gt;0"),"")</f>
        <v/>
      </c>
      <c r="N42" s="6" t="str">
        <f>IFERROR(AVERAGEIFS('registro operativa'!$Y$3:$Y$11268,'registro operativa'!$G$3:$G$11268,Tabla3[[#This Row],[Nº DE SEMANA]],'registro operativa'!$Y$3:$Y$11268,"&lt;0"),"")</f>
        <v/>
      </c>
      <c r="O42" s="6" t="str">
        <f t="shared" si="6"/>
        <v/>
      </c>
      <c r="P42" s="6" t="str">
        <f t="shared" si="7"/>
        <v/>
      </c>
      <c r="Q42" s="23"/>
      <c r="R42" s="23"/>
      <c r="S42" s="23"/>
    </row>
    <row r="43" spans="1:19" x14ac:dyDescent="0.25">
      <c r="A43" s="23"/>
      <c r="B43" s="23"/>
      <c r="C43" s="6">
        <f>IFERROR(COUNTIFS('registro operativa'!$AE$3:$AE$11268,1,'registro operativa'!$G$3:$G$11268,Tabla3[[#This Row],[Nº DE SEMANA]]),"")</f>
        <v>0</v>
      </c>
      <c r="D43" s="6">
        <f>SUMIF(Tabla1[SEMANA],Tabla3[[#This Row],[Nº DE SEMANA]],Tabla1[GROSS])</f>
        <v>0</v>
      </c>
      <c r="E43" s="6">
        <f>SUMIF(Tabla1[SEMANA],Tabla3[[#This Row],[Nº DE SEMANA]],Tabla1[NETO EN PPRO8])</f>
        <v>0</v>
      </c>
      <c r="F43" s="6">
        <f>SUMIF(Tabla1[SEMANA],Tabla3[[#This Row],[Nº DE SEMANA]],Tabla1[FEES])</f>
        <v>0</v>
      </c>
      <c r="G43" s="6" t="str">
        <f t="shared" si="4"/>
        <v/>
      </c>
      <c r="H43" s="6">
        <f>COUNTIF('registro operativa'!$G$3:$G$11268,Tabla3[[#This Row],[Nº DE SEMANA]])</f>
        <v>0</v>
      </c>
      <c r="I43" s="6">
        <f>COUNTIFS('registro operativa'!$G$3:$G$11268,Tabla3[[#This Row],[Nº DE SEMANA]],'registro operativa'!$Y$3:$Y$11268,"&gt;0")</f>
        <v>0</v>
      </c>
      <c r="J43" s="6">
        <f>COUNTIFS('registro operativa'!$G$3:$G$11268,Tabla3[[#This Row],[Nº DE SEMANA]],'registro operativa'!$Y$3:$Y$11268,"&lt;0")</f>
        <v>0</v>
      </c>
      <c r="K43" s="6">
        <f>COUNTIFS('registro operativa'!$H$3:$H$11268,Tabla3[[#This Row],[Nº DE SEMANA]],'registro operativa'!$Y$3:$Y$11268,0)</f>
        <v>0</v>
      </c>
      <c r="L43" s="6" t="str">
        <f t="shared" si="5"/>
        <v/>
      </c>
      <c r="M43" s="6" t="str">
        <f>IFERROR(AVERAGEIFS('registro operativa'!$Y$3:$Y$11268,'registro operativa'!$G$3:$G$11268,Tabla3[[#This Row],[Nº DE SEMANA]],'registro operativa'!$Y$3:$Y$11268,"&gt;0"),"")</f>
        <v/>
      </c>
      <c r="N43" s="6" t="str">
        <f>IFERROR(AVERAGEIFS('registro operativa'!$Y$3:$Y$11268,'registro operativa'!$G$3:$G$11268,Tabla3[[#This Row],[Nº DE SEMANA]],'registro operativa'!$Y$3:$Y$11268,"&lt;0"),"")</f>
        <v/>
      </c>
      <c r="O43" s="6" t="str">
        <f t="shared" si="6"/>
        <v/>
      </c>
      <c r="P43" s="6" t="str">
        <f t="shared" si="7"/>
        <v/>
      </c>
      <c r="Q43" s="23"/>
      <c r="R43" s="23"/>
      <c r="S43" s="23"/>
    </row>
    <row r="44" spans="1:19" x14ac:dyDescent="0.25">
      <c r="A44" s="23"/>
      <c r="B44" s="23"/>
      <c r="C44" s="6">
        <f>IFERROR(COUNTIFS('registro operativa'!$AE$3:$AE$11268,1,'registro operativa'!$G$3:$G$11268,Tabla3[[#This Row],[Nº DE SEMANA]]),"")</f>
        <v>0</v>
      </c>
      <c r="D44" s="6">
        <f>SUMIF(Tabla1[SEMANA],Tabla3[[#This Row],[Nº DE SEMANA]],Tabla1[GROSS])</f>
        <v>0</v>
      </c>
      <c r="E44" s="6">
        <f>SUMIF(Tabla1[SEMANA],Tabla3[[#This Row],[Nº DE SEMANA]],Tabla1[NETO EN PPRO8])</f>
        <v>0</v>
      </c>
      <c r="F44" s="6">
        <f>SUMIF(Tabla1[SEMANA],Tabla3[[#This Row],[Nº DE SEMANA]],Tabla1[FEES])</f>
        <v>0</v>
      </c>
      <c r="G44" s="6" t="str">
        <f t="shared" si="4"/>
        <v/>
      </c>
      <c r="H44" s="6">
        <f>COUNTIF('registro operativa'!$G$3:$G$11268,Tabla3[[#This Row],[Nº DE SEMANA]])</f>
        <v>0</v>
      </c>
      <c r="I44" s="6">
        <f>COUNTIFS('registro operativa'!$G$3:$G$11268,Tabla3[[#This Row],[Nº DE SEMANA]],'registro operativa'!$Y$3:$Y$11268,"&gt;0")</f>
        <v>0</v>
      </c>
      <c r="J44" s="6">
        <f>COUNTIFS('registro operativa'!$G$3:$G$11268,Tabla3[[#This Row],[Nº DE SEMANA]],'registro operativa'!$Y$3:$Y$11268,"&lt;0")</f>
        <v>0</v>
      </c>
      <c r="K44" s="6">
        <f>COUNTIFS('registro operativa'!$H$3:$H$11268,Tabla3[[#This Row],[Nº DE SEMANA]],'registro operativa'!$Y$3:$Y$11268,0)</f>
        <v>0</v>
      </c>
      <c r="L44" s="6" t="str">
        <f t="shared" si="5"/>
        <v/>
      </c>
      <c r="M44" s="6" t="str">
        <f>IFERROR(AVERAGEIFS('registro operativa'!$Y$3:$Y$11268,'registro operativa'!$G$3:$G$11268,Tabla3[[#This Row],[Nº DE SEMANA]],'registro operativa'!$Y$3:$Y$11268,"&gt;0"),"")</f>
        <v/>
      </c>
      <c r="N44" s="6" t="str">
        <f>IFERROR(AVERAGEIFS('registro operativa'!$Y$3:$Y$11268,'registro operativa'!$G$3:$G$11268,Tabla3[[#This Row],[Nº DE SEMANA]],'registro operativa'!$Y$3:$Y$11268,"&lt;0"),"")</f>
        <v/>
      </c>
      <c r="O44" s="6" t="str">
        <f t="shared" si="6"/>
        <v/>
      </c>
      <c r="P44" s="6" t="str">
        <f t="shared" si="7"/>
        <v/>
      </c>
      <c r="Q44" s="23"/>
      <c r="R44" s="23"/>
      <c r="S44" s="23"/>
    </row>
    <row r="45" spans="1:19" x14ac:dyDescent="0.25">
      <c r="A45" s="23"/>
      <c r="B45" s="23"/>
      <c r="C45" s="6">
        <f>IFERROR(COUNTIFS('registro operativa'!$AE$3:$AE$11268,1,'registro operativa'!$G$3:$G$11268,Tabla3[[#This Row],[Nº DE SEMANA]]),"")</f>
        <v>0</v>
      </c>
      <c r="D45" s="6">
        <f>SUMIF(Tabla1[SEMANA],Tabla3[[#This Row],[Nº DE SEMANA]],Tabla1[GROSS])</f>
        <v>0</v>
      </c>
      <c r="E45" s="6">
        <f>SUMIF(Tabla1[SEMANA],Tabla3[[#This Row],[Nº DE SEMANA]],Tabla1[NETO EN PPRO8])</f>
        <v>0</v>
      </c>
      <c r="F45" s="6">
        <f>SUMIF(Tabla1[SEMANA],Tabla3[[#This Row],[Nº DE SEMANA]],Tabla1[FEES])</f>
        <v>0</v>
      </c>
      <c r="G45" s="6" t="str">
        <f t="shared" si="4"/>
        <v/>
      </c>
      <c r="H45" s="6">
        <f>COUNTIF('registro operativa'!$G$3:$G$11268,Tabla3[[#This Row],[Nº DE SEMANA]])</f>
        <v>0</v>
      </c>
      <c r="I45" s="6">
        <f>COUNTIFS('registro operativa'!$G$3:$G$11268,Tabla3[[#This Row],[Nº DE SEMANA]],'registro operativa'!$Y$3:$Y$11268,"&gt;0")</f>
        <v>0</v>
      </c>
      <c r="J45" s="6">
        <f>COUNTIFS('registro operativa'!$G$3:$G$11268,Tabla3[[#This Row],[Nº DE SEMANA]],'registro operativa'!$Y$3:$Y$11268,"&lt;0")</f>
        <v>0</v>
      </c>
      <c r="K45" s="6">
        <f>COUNTIFS('registro operativa'!$H$3:$H$11268,Tabla3[[#This Row],[Nº DE SEMANA]],'registro operativa'!$Y$3:$Y$11268,0)</f>
        <v>0</v>
      </c>
      <c r="L45" s="6" t="str">
        <f t="shared" si="5"/>
        <v/>
      </c>
      <c r="M45" s="6" t="str">
        <f>IFERROR(AVERAGEIFS('registro operativa'!$Y$3:$Y$11268,'registro operativa'!$G$3:$G$11268,Tabla3[[#This Row],[Nº DE SEMANA]],'registro operativa'!$Y$3:$Y$11268,"&gt;0"),"")</f>
        <v/>
      </c>
      <c r="N45" s="6" t="str">
        <f>IFERROR(AVERAGEIFS('registro operativa'!$Y$3:$Y$11268,'registro operativa'!$G$3:$G$11268,Tabla3[[#This Row],[Nº DE SEMANA]],'registro operativa'!$Y$3:$Y$11268,"&lt;0"),"")</f>
        <v/>
      </c>
      <c r="O45" s="6" t="str">
        <f t="shared" si="6"/>
        <v/>
      </c>
      <c r="P45" s="6" t="str">
        <f t="shared" si="7"/>
        <v/>
      </c>
      <c r="Q45" s="23"/>
      <c r="R45" s="23"/>
      <c r="S45" s="23"/>
    </row>
    <row r="46" spans="1:19" x14ac:dyDescent="0.25">
      <c r="A46" s="23"/>
      <c r="B46" s="23"/>
      <c r="C46" s="6">
        <f>IFERROR(COUNTIFS('registro operativa'!$AE$3:$AE$11268,1,'registro operativa'!$G$3:$G$11268,Tabla3[[#This Row],[Nº DE SEMANA]]),"")</f>
        <v>0</v>
      </c>
      <c r="D46" s="6">
        <f>SUMIF(Tabla1[SEMANA],Tabla3[[#This Row],[Nº DE SEMANA]],Tabla1[GROSS])</f>
        <v>0</v>
      </c>
      <c r="E46" s="6">
        <f>SUMIF(Tabla1[SEMANA],Tabla3[[#This Row],[Nº DE SEMANA]],Tabla1[NETO EN PPRO8])</f>
        <v>0</v>
      </c>
      <c r="F46" s="6">
        <f>SUMIF(Tabla1[SEMANA],Tabla3[[#This Row],[Nº DE SEMANA]],Tabla1[FEES])</f>
        <v>0</v>
      </c>
      <c r="G46" s="6" t="str">
        <f t="shared" si="4"/>
        <v/>
      </c>
      <c r="H46" s="6">
        <f>COUNTIF('registro operativa'!$G$3:$G$11268,Tabla3[[#This Row],[Nº DE SEMANA]])</f>
        <v>0</v>
      </c>
      <c r="I46" s="6">
        <f>COUNTIFS('registro operativa'!$G$3:$G$11268,Tabla3[[#This Row],[Nº DE SEMANA]],'registro operativa'!$Y$3:$Y$11268,"&gt;0")</f>
        <v>0</v>
      </c>
      <c r="J46" s="6">
        <f>COUNTIFS('registro operativa'!$G$3:$G$11268,Tabla3[[#This Row],[Nº DE SEMANA]],'registro operativa'!$Y$3:$Y$11268,"&lt;0")</f>
        <v>0</v>
      </c>
      <c r="K46" s="6">
        <f>COUNTIFS('registro operativa'!$H$3:$H$11268,Tabla3[[#This Row],[Nº DE SEMANA]],'registro operativa'!$Y$3:$Y$11268,0)</f>
        <v>0</v>
      </c>
      <c r="L46" s="6" t="str">
        <f t="shared" si="5"/>
        <v/>
      </c>
      <c r="M46" s="6" t="str">
        <f>IFERROR(AVERAGEIFS('registro operativa'!$Y$3:$Y$11268,'registro operativa'!$G$3:$G$11268,Tabla3[[#This Row],[Nº DE SEMANA]],'registro operativa'!$Y$3:$Y$11268,"&gt;0"),"")</f>
        <v/>
      </c>
      <c r="N46" s="6" t="str">
        <f>IFERROR(AVERAGEIFS('registro operativa'!$Y$3:$Y$11268,'registro operativa'!$G$3:$G$11268,Tabla3[[#This Row],[Nº DE SEMANA]],'registro operativa'!$Y$3:$Y$11268,"&lt;0"),"")</f>
        <v/>
      </c>
      <c r="O46" s="6" t="str">
        <f t="shared" si="6"/>
        <v/>
      </c>
      <c r="P46" s="6" t="str">
        <f t="shared" si="7"/>
        <v/>
      </c>
      <c r="Q46" s="23"/>
      <c r="R46" s="23"/>
      <c r="S46" s="23"/>
    </row>
    <row r="47" spans="1:19" x14ac:dyDescent="0.25">
      <c r="A47" s="23"/>
      <c r="B47" s="23"/>
      <c r="C47" s="6">
        <f>IFERROR(COUNTIFS('registro operativa'!$AE$3:$AE$11268,1,'registro operativa'!$G$3:$G$11268,Tabla3[[#This Row],[Nº DE SEMANA]]),"")</f>
        <v>0</v>
      </c>
      <c r="D47" s="6">
        <f>SUMIF(Tabla1[SEMANA],Tabla3[[#This Row],[Nº DE SEMANA]],Tabla1[GROSS])</f>
        <v>0</v>
      </c>
      <c r="E47" s="6">
        <f>SUMIF(Tabla1[SEMANA],Tabla3[[#This Row],[Nº DE SEMANA]],Tabla1[NETO EN PPRO8])</f>
        <v>0</v>
      </c>
      <c r="F47" s="6">
        <f>SUMIF(Tabla1[SEMANA],Tabla3[[#This Row],[Nº DE SEMANA]],Tabla1[FEES])</f>
        <v>0</v>
      </c>
      <c r="G47" s="6" t="str">
        <f t="shared" si="4"/>
        <v/>
      </c>
      <c r="H47" s="6">
        <f>COUNTIF('registro operativa'!$G$3:$G$11268,Tabla3[[#This Row],[Nº DE SEMANA]])</f>
        <v>0</v>
      </c>
      <c r="I47" s="6">
        <f>COUNTIFS('registro operativa'!$G$3:$G$11268,Tabla3[[#This Row],[Nº DE SEMANA]],'registro operativa'!$Y$3:$Y$11268,"&gt;0")</f>
        <v>0</v>
      </c>
      <c r="J47" s="6">
        <f>COUNTIFS('registro operativa'!$G$3:$G$11268,Tabla3[[#This Row],[Nº DE SEMANA]],'registro operativa'!$Y$3:$Y$11268,"&lt;0")</f>
        <v>0</v>
      </c>
      <c r="K47" s="6">
        <f>COUNTIFS('registro operativa'!$H$3:$H$11268,Tabla3[[#This Row],[Nº DE SEMANA]],'registro operativa'!$Y$3:$Y$11268,0)</f>
        <v>0</v>
      </c>
      <c r="L47" s="6" t="str">
        <f t="shared" si="5"/>
        <v/>
      </c>
      <c r="M47" s="6" t="str">
        <f>IFERROR(AVERAGEIFS('registro operativa'!$Y$3:$Y$11268,'registro operativa'!$G$3:$G$11268,Tabla3[[#This Row],[Nº DE SEMANA]],'registro operativa'!$Y$3:$Y$11268,"&gt;0"),"")</f>
        <v/>
      </c>
      <c r="N47" s="6" t="str">
        <f>IFERROR(AVERAGEIFS('registro operativa'!$Y$3:$Y$11268,'registro operativa'!$G$3:$G$11268,Tabla3[[#This Row],[Nº DE SEMANA]],'registro operativa'!$Y$3:$Y$11268,"&lt;0"),"")</f>
        <v/>
      </c>
      <c r="O47" s="6" t="str">
        <f t="shared" si="6"/>
        <v/>
      </c>
      <c r="P47" s="6" t="str">
        <f t="shared" si="7"/>
        <v/>
      </c>
      <c r="Q47" s="23"/>
      <c r="R47" s="23"/>
      <c r="S47" s="23"/>
    </row>
    <row r="48" spans="1:19" x14ac:dyDescent="0.25">
      <c r="A48" s="23"/>
      <c r="B48" s="23"/>
      <c r="C48" s="6">
        <f>IFERROR(COUNTIFS('registro operativa'!$AE$3:$AE$11268,1,'registro operativa'!$G$3:$G$11268,Tabla3[[#This Row],[Nº DE SEMANA]]),"")</f>
        <v>0</v>
      </c>
      <c r="D48" s="6">
        <f>SUMIF(Tabla1[SEMANA],Tabla3[[#This Row],[Nº DE SEMANA]],Tabla1[GROSS])</f>
        <v>0</v>
      </c>
      <c r="E48" s="6">
        <f>SUMIF(Tabla1[SEMANA],Tabla3[[#This Row],[Nº DE SEMANA]],Tabla1[NETO EN PPRO8])</f>
        <v>0</v>
      </c>
      <c r="F48" s="6">
        <f>SUMIF(Tabla1[SEMANA],Tabla3[[#This Row],[Nº DE SEMANA]],Tabla1[FEES])</f>
        <v>0</v>
      </c>
      <c r="G48" s="6" t="str">
        <f t="shared" si="4"/>
        <v/>
      </c>
      <c r="H48" s="6">
        <f>COUNTIF('registro operativa'!$G$3:$G$11268,Tabla3[[#This Row],[Nº DE SEMANA]])</f>
        <v>0</v>
      </c>
      <c r="I48" s="6">
        <f>COUNTIFS('registro operativa'!$G$3:$G$11268,Tabla3[[#This Row],[Nº DE SEMANA]],'registro operativa'!$Y$3:$Y$11268,"&gt;0")</f>
        <v>0</v>
      </c>
      <c r="J48" s="6">
        <f>COUNTIFS('registro operativa'!$G$3:$G$11268,Tabla3[[#This Row],[Nº DE SEMANA]],'registro operativa'!$Y$3:$Y$11268,"&lt;0")</f>
        <v>0</v>
      </c>
      <c r="K48" s="6">
        <f>COUNTIFS('registro operativa'!$H$3:$H$11268,Tabla3[[#This Row],[Nº DE SEMANA]],'registro operativa'!$Y$3:$Y$11268,0)</f>
        <v>0</v>
      </c>
      <c r="L48" s="6" t="str">
        <f t="shared" si="5"/>
        <v/>
      </c>
      <c r="M48" s="6" t="str">
        <f>IFERROR(AVERAGEIFS('registro operativa'!$Y$3:$Y$11268,'registro operativa'!$G$3:$G$11268,Tabla3[[#This Row],[Nº DE SEMANA]],'registro operativa'!$Y$3:$Y$11268,"&gt;0"),"")</f>
        <v/>
      </c>
      <c r="N48" s="6" t="str">
        <f>IFERROR(AVERAGEIFS('registro operativa'!$Y$3:$Y$11268,'registro operativa'!$G$3:$G$11268,Tabla3[[#This Row],[Nº DE SEMANA]],'registro operativa'!$Y$3:$Y$11268,"&lt;0"),"")</f>
        <v/>
      </c>
      <c r="O48" s="6" t="str">
        <f t="shared" si="6"/>
        <v/>
      </c>
      <c r="P48" s="6" t="str">
        <f t="shared" si="7"/>
        <v/>
      </c>
      <c r="Q48" s="23"/>
      <c r="R48" s="23"/>
      <c r="S48" s="23"/>
    </row>
    <row r="49" spans="1:19" x14ac:dyDescent="0.25">
      <c r="A49" s="23"/>
      <c r="B49" s="23"/>
      <c r="C49" s="6">
        <f>IFERROR(COUNTIFS('registro operativa'!$AE$3:$AE$11268,1,'registro operativa'!$G$3:$G$11268,Tabla3[[#This Row],[Nº DE SEMANA]]),"")</f>
        <v>0</v>
      </c>
      <c r="D49" s="6">
        <f>SUMIF(Tabla1[SEMANA],Tabla3[[#This Row],[Nº DE SEMANA]],Tabla1[GROSS])</f>
        <v>0</v>
      </c>
      <c r="E49" s="6">
        <f>SUMIF(Tabla1[SEMANA],Tabla3[[#This Row],[Nº DE SEMANA]],Tabla1[NETO EN PPRO8])</f>
        <v>0</v>
      </c>
      <c r="F49" s="6">
        <f>SUMIF(Tabla1[SEMANA],Tabla3[[#This Row],[Nº DE SEMANA]],Tabla1[FEES])</f>
        <v>0</v>
      </c>
      <c r="G49" s="6" t="str">
        <f t="shared" si="4"/>
        <v/>
      </c>
      <c r="H49" s="6">
        <f>COUNTIF('registro operativa'!$G$3:$G$11268,Tabla3[[#This Row],[Nº DE SEMANA]])</f>
        <v>0</v>
      </c>
      <c r="I49" s="6">
        <f>COUNTIFS('registro operativa'!$G$3:$G$11268,Tabla3[[#This Row],[Nº DE SEMANA]],'registro operativa'!$Y$3:$Y$11268,"&gt;0")</f>
        <v>0</v>
      </c>
      <c r="J49" s="6">
        <f>COUNTIFS('registro operativa'!$G$3:$G$11268,Tabla3[[#This Row],[Nº DE SEMANA]],'registro operativa'!$Y$3:$Y$11268,"&lt;0")</f>
        <v>0</v>
      </c>
      <c r="K49" s="6">
        <f>COUNTIFS('registro operativa'!$H$3:$H$11268,Tabla3[[#This Row],[Nº DE SEMANA]],'registro operativa'!$Y$3:$Y$11268,0)</f>
        <v>0</v>
      </c>
      <c r="L49" s="6" t="str">
        <f t="shared" si="5"/>
        <v/>
      </c>
      <c r="M49" s="6" t="str">
        <f>IFERROR(AVERAGEIFS('registro operativa'!$Y$3:$Y$11268,'registro operativa'!$G$3:$G$11268,Tabla3[[#This Row],[Nº DE SEMANA]],'registro operativa'!$Y$3:$Y$11268,"&gt;0"),"")</f>
        <v/>
      </c>
      <c r="N49" s="6" t="str">
        <f>IFERROR(AVERAGEIFS('registro operativa'!$Y$3:$Y$11268,'registro operativa'!$G$3:$G$11268,Tabla3[[#This Row],[Nº DE SEMANA]],'registro operativa'!$Y$3:$Y$11268,"&lt;0"),"")</f>
        <v/>
      </c>
      <c r="O49" s="6" t="str">
        <f t="shared" si="6"/>
        <v/>
      </c>
      <c r="P49" s="6" t="str">
        <f t="shared" si="7"/>
        <v/>
      </c>
      <c r="Q49" s="23"/>
      <c r="R49" s="23"/>
      <c r="S49" s="23"/>
    </row>
    <row r="50" spans="1:19" x14ac:dyDescent="0.25">
      <c r="A50" s="23"/>
      <c r="B50" s="23"/>
      <c r="C50" s="6">
        <f>IFERROR(COUNTIFS('registro operativa'!$AE$3:$AE$11268,1,'registro operativa'!$G$3:$G$11268,Tabla3[[#This Row],[Nº DE SEMANA]]),"")</f>
        <v>0</v>
      </c>
      <c r="D50" s="6">
        <f>SUMIF(Tabla1[SEMANA],Tabla3[[#This Row],[Nº DE SEMANA]],Tabla1[GROSS])</f>
        <v>0</v>
      </c>
      <c r="E50" s="6">
        <f>SUMIF(Tabla1[SEMANA],Tabla3[[#This Row],[Nº DE SEMANA]],Tabla1[NETO EN PPRO8])</f>
        <v>0</v>
      </c>
      <c r="F50" s="6">
        <f>SUMIF(Tabla1[SEMANA],Tabla3[[#This Row],[Nº DE SEMANA]],Tabla1[FEES])</f>
        <v>0</v>
      </c>
      <c r="G50" s="6" t="str">
        <f t="shared" si="4"/>
        <v/>
      </c>
      <c r="H50" s="6">
        <f>COUNTIF('registro operativa'!$G$3:$G$11268,Tabla3[[#This Row],[Nº DE SEMANA]])</f>
        <v>0</v>
      </c>
      <c r="I50" s="6">
        <f>COUNTIFS('registro operativa'!$G$3:$G$11268,Tabla3[[#This Row],[Nº DE SEMANA]],'registro operativa'!$Y$3:$Y$11268,"&gt;0")</f>
        <v>0</v>
      </c>
      <c r="J50" s="6">
        <f>COUNTIFS('registro operativa'!$G$3:$G$11268,Tabla3[[#This Row],[Nº DE SEMANA]],'registro operativa'!$Y$3:$Y$11268,"&lt;0")</f>
        <v>0</v>
      </c>
      <c r="K50" s="6">
        <f>COUNTIFS('registro operativa'!$H$3:$H$11268,Tabla3[[#This Row],[Nº DE SEMANA]],'registro operativa'!$Y$3:$Y$11268,0)</f>
        <v>0</v>
      </c>
      <c r="L50" s="6" t="str">
        <f t="shared" si="5"/>
        <v/>
      </c>
      <c r="M50" s="6" t="str">
        <f>IFERROR(AVERAGEIFS('registro operativa'!$Y$3:$Y$11268,'registro operativa'!$G$3:$G$11268,Tabla3[[#This Row],[Nº DE SEMANA]],'registro operativa'!$Y$3:$Y$11268,"&gt;0"),"")</f>
        <v/>
      </c>
      <c r="N50" s="6" t="str">
        <f>IFERROR(AVERAGEIFS('registro operativa'!$Y$3:$Y$11268,'registro operativa'!$G$3:$G$11268,Tabla3[[#This Row],[Nº DE SEMANA]],'registro operativa'!$Y$3:$Y$11268,"&lt;0"),"")</f>
        <v/>
      </c>
      <c r="O50" s="6" t="str">
        <f t="shared" si="6"/>
        <v/>
      </c>
      <c r="P50" s="6" t="str">
        <f t="shared" si="7"/>
        <v/>
      </c>
      <c r="Q50" s="23"/>
      <c r="R50" s="23"/>
      <c r="S50" s="23"/>
    </row>
    <row r="51" spans="1:19" x14ac:dyDescent="0.25">
      <c r="A51" s="23"/>
      <c r="B51" s="23"/>
      <c r="C51" s="6">
        <f>IFERROR(COUNTIFS('registro operativa'!$AE$3:$AE$11268,1,'registro operativa'!$G$3:$G$11268,Tabla3[[#This Row],[Nº DE SEMANA]]),"")</f>
        <v>0</v>
      </c>
      <c r="D51" s="6">
        <f>SUMIF(Tabla1[SEMANA],Tabla3[[#This Row],[Nº DE SEMANA]],Tabla1[GROSS])</f>
        <v>0</v>
      </c>
      <c r="E51" s="6">
        <f>SUMIF(Tabla1[SEMANA],Tabla3[[#This Row],[Nº DE SEMANA]],Tabla1[NETO EN PPRO8])</f>
        <v>0</v>
      </c>
      <c r="F51" s="6">
        <f>SUMIF(Tabla1[SEMANA],Tabla3[[#This Row],[Nº DE SEMANA]],Tabla1[FEES])</f>
        <v>0</v>
      </c>
      <c r="G51" s="6" t="str">
        <f t="shared" si="4"/>
        <v/>
      </c>
      <c r="H51" s="6">
        <f>COUNTIF('registro operativa'!$G$3:$G$11268,Tabla3[[#This Row],[Nº DE SEMANA]])</f>
        <v>0</v>
      </c>
      <c r="I51" s="6">
        <f>COUNTIFS('registro operativa'!$G$3:$G$11268,Tabla3[[#This Row],[Nº DE SEMANA]],'registro operativa'!$Y$3:$Y$11268,"&gt;0")</f>
        <v>0</v>
      </c>
      <c r="J51" s="6">
        <f>COUNTIFS('registro operativa'!$G$3:$G$11268,Tabla3[[#This Row],[Nº DE SEMANA]],'registro operativa'!$Y$3:$Y$11268,"&lt;0")</f>
        <v>0</v>
      </c>
      <c r="K51" s="6">
        <f>COUNTIFS('registro operativa'!$H$3:$H$11268,Tabla3[[#This Row],[Nº DE SEMANA]],'registro operativa'!$Y$3:$Y$11268,0)</f>
        <v>0</v>
      </c>
      <c r="L51" s="6" t="str">
        <f t="shared" si="5"/>
        <v/>
      </c>
      <c r="M51" s="6" t="str">
        <f>IFERROR(AVERAGEIFS('registro operativa'!$Y$3:$Y$11268,'registro operativa'!$G$3:$G$11268,Tabla3[[#This Row],[Nº DE SEMANA]],'registro operativa'!$Y$3:$Y$11268,"&gt;0"),"")</f>
        <v/>
      </c>
      <c r="N51" s="6" t="str">
        <f>IFERROR(AVERAGEIFS('registro operativa'!$Y$3:$Y$11268,'registro operativa'!$G$3:$G$11268,Tabla3[[#This Row],[Nº DE SEMANA]],'registro operativa'!$Y$3:$Y$11268,"&lt;0"),"")</f>
        <v/>
      </c>
      <c r="O51" s="6" t="str">
        <f t="shared" si="6"/>
        <v/>
      </c>
      <c r="P51" s="6" t="str">
        <f t="shared" si="7"/>
        <v/>
      </c>
      <c r="Q51" s="23"/>
      <c r="R51" s="23"/>
      <c r="S51" s="23"/>
    </row>
    <row r="52" spans="1:19" x14ac:dyDescent="0.25">
      <c r="A52" s="23"/>
      <c r="B52" s="23"/>
      <c r="C52" s="6">
        <f>IFERROR(COUNTIFS('registro operativa'!$AE$3:$AE$11268,1,'registro operativa'!$G$3:$G$11268,Tabla3[[#This Row],[Nº DE SEMANA]]),"")</f>
        <v>0</v>
      </c>
      <c r="D52" s="6">
        <f>SUMIF(Tabla1[SEMANA],Tabla3[[#This Row],[Nº DE SEMANA]],Tabla1[GROSS])</f>
        <v>0</v>
      </c>
      <c r="E52" s="6">
        <f>SUMIF(Tabla1[SEMANA],Tabla3[[#This Row],[Nº DE SEMANA]],Tabla1[NETO EN PPRO8])</f>
        <v>0</v>
      </c>
      <c r="F52" s="6">
        <f>SUMIF(Tabla1[SEMANA],Tabla3[[#This Row],[Nº DE SEMANA]],Tabla1[FEES])</f>
        <v>0</v>
      </c>
      <c r="G52" s="6" t="str">
        <f t="shared" si="4"/>
        <v/>
      </c>
      <c r="H52" s="6">
        <f>COUNTIF('registro operativa'!$G$3:$G$11268,Tabla3[[#This Row],[Nº DE SEMANA]])</f>
        <v>0</v>
      </c>
      <c r="I52" s="6">
        <f>COUNTIFS('registro operativa'!$G$3:$G$11268,Tabla3[[#This Row],[Nº DE SEMANA]],'registro operativa'!$Y$3:$Y$11268,"&gt;0")</f>
        <v>0</v>
      </c>
      <c r="J52" s="6">
        <f>COUNTIFS('registro operativa'!$G$3:$G$11268,Tabla3[[#This Row],[Nº DE SEMANA]],'registro operativa'!$Y$3:$Y$11268,"&lt;0")</f>
        <v>0</v>
      </c>
      <c r="K52" s="6">
        <f>COUNTIFS('registro operativa'!$H$3:$H$11268,Tabla3[[#This Row],[Nº DE SEMANA]],'registro operativa'!$Y$3:$Y$11268,0)</f>
        <v>0</v>
      </c>
      <c r="L52" s="6" t="str">
        <f t="shared" si="5"/>
        <v/>
      </c>
      <c r="M52" s="6" t="str">
        <f>IFERROR(AVERAGEIFS('registro operativa'!$Y$3:$Y$11268,'registro operativa'!$G$3:$G$11268,Tabla3[[#This Row],[Nº DE SEMANA]],'registro operativa'!$Y$3:$Y$11268,"&gt;0"),"")</f>
        <v/>
      </c>
      <c r="N52" s="6" t="str">
        <f>IFERROR(AVERAGEIFS('registro operativa'!$Y$3:$Y$11268,'registro operativa'!$G$3:$G$11268,Tabla3[[#This Row],[Nº DE SEMANA]],'registro operativa'!$Y$3:$Y$11268,"&lt;0"),"")</f>
        <v/>
      </c>
      <c r="O52" s="6" t="str">
        <f t="shared" si="6"/>
        <v/>
      </c>
      <c r="P52" s="6" t="str">
        <f t="shared" si="7"/>
        <v/>
      </c>
      <c r="Q52" s="23"/>
      <c r="R52" s="23"/>
      <c r="S52" s="23"/>
    </row>
    <row r="53" spans="1:19" x14ac:dyDescent="0.25">
      <c r="A53" s="23"/>
      <c r="B53" s="23"/>
      <c r="C53" s="6">
        <f>IFERROR(COUNTIFS('registro operativa'!$AE$3:$AE$11268,1,'registro operativa'!$G$3:$G$11268,Tabla3[[#This Row],[Nº DE SEMANA]]),"")</f>
        <v>0</v>
      </c>
      <c r="D53" s="6">
        <f>SUMIF(Tabla1[SEMANA],Tabla3[[#This Row],[Nº DE SEMANA]],Tabla1[GROSS])</f>
        <v>0</v>
      </c>
      <c r="E53" s="6">
        <f>SUMIF(Tabla1[SEMANA],Tabla3[[#This Row],[Nº DE SEMANA]],Tabla1[NETO EN PPRO8])</f>
        <v>0</v>
      </c>
      <c r="F53" s="6">
        <f>SUMIF(Tabla1[SEMANA],Tabla3[[#This Row],[Nº DE SEMANA]],Tabla1[FEES])</f>
        <v>0</v>
      </c>
      <c r="G53" s="6" t="str">
        <f t="shared" si="4"/>
        <v/>
      </c>
      <c r="H53" s="6">
        <f>COUNTIF('registro operativa'!$G$3:$G$11268,Tabla3[[#This Row],[Nº DE SEMANA]])</f>
        <v>0</v>
      </c>
      <c r="I53" s="6">
        <f>COUNTIFS('registro operativa'!$G$3:$G$11268,Tabla3[[#This Row],[Nº DE SEMANA]],'registro operativa'!$Y$3:$Y$11268,"&gt;0")</f>
        <v>0</v>
      </c>
      <c r="J53" s="6">
        <f>COUNTIFS('registro operativa'!$G$3:$G$11268,Tabla3[[#This Row],[Nº DE SEMANA]],'registro operativa'!$Y$3:$Y$11268,"&lt;0")</f>
        <v>0</v>
      </c>
      <c r="K53" s="6">
        <f>COUNTIFS('registro operativa'!$H$3:$H$11268,Tabla3[[#This Row],[Nº DE SEMANA]],'registro operativa'!$Y$3:$Y$11268,0)</f>
        <v>0</v>
      </c>
      <c r="L53" s="6" t="str">
        <f t="shared" si="5"/>
        <v/>
      </c>
      <c r="M53" s="6" t="str">
        <f>IFERROR(AVERAGEIFS('registro operativa'!$Y$3:$Y$11268,'registro operativa'!$G$3:$G$11268,Tabla3[[#This Row],[Nº DE SEMANA]],'registro operativa'!$Y$3:$Y$11268,"&gt;0"),"")</f>
        <v/>
      </c>
      <c r="N53" s="6" t="str">
        <f>IFERROR(AVERAGEIFS('registro operativa'!$Y$3:$Y$11268,'registro operativa'!$G$3:$G$11268,Tabla3[[#This Row],[Nº DE SEMANA]],'registro operativa'!$Y$3:$Y$11268,"&lt;0"),"")</f>
        <v/>
      </c>
      <c r="O53" s="6" t="str">
        <f t="shared" si="6"/>
        <v/>
      </c>
      <c r="P53" s="6" t="str">
        <f t="shared" si="7"/>
        <v/>
      </c>
      <c r="Q53" s="23"/>
      <c r="R53" s="23"/>
      <c r="S53" s="23"/>
    </row>
    <row r="54" spans="1:19" x14ac:dyDescent="0.25">
      <c r="A54" s="23"/>
      <c r="B54" s="23"/>
      <c r="C54" s="6">
        <f>IFERROR(COUNTIFS('registro operativa'!$AE$3:$AE$11268,1,'registro operativa'!$G$3:$G$11268,Tabla3[[#This Row],[Nº DE SEMANA]]),"")</f>
        <v>0</v>
      </c>
      <c r="D54" s="6">
        <f>SUMIF(Tabla1[SEMANA],Tabla3[[#This Row],[Nº DE SEMANA]],Tabla1[GROSS])</f>
        <v>0</v>
      </c>
      <c r="E54" s="6">
        <f>SUMIF(Tabla1[SEMANA],Tabla3[[#This Row],[Nº DE SEMANA]],Tabla1[NETO EN PPRO8])</f>
        <v>0</v>
      </c>
      <c r="F54" s="6">
        <f>SUMIF(Tabla1[SEMANA],Tabla3[[#This Row],[Nº DE SEMANA]],Tabla1[FEES])</f>
        <v>0</v>
      </c>
      <c r="G54" s="6" t="str">
        <f t="shared" si="4"/>
        <v/>
      </c>
      <c r="H54" s="6">
        <f>COUNTIF('registro operativa'!$G$3:$G$11268,Tabla3[[#This Row],[Nº DE SEMANA]])</f>
        <v>0</v>
      </c>
      <c r="I54" s="6">
        <f>COUNTIFS('registro operativa'!$G$3:$G$11268,Tabla3[[#This Row],[Nº DE SEMANA]],'registro operativa'!$Y$3:$Y$11268,"&gt;0")</f>
        <v>0</v>
      </c>
      <c r="J54" s="6">
        <f>COUNTIFS('registro operativa'!$G$3:$G$11268,Tabla3[[#This Row],[Nº DE SEMANA]],'registro operativa'!$Y$3:$Y$11268,"&lt;0")</f>
        <v>0</v>
      </c>
      <c r="K54" s="6">
        <f>COUNTIFS('registro operativa'!$H$3:$H$11268,Tabla3[[#This Row],[Nº DE SEMANA]],'registro operativa'!$Y$3:$Y$11268,0)</f>
        <v>0</v>
      </c>
      <c r="L54" s="6" t="str">
        <f t="shared" si="5"/>
        <v/>
      </c>
      <c r="M54" s="6" t="str">
        <f>IFERROR(AVERAGEIFS('registro operativa'!$Y$3:$Y$11268,'registro operativa'!$G$3:$G$11268,Tabla3[[#This Row],[Nº DE SEMANA]],'registro operativa'!$Y$3:$Y$11268,"&gt;0"),"")</f>
        <v/>
      </c>
      <c r="N54" s="6" t="str">
        <f>IFERROR(AVERAGEIFS('registro operativa'!$Y$3:$Y$11268,'registro operativa'!$G$3:$G$11268,Tabla3[[#This Row],[Nº DE SEMANA]],'registro operativa'!$Y$3:$Y$11268,"&lt;0"),"")</f>
        <v/>
      </c>
      <c r="O54" s="6" t="str">
        <f t="shared" si="6"/>
        <v/>
      </c>
      <c r="P54" s="6" t="str">
        <f t="shared" si="7"/>
        <v/>
      </c>
      <c r="Q54" s="23"/>
      <c r="R54" s="23"/>
      <c r="S54" s="23"/>
    </row>
    <row r="55" spans="1:19" x14ac:dyDescent="0.25">
      <c r="A55" s="23"/>
      <c r="B55" s="23"/>
      <c r="C55" s="6">
        <f>IFERROR(COUNTIFS('registro operativa'!$AE$3:$AE$11268,1,'registro operativa'!$G$3:$G$11268,Tabla3[[#This Row],[Nº DE SEMANA]]),"")</f>
        <v>0</v>
      </c>
      <c r="D55" s="6">
        <f>SUMIF(Tabla1[SEMANA],Tabla3[[#This Row],[Nº DE SEMANA]],Tabla1[GROSS])</f>
        <v>0</v>
      </c>
      <c r="E55" s="6">
        <f>SUMIF(Tabla1[SEMANA],Tabla3[[#This Row],[Nº DE SEMANA]],Tabla1[NETO EN PPRO8])</f>
        <v>0</v>
      </c>
      <c r="F55" s="6">
        <f>SUMIF(Tabla1[SEMANA],Tabla3[[#This Row],[Nº DE SEMANA]],Tabla1[FEES])</f>
        <v>0</v>
      </c>
      <c r="G55" s="6" t="str">
        <f t="shared" si="4"/>
        <v/>
      </c>
      <c r="H55" s="6">
        <f>COUNTIF('registro operativa'!$G$3:$G$11268,Tabla3[[#This Row],[Nº DE SEMANA]])</f>
        <v>0</v>
      </c>
      <c r="I55" s="6">
        <f>COUNTIFS('registro operativa'!$G$3:$G$11268,Tabla3[[#This Row],[Nº DE SEMANA]],'registro operativa'!$Y$3:$Y$11268,"&gt;0")</f>
        <v>0</v>
      </c>
      <c r="J55" s="6">
        <f>COUNTIFS('registro operativa'!$G$3:$G$11268,Tabla3[[#This Row],[Nº DE SEMANA]],'registro operativa'!$Y$3:$Y$11268,"&lt;0")</f>
        <v>0</v>
      </c>
      <c r="K55" s="6">
        <f>COUNTIFS('registro operativa'!$H$3:$H$11268,Tabla3[[#This Row],[Nº DE SEMANA]],'registro operativa'!$Y$3:$Y$11268,0)</f>
        <v>0</v>
      </c>
      <c r="L55" s="6" t="str">
        <f t="shared" si="5"/>
        <v/>
      </c>
      <c r="M55" s="6" t="str">
        <f>IFERROR(AVERAGEIFS('registro operativa'!$Y$3:$Y$11268,'registro operativa'!$G$3:$G$11268,Tabla3[[#This Row],[Nº DE SEMANA]],'registro operativa'!$Y$3:$Y$11268,"&gt;0"),"")</f>
        <v/>
      </c>
      <c r="N55" s="6" t="str">
        <f>IFERROR(AVERAGEIFS('registro operativa'!$Y$3:$Y$11268,'registro operativa'!$G$3:$G$11268,Tabla3[[#This Row],[Nº DE SEMANA]],'registro operativa'!$Y$3:$Y$11268,"&lt;0"),"")</f>
        <v/>
      </c>
      <c r="O55" s="6" t="str">
        <f t="shared" si="6"/>
        <v/>
      </c>
      <c r="P55" s="6" t="str">
        <f t="shared" si="7"/>
        <v/>
      </c>
      <c r="Q55" s="23"/>
      <c r="R55" s="23"/>
      <c r="S55" s="23"/>
    </row>
    <row r="56" spans="1:19" x14ac:dyDescent="0.25">
      <c r="A56" s="23"/>
      <c r="B56" s="23"/>
      <c r="C56" s="6">
        <f>IFERROR(COUNTIFS('registro operativa'!$AE$3:$AE$11268,1,'registro operativa'!$G$3:$G$11268,Tabla3[[#This Row],[Nº DE SEMANA]]),"")</f>
        <v>0</v>
      </c>
      <c r="D56" s="6">
        <f>SUMIF(Tabla1[SEMANA],Tabla3[[#This Row],[Nº DE SEMANA]],Tabla1[GROSS])</f>
        <v>0</v>
      </c>
      <c r="E56" s="6">
        <f>SUMIF(Tabla1[SEMANA],Tabla3[[#This Row],[Nº DE SEMANA]],Tabla1[NETO EN PPRO8])</f>
        <v>0</v>
      </c>
      <c r="F56" s="6">
        <f>SUMIF(Tabla1[SEMANA],Tabla3[[#This Row],[Nº DE SEMANA]],Tabla1[FEES])</f>
        <v>0</v>
      </c>
      <c r="G56" s="6" t="str">
        <f t="shared" si="4"/>
        <v/>
      </c>
      <c r="H56" s="6">
        <f>COUNTIF('registro operativa'!$G$3:$G$11268,Tabla3[[#This Row],[Nº DE SEMANA]])</f>
        <v>0</v>
      </c>
      <c r="I56" s="6">
        <f>COUNTIFS('registro operativa'!$G$3:$G$11268,Tabla3[[#This Row],[Nº DE SEMANA]],'registro operativa'!$Y$3:$Y$11268,"&gt;0")</f>
        <v>0</v>
      </c>
      <c r="J56" s="6">
        <f>COUNTIFS('registro operativa'!$G$3:$G$11268,Tabla3[[#This Row],[Nº DE SEMANA]],'registro operativa'!$Y$3:$Y$11268,"&lt;0")</f>
        <v>0</v>
      </c>
      <c r="K56" s="6">
        <f>COUNTIFS('registro operativa'!$H$3:$H$11268,Tabla3[[#This Row],[Nº DE SEMANA]],'registro operativa'!$Y$3:$Y$11268,0)</f>
        <v>0</v>
      </c>
      <c r="L56" s="6" t="str">
        <f t="shared" si="5"/>
        <v/>
      </c>
      <c r="M56" s="6" t="str">
        <f>IFERROR(AVERAGEIFS('registro operativa'!$Y$3:$Y$11268,'registro operativa'!$G$3:$G$11268,Tabla3[[#This Row],[Nº DE SEMANA]],'registro operativa'!$Y$3:$Y$11268,"&gt;0"),"")</f>
        <v/>
      </c>
      <c r="N56" s="6" t="str">
        <f>IFERROR(AVERAGEIFS('registro operativa'!$Y$3:$Y$11268,'registro operativa'!$G$3:$G$11268,Tabla3[[#This Row],[Nº DE SEMANA]],'registro operativa'!$Y$3:$Y$11268,"&lt;0"),"")</f>
        <v/>
      </c>
      <c r="O56" s="6" t="str">
        <f t="shared" si="6"/>
        <v/>
      </c>
      <c r="P56" s="6" t="str">
        <f t="shared" si="7"/>
        <v/>
      </c>
      <c r="Q56" s="23"/>
      <c r="R56" s="23"/>
      <c r="S56" s="23"/>
    </row>
    <row r="57" spans="1:19" x14ac:dyDescent="0.25">
      <c r="A57" s="23"/>
      <c r="B57" s="23"/>
      <c r="C57" s="6">
        <f>IFERROR(COUNTIFS('registro operativa'!$AE$3:$AE$11268,1,'registro operativa'!$G$3:$G$11268,Tabla3[[#This Row],[Nº DE SEMANA]]),"")</f>
        <v>0</v>
      </c>
      <c r="D57" s="6">
        <f>SUMIF(Tabla1[SEMANA],Tabla3[[#This Row],[Nº DE SEMANA]],Tabla1[GROSS])</f>
        <v>0</v>
      </c>
      <c r="E57" s="6">
        <f>SUMIF(Tabla1[SEMANA],Tabla3[[#This Row],[Nº DE SEMANA]],Tabla1[NETO EN PPRO8])</f>
        <v>0</v>
      </c>
      <c r="F57" s="6">
        <f>SUMIF(Tabla1[SEMANA],Tabla3[[#This Row],[Nº DE SEMANA]],Tabla1[FEES])</f>
        <v>0</v>
      </c>
      <c r="G57" s="6" t="str">
        <f t="shared" si="4"/>
        <v/>
      </c>
      <c r="H57" s="6">
        <f>COUNTIF('registro operativa'!$G$3:$G$11268,Tabla3[[#This Row],[Nº DE SEMANA]])</f>
        <v>0</v>
      </c>
      <c r="I57" s="6">
        <f>COUNTIFS('registro operativa'!$G$3:$G$11268,Tabla3[[#This Row],[Nº DE SEMANA]],'registro operativa'!$Y$3:$Y$11268,"&gt;0")</f>
        <v>0</v>
      </c>
      <c r="J57" s="6">
        <f>COUNTIFS('registro operativa'!$G$3:$G$11268,Tabla3[[#This Row],[Nº DE SEMANA]],'registro operativa'!$Y$3:$Y$11268,"&lt;0")</f>
        <v>0</v>
      </c>
      <c r="K57" s="6">
        <f>COUNTIFS('registro operativa'!$H$3:$H$11268,Tabla3[[#This Row],[Nº DE SEMANA]],'registro operativa'!$Y$3:$Y$11268,0)</f>
        <v>0</v>
      </c>
      <c r="L57" s="6" t="str">
        <f t="shared" si="5"/>
        <v/>
      </c>
      <c r="M57" s="6" t="str">
        <f>IFERROR(AVERAGEIFS('registro operativa'!$Y$3:$Y$11268,'registro operativa'!$G$3:$G$11268,Tabla3[[#This Row],[Nº DE SEMANA]],'registro operativa'!$Y$3:$Y$11268,"&gt;0"),"")</f>
        <v/>
      </c>
      <c r="N57" s="6" t="str">
        <f>IFERROR(AVERAGEIFS('registro operativa'!$Y$3:$Y$11268,'registro operativa'!$G$3:$G$11268,Tabla3[[#This Row],[Nº DE SEMANA]],'registro operativa'!$Y$3:$Y$11268,"&lt;0"),"")</f>
        <v/>
      </c>
      <c r="O57" s="6" t="str">
        <f t="shared" si="6"/>
        <v/>
      </c>
      <c r="P57" s="6" t="str">
        <f t="shared" si="7"/>
        <v/>
      </c>
      <c r="Q57" s="23"/>
      <c r="R57" s="23"/>
      <c r="S57" s="23"/>
    </row>
    <row r="58" spans="1:19" x14ac:dyDescent="0.25">
      <c r="A58" s="23"/>
      <c r="B58" s="23"/>
      <c r="C58" s="6">
        <f>IFERROR(COUNTIFS('registro operativa'!$AE$3:$AE$11268,1,'registro operativa'!$G$3:$G$11268,Tabla3[[#This Row],[Nº DE SEMANA]]),"")</f>
        <v>0</v>
      </c>
      <c r="D58" s="6">
        <f>SUMIF(Tabla1[SEMANA],Tabla3[[#This Row],[Nº DE SEMANA]],Tabla1[GROSS])</f>
        <v>0</v>
      </c>
      <c r="E58" s="6">
        <f>SUMIF(Tabla1[SEMANA],Tabla3[[#This Row],[Nº DE SEMANA]],Tabla1[NETO EN PPRO8])</f>
        <v>0</v>
      </c>
      <c r="F58" s="6">
        <f>SUMIF(Tabla1[SEMANA],Tabla3[[#This Row],[Nº DE SEMANA]],Tabla1[FEES])</f>
        <v>0</v>
      </c>
      <c r="G58" s="6" t="str">
        <f t="shared" si="4"/>
        <v/>
      </c>
      <c r="H58" s="6">
        <f>COUNTIF('registro operativa'!$G$3:$G$11268,Tabla3[[#This Row],[Nº DE SEMANA]])</f>
        <v>0</v>
      </c>
      <c r="I58" s="6">
        <f>COUNTIFS('registro operativa'!$G$3:$G$11268,Tabla3[[#This Row],[Nº DE SEMANA]],'registro operativa'!$Y$3:$Y$11268,"&gt;0")</f>
        <v>0</v>
      </c>
      <c r="J58" s="6">
        <f>COUNTIFS('registro operativa'!$G$3:$G$11268,Tabla3[[#This Row],[Nº DE SEMANA]],'registro operativa'!$Y$3:$Y$11268,"&lt;0")</f>
        <v>0</v>
      </c>
      <c r="K58" s="6">
        <f>COUNTIFS('registro operativa'!$H$3:$H$11268,Tabla3[[#This Row],[Nº DE SEMANA]],'registro operativa'!$Y$3:$Y$11268,0)</f>
        <v>0</v>
      </c>
      <c r="L58" s="6" t="str">
        <f t="shared" si="5"/>
        <v/>
      </c>
      <c r="M58" s="6" t="str">
        <f>IFERROR(AVERAGEIFS('registro operativa'!$Y$3:$Y$11268,'registro operativa'!$G$3:$G$11268,Tabla3[[#This Row],[Nº DE SEMANA]],'registro operativa'!$Y$3:$Y$11268,"&gt;0"),"")</f>
        <v/>
      </c>
      <c r="N58" s="6" t="str">
        <f>IFERROR(AVERAGEIFS('registro operativa'!$Y$3:$Y$11268,'registro operativa'!$G$3:$G$11268,Tabla3[[#This Row],[Nº DE SEMANA]],'registro operativa'!$Y$3:$Y$11268,"&lt;0"),"")</f>
        <v/>
      </c>
      <c r="O58" s="6" t="str">
        <f t="shared" si="6"/>
        <v/>
      </c>
      <c r="P58" s="6" t="str">
        <f t="shared" si="7"/>
        <v/>
      </c>
      <c r="Q58" s="23"/>
      <c r="R58" s="23"/>
      <c r="S58" s="23"/>
    </row>
    <row r="59" spans="1:19" x14ac:dyDescent="0.25">
      <c r="A59" s="23"/>
      <c r="B59" s="23"/>
      <c r="C59" s="6">
        <f>IFERROR(COUNTIFS('registro operativa'!$AE$3:$AE$11268,1,'registro operativa'!$G$3:$G$11268,Tabla3[[#This Row],[Nº DE SEMANA]]),"")</f>
        <v>0</v>
      </c>
      <c r="D59" s="6">
        <f>SUMIF(Tabla1[SEMANA],Tabla3[[#This Row],[Nº DE SEMANA]],Tabla1[GROSS])</f>
        <v>0</v>
      </c>
      <c r="E59" s="6">
        <f>SUMIF(Tabla1[SEMANA],Tabla3[[#This Row],[Nº DE SEMANA]],Tabla1[NETO EN PPRO8])</f>
        <v>0</v>
      </c>
      <c r="F59" s="6">
        <f>SUMIF(Tabla1[SEMANA],Tabla3[[#This Row],[Nº DE SEMANA]],Tabla1[FEES])</f>
        <v>0</v>
      </c>
      <c r="G59" s="6" t="str">
        <f t="shared" si="4"/>
        <v/>
      </c>
      <c r="H59" s="6">
        <f>COUNTIF('registro operativa'!$G$3:$G$11268,Tabla3[[#This Row],[Nº DE SEMANA]])</f>
        <v>0</v>
      </c>
      <c r="I59" s="6">
        <f>COUNTIFS('registro operativa'!$G$3:$G$11268,Tabla3[[#This Row],[Nº DE SEMANA]],'registro operativa'!$Y$3:$Y$11268,"&gt;0")</f>
        <v>0</v>
      </c>
      <c r="J59" s="6">
        <f>COUNTIFS('registro operativa'!$G$3:$G$11268,Tabla3[[#This Row],[Nº DE SEMANA]],'registro operativa'!$Y$3:$Y$11268,"&lt;0")</f>
        <v>0</v>
      </c>
      <c r="K59" s="6">
        <f>COUNTIFS('registro operativa'!$H$3:$H$11268,Tabla3[[#This Row],[Nº DE SEMANA]],'registro operativa'!$Y$3:$Y$11268,0)</f>
        <v>0</v>
      </c>
      <c r="L59" s="6" t="str">
        <f t="shared" si="5"/>
        <v/>
      </c>
      <c r="M59" s="6" t="str">
        <f>IFERROR(AVERAGEIFS('registro operativa'!$Y$3:$Y$11268,'registro operativa'!$G$3:$G$11268,Tabla3[[#This Row],[Nº DE SEMANA]],'registro operativa'!$Y$3:$Y$11268,"&gt;0"),"")</f>
        <v/>
      </c>
      <c r="N59" s="6" t="str">
        <f>IFERROR(AVERAGEIFS('registro operativa'!$Y$3:$Y$11268,'registro operativa'!$G$3:$G$11268,Tabla3[[#This Row],[Nº DE SEMANA]],'registro operativa'!$Y$3:$Y$11268,"&lt;0"),"")</f>
        <v/>
      </c>
      <c r="O59" s="6" t="str">
        <f t="shared" si="6"/>
        <v/>
      </c>
      <c r="P59" s="6" t="str">
        <f t="shared" si="7"/>
        <v/>
      </c>
      <c r="Q59" s="23"/>
      <c r="R59" s="23"/>
      <c r="S59" s="23"/>
    </row>
    <row r="60" spans="1:19" x14ac:dyDescent="0.25">
      <c r="A60" s="23"/>
      <c r="B60" s="23"/>
      <c r="C60" s="6">
        <f>IFERROR(COUNTIFS('registro operativa'!$AE$3:$AE$11268,1,'registro operativa'!$G$3:$G$11268,Tabla3[[#This Row],[Nº DE SEMANA]]),"")</f>
        <v>0</v>
      </c>
      <c r="D60" s="6">
        <f>SUMIF(Tabla1[SEMANA],Tabla3[[#This Row],[Nº DE SEMANA]],Tabla1[GROSS])</f>
        <v>0</v>
      </c>
      <c r="E60" s="6">
        <f>SUMIF(Tabla1[SEMANA],Tabla3[[#This Row],[Nº DE SEMANA]],Tabla1[NETO EN PPRO8])</f>
        <v>0</v>
      </c>
      <c r="F60" s="6">
        <f>SUMIF(Tabla1[SEMANA],Tabla3[[#This Row],[Nº DE SEMANA]],Tabla1[FEES])</f>
        <v>0</v>
      </c>
      <c r="G60" s="6" t="str">
        <f t="shared" si="4"/>
        <v/>
      </c>
      <c r="H60" s="6">
        <f>COUNTIF('registro operativa'!$G$3:$G$11268,Tabla3[[#This Row],[Nº DE SEMANA]])</f>
        <v>0</v>
      </c>
      <c r="I60" s="6">
        <f>COUNTIFS('registro operativa'!$G$3:$G$11268,Tabla3[[#This Row],[Nº DE SEMANA]],'registro operativa'!$Y$3:$Y$11268,"&gt;0")</f>
        <v>0</v>
      </c>
      <c r="J60" s="6">
        <f>COUNTIFS('registro operativa'!$G$3:$G$11268,Tabla3[[#This Row],[Nº DE SEMANA]],'registro operativa'!$Y$3:$Y$11268,"&lt;0")</f>
        <v>0</v>
      </c>
      <c r="K60" s="6">
        <f>COUNTIFS('registro operativa'!$H$3:$H$11268,Tabla3[[#This Row],[Nº DE SEMANA]],'registro operativa'!$Y$3:$Y$11268,0)</f>
        <v>0</v>
      </c>
      <c r="L60" s="6" t="str">
        <f t="shared" si="5"/>
        <v/>
      </c>
      <c r="M60" s="6" t="str">
        <f>IFERROR(AVERAGEIFS('registro operativa'!$Y$3:$Y$11268,'registro operativa'!$G$3:$G$11268,Tabla3[[#This Row],[Nº DE SEMANA]],'registro operativa'!$Y$3:$Y$11268,"&gt;0"),"")</f>
        <v/>
      </c>
      <c r="N60" s="6" t="str">
        <f>IFERROR(AVERAGEIFS('registro operativa'!$Y$3:$Y$11268,'registro operativa'!$G$3:$G$11268,Tabla3[[#This Row],[Nº DE SEMANA]],'registro operativa'!$Y$3:$Y$11268,"&lt;0"),"")</f>
        <v/>
      </c>
      <c r="O60" s="6" t="str">
        <f t="shared" si="6"/>
        <v/>
      </c>
      <c r="P60" s="6" t="str">
        <f t="shared" si="7"/>
        <v/>
      </c>
      <c r="Q60" s="23"/>
      <c r="R60" s="23"/>
      <c r="S60" s="23"/>
    </row>
    <row r="61" spans="1:19" x14ac:dyDescent="0.25">
      <c r="A61" s="23"/>
      <c r="B61" s="23"/>
      <c r="C61" s="6">
        <f>IFERROR(COUNTIFS('registro operativa'!$AE$3:$AE$11268,1,'registro operativa'!$G$3:$G$11268,Tabla3[[#This Row],[Nº DE SEMANA]]),"")</f>
        <v>0</v>
      </c>
      <c r="D61" s="6">
        <f>SUMIF(Tabla1[SEMANA],Tabla3[[#This Row],[Nº DE SEMANA]],Tabla1[GROSS])</f>
        <v>0</v>
      </c>
      <c r="E61" s="6">
        <f>SUMIF(Tabla1[SEMANA],Tabla3[[#This Row],[Nº DE SEMANA]],Tabla1[NETO EN PPRO8])</f>
        <v>0</v>
      </c>
      <c r="F61" s="6">
        <f>SUMIF(Tabla1[SEMANA],Tabla3[[#This Row],[Nº DE SEMANA]],Tabla1[FEES])</f>
        <v>0</v>
      </c>
      <c r="G61" s="6" t="str">
        <f t="shared" si="4"/>
        <v/>
      </c>
      <c r="H61" s="6">
        <f>COUNTIF('registro operativa'!$G$3:$G$11268,Tabla3[[#This Row],[Nº DE SEMANA]])</f>
        <v>0</v>
      </c>
      <c r="I61" s="6">
        <f>COUNTIFS('registro operativa'!$G$3:$G$11268,Tabla3[[#This Row],[Nº DE SEMANA]],'registro operativa'!$Y$3:$Y$11268,"&gt;0")</f>
        <v>0</v>
      </c>
      <c r="J61" s="6">
        <f>COUNTIFS('registro operativa'!$G$3:$G$11268,Tabla3[[#This Row],[Nº DE SEMANA]],'registro operativa'!$Y$3:$Y$11268,"&lt;0")</f>
        <v>0</v>
      </c>
      <c r="K61" s="6">
        <f>COUNTIFS('registro operativa'!$H$3:$H$11268,Tabla3[[#This Row],[Nº DE SEMANA]],'registro operativa'!$Y$3:$Y$11268,0)</f>
        <v>0</v>
      </c>
      <c r="L61" s="6" t="str">
        <f t="shared" si="5"/>
        <v/>
      </c>
      <c r="M61" s="6" t="str">
        <f>IFERROR(AVERAGEIFS('registro operativa'!$Y$3:$Y$11268,'registro operativa'!$G$3:$G$11268,Tabla3[[#This Row],[Nº DE SEMANA]],'registro operativa'!$Y$3:$Y$11268,"&gt;0"),"")</f>
        <v/>
      </c>
      <c r="N61" s="6" t="str">
        <f>IFERROR(AVERAGEIFS('registro operativa'!$Y$3:$Y$11268,'registro operativa'!$G$3:$G$11268,Tabla3[[#This Row],[Nº DE SEMANA]],'registro operativa'!$Y$3:$Y$11268,"&lt;0"),"")</f>
        <v/>
      </c>
      <c r="O61" s="6" t="str">
        <f t="shared" si="6"/>
        <v/>
      </c>
      <c r="P61" s="6" t="str">
        <f t="shared" si="7"/>
        <v/>
      </c>
      <c r="Q61" s="23"/>
      <c r="R61" s="23"/>
      <c r="S61" s="23"/>
    </row>
    <row r="62" spans="1:19" x14ac:dyDescent="0.25">
      <c r="A62" s="23"/>
      <c r="B62" s="23"/>
      <c r="C62" s="6">
        <f>IFERROR(COUNTIFS('registro operativa'!$AE$3:$AE$11268,1,'registro operativa'!$G$3:$G$11268,Tabla3[[#This Row],[Nº DE SEMANA]]),"")</f>
        <v>0</v>
      </c>
      <c r="D62" s="6">
        <f>SUMIF(Tabla1[SEMANA],Tabla3[[#This Row],[Nº DE SEMANA]],Tabla1[GROSS])</f>
        <v>0</v>
      </c>
      <c r="E62" s="6">
        <f>SUMIF(Tabla1[SEMANA],Tabla3[[#This Row],[Nº DE SEMANA]],Tabla1[NETO EN PPRO8])</f>
        <v>0</v>
      </c>
      <c r="F62" s="6">
        <f>SUMIF(Tabla1[SEMANA],Tabla3[[#This Row],[Nº DE SEMANA]],Tabla1[FEES])</f>
        <v>0</v>
      </c>
      <c r="G62" s="6" t="str">
        <f t="shared" si="4"/>
        <v/>
      </c>
      <c r="H62" s="6">
        <f>COUNTIF('registro operativa'!$G$3:$G$11268,Tabla3[[#This Row],[Nº DE SEMANA]])</f>
        <v>0</v>
      </c>
      <c r="I62" s="6">
        <f>COUNTIFS('registro operativa'!$G$3:$G$11268,Tabla3[[#This Row],[Nº DE SEMANA]],'registro operativa'!$Y$3:$Y$11268,"&gt;0")</f>
        <v>0</v>
      </c>
      <c r="J62" s="6">
        <f>COUNTIFS('registro operativa'!$G$3:$G$11268,Tabla3[[#This Row],[Nº DE SEMANA]],'registro operativa'!$Y$3:$Y$11268,"&lt;0")</f>
        <v>0</v>
      </c>
      <c r="K62" s="6">
        <f>COUNTIFS('registro operativa'!$H$3:$H$11268,Tabla3[[#This Row],[Nº DE SEMANA]],'registro operativa'!$Y$3:$Y$11268,0)</f>
        <v>0</v>
      </c>
      <c r="L62" s="6" t="str">
        <f t="shared" si="5"/>
        <v/>
      </c>
      <c r="M62" s="6" t="str">
        <f>IFERROR(AVERAGEIFS('registro operativa'!$Y$3:$Y$11268,'registro operativa'!$G$3:$G$11268,Tabla3[[#This Row],[Nº DE SEMANA]],'registro operativa'!$Y$3:$Y$11268,"&gt;0"),"")</f>
        <v/>
      </c>
      <c r="N62" s="6" t="str">
        <f>IFERROR(AVERAGEIFS('registro operativa'!$Y$3:$Y$11268,'registro operativa'!$G$3:$G$11268,Tabla3[[#This Row],[Nº DE SEMANA]],'registro operativa'!$Y$3:$Y$11268,"&lt;0"),"")</f>
        <v/>
      </c>
      <c r="O62" s="6" t="str">
        <f t="shared" si="6"/>
        <v/>
      </c>
      <c r="P62" s="6" t="str">
        <f t="shared" si="7"/>
        <v/>
      </c>
      <c r="Q62" s="23"/>
      <c r="R62" s="23"/>
      <c r="S62" s="23"/>
    </row>
    <row r="63" spans="1:19" x14ac:dyDescent="0.25">
      <c r="A63" s="23"/>
      <c r="B63" s="23"/>
      <c r="C63" s="6">
        <f>IFERROR(COUNTIFS('registro operativa'!$AE$3:$AE$11268,1,'registro operativa'!$G$3:$G$11268,Tabla3[[#This Row],[Nº DE SEMANA]]),"")</f>
        <v>0</v>
      </c>
      <c r="D63" s="6">
        <f>SUMIF(Tabla1[SEMANA],Tabla3[[#This Row],[Nº DE SEMANA]],Tabla1[GROSS])</f>
        <v>0</v>
      </c>
      <c r="E63" s="6">
        <f>SUMIF(Tabla1[SEMANA],Tabla3[[#This Row],[Nº DE SEMANA]],Tabla1[NETO EN PPRO8])</f>
        <v>0</v>
      </c>
      <c r="F63" s="6">
        <f>SUMIF(Tabla1[SEMANA],Tabla3[[#This Row],[Nº DE SEMANA]],Tabla1[FEES])</f>
        <v>0</v>
      </c>
      <c r="G63" s="6" t="str">
        <f t="shared" si="4"/>
        <v/>
      </c>
      <c r="H63" s="6">
        <f>COUNTIF('registro operativa'!$G$3:$G$11268,Tabla3[[#This Row],[Nº DE SEMANA]])</f>
        <v>0</v>
      </c>
      <c r="I63" s="6">
        <f>COUNTIFS('registro operativa'!$G$3:$G$11268,Tabla3[[#This Row],[Nº DE SEMANA]],'registro operativa'!$Y$3:$Y$11268,"&gt;0")</f>
        <v>0</v>
      </c>
      <c r="J63" s="6">
        <f>COUNTIFS('registro operativa'!$G$3:$G$11268,Tabla3[[#This Row],[Nº DE SEMANA]],'registro operativa'!$Y$3:$Y$11268,"&lt;0")</f>
        <v>0</v>
      </c>
      <c r="K63" s="6">
        <f>COUNTIFS('registro operativa'!$H$3:$H$11268,Tabla3[[#This Row],[Nº DE SEMANA]],'registro operativa'!$Y$3:$Y$11268,0)</f>
        <v>0</v>
      </c>
      <c r="L63" s="6" t="str">
        <f t="shared" si="5"/>
        <v/>
      </c>
      <c r="M63" s="6" t="str">
        <f>IFERROR(AVERAGEIFS('registro operativa'!$Y$3:$Y$11268,'registro operativa'!$G$3:$G$11268,Tabla3[[#This Row],[Nº DE SEMANA]],'registro operativa'!$Y$3:$Y$11268,"&gt;0"),"")</f>
        <v/>
      </c>
      <c r="N63" s="6" t="str">
        <f>IFERROR(AVERAGEIFS('registro operativa'!$Y$3:$Y$11268,'registro operativa'!$G$3:$G$11268,Tabla3[[#This Row],[Nº DE SEMANA]],'registro operativa'!$Y$3:$Y$11268,"&lt;0"),"")</f>
        <v/>
      </c>
      <c r="O63" s="6" t="str">
        <f t="shared" si="6"/>
        <v/>
      </c>
      <c r="P63" s="6" t="str">
        <f t="shared" si="7"/>
        <v/>
      </c>
      <c r="Q63" s="23"/>
      <c r="R63" s="23"/>
      <c r="S63" s="23"/>
    </row>
    <row r="64" spans="1:19" x14ac:dyDescent="0.25">
      <c r="A64" s="23"/>
      <c r="B64" s="23"/>
      <c r="C64" s="6">
        <f>IFERROR(COUNTIFS('registro operativa'!$AE$3:$AE$11268,1,'registro operativa'!$G$3:$G$11268,Tabla3[[#This Row],[Nº DE SEMANA]]),"")</f>
        <v>0</v>
      </c>
      <c r="D64" s="6">
        <f>SUMIF(Tabla1[SEMANA],Tabla3[[#This Row],[Nº DE SEMANA]],Tabla1[GROSS])</f>
        <v>0</v>
      </c>
      <c r="E64" s="6">
        <f>SUMIF(Tabla1[SEMANA],Tabla3[[#This Row],[Nº DE SEMANA]],Tabla1[NETO EN PPRO8])</f>
        <v>0</v>
      </c>
      <c r="F64" s="6">
        <f>SUMIF(Tabla1[SEMANA],Tabla3[[#This Row],[Nº DE SEMANA]],Tabla1[FEES])</f>
        <v>0</v>
      </c>
      <c r="G64" s="6" t="str">
        <f t="shared" si="4"/>
        <v/>
      </c>
      <c r="H64" s="6">
        <f>COUNTIF('registro operativa'!$G$3:$G$11268,Tabla3[[#This Row],[Nº DE SEMANA]])</f>
        <v>0</v>
      </c>
      <c r="I64" s="6">
        <f>COUNTIFS('registro operativa'!$G$3:$G$11268,Tabla3[[#This Row],[Nº DE SEMANA]],'registro operativa'!$Y$3:$Y$11268,"&gt;0")</f>
        <v>0</v>
      </c>
      <c r="J64" s="6">
        <f>COUNTIFS('registro operativa'!$G$3:$G$11268,Tabla3[[#This Row],[Nº DE SEMANA]],'registro operativa'!$Y$3:$Y$11268,"&lt;0")</f>
        <v>0</v>
      </c>
      <c r="K64" s="6">
        <f>COUNTIFS('registro operativa'!$H$3:$H$11268,Tabla3[[#This Row],[Nº DE SEMANA]],'registro operativa'!$Y$3:$Y$11268,0)</f>
        <v>0</v>
      </c>
      <c r="L64" s="6" t="str">
        <f t="shared" si="5"/>
        <v/>
      </c>
      <c r="M64" s="6" t="str">
        <f>IFERROR(AVERAGEIFS('registro operativa'!$Y$3:$Y$11268,'registro operativa'!$G$3:$G$11268,Tabla3[[#This Row],[Nº DE SEMANA]],'registro operativa'!$Y$3:$Y$11268,"&gt;0"),"")</f>
        <v/>
      </c>
      <c r="N64" s="6" t="str">
        <f>IFERROR(AVERAGEIFS('registro operativa'!$Y$3:$Y$11268,'registro operativa'!$G$3:$G$11268,Tabla3[[#This Row],[Nº DE SEMANA]],'registro operativa'!$Y$3:$Y$11268,"&lt;0"),"")</f>
        <v/>
      </c>
      <c r="O64" s="6" t="str">
        <f t="shared" si="6"/>
        <v/>
      </c>
      <c r="P64" s="6" t="str">
        <f t="shared" si="7"/>
        <v/>
      </c>
      <c r="Q64" s="23"/>
      <c r="R64" s="23"/>
      <c r="S64" s="23"/>
    </row>
    <row r="65" spans="1:19" x14ac:dyDescent="0.25">
      <c r="A65" s="23"/>
      <c r="B65" s="23"/>
      <c r="C65" s="6">
        <f>IFERROR(COUNTIFS('registro operativa'!$AE$3:$AE$11268,1,'registro operativa'!$G$3:$G$11268,Tabla3[[#This Row],[Nº DE SEMANA]]),"")</f>
        <v>0</v>
      </c>
      <c r="D65" s="6">
        <f>SUMIF(Tabla1[SEMANA],Tabla3[[#This Row],[Nº DE SEMANA]],Tabla1[GROSS])</f>
        <v>0</v>
      </c>
      <c r="E65" s="6">
        <f>SUMIF(Tabla1[SEMANA],Tabla3[[#This Row],[Nº DE SEMANA]],Tabla1[NETO EN PPRO8])</f>
        <v>0</v>
      </c>
      <c r="F65" s="6">
        <f>SUMIF(Tabla1[SEMANA],Tabla3[[#This Row],[Nº DE SEMANA]],Tabla1[FEES])</f>
        <v>0</v>
      </c>
      <c r="G65" s="6" t="str">
        <f t="shared" si="4"/>
        <v/>
      </c>
      <c r="H65" s="6">
        <f>COUNTIF('registro operativa'!$G$3:$G$11268,Tabla3[[#This Row],[Nº DE SEMANA]])</f>
        <v>0</v>
      </c>
      <c r="I65" s="6">
        <f>COUNTIFS('registro operativa'!$G$3:$G$11268,Tabla3[[#This Row],[Nº DE SEMANA]],'registro operativa'!$Y$3:$Y$11268,"&gt;0")</f>
        <v>0</v>
      </c>
      <c r="J65" s="6">
        <f>COUNTIFS('registro operativa'!$G$3:$G$11268,Tabla3[[#This Row],[Nº DE SEMANA]],'registro operativa'!$Y$3:$Y$11268,"&lt;0")</f>
        <v>0</v>
      </c>
      <c r="K65" s="6">
        <f>COUNTIFS('registro operativa'!$H$3:$H$11268,Tabla3[[#This Row],[Nº DE SEMANA]],'registro operativa'!$Y$3:$Y$11268,0)</f>
        <v>0</v>
      </c>
      <c r="L65" s="6" t="str">
        <f t="shared" si="5"/>
        <v/>
      </c>
      <c r="M65" s="6" t="str">
        <f>IFERROR(AVERAGEIFS('registro operativa'!$Y$3:$Y$11268,'registro operativa'!$G$3:$G$11268,Tabla3[[#This Row],[Nº DE SEMANA]],'registro operativa'!$Y$3:$Y$11268,"&gt;0"),"")</f>
        <v/>
      </c>
      <c r="N65" s="6" t="str">
        <f>IFERROR(AVERAGEIFS('registro operativa'!$Y$3:$Y$11268,'registro operativa'!$G$3:$G$11268,Tabla3[[#This Row],[Nº DE SEMANA]],'registro operativa'!$Y$3:$Y$11268,"&lt;0"),"")</f>
        <v/>
      </c>
      <c r="O65" s="6" t="str">
        <f t="shared" si="6"/>
        <v/>
      </c>
      <c r="P65" s="6" t="str">
        <f t="shared" si="7"/>
        <v/>
      </c>
      <c r="Q65" s="23"/>
      <c r="R65" s="23"/>
      <c r="S65" s="23"/>
    </row>
    <row r="66" spans="1:19" x14ac:dyDescent="0.25">
      <c r="A66" s="23"/>
      <c r="B66" s="23"/>
      <c r="C66" s="6">
        <f>IFERROR(COUNTIFS('registro operativa'!$AE$3:$AE$11268,1,'registro operativa'!$G$3:$G$11268,Tabla3[[#This Row],[Nº DE SEMANA]]),"")</f>
        <v>0</v>
      </c>
      <c r="D66" s="6">
        <f>SUMIF(Tabla1[SEMANA],Tabla3[[#This Row],[Nº DE SEMANA]],Tabla1[GROSS])</f>
        <v>0</v>
      </c>
      <c r="E66" s="6">
        <f>SUMIF(Tabla1[SEMANA],Tabla3[[#This Row],[Nº DE SEMANA]],Tabla1[NETO EN PPRO8])</f>
        <v>0</v>
      </c>
      <c r="F66" s="6">
        <f>SUMIF(Tabla1[SEMANA],Tabla3[[#This Row],[Nº DE SEMANA]],Tabla1[FEES])</f>
        <v>0</v>
      </c>
      <c r="G66" s="6" t="str">
        <f t="shared" si="4"/>
        <v/>
      </c>
      <c r="H66" s="6">
        <f>COUNTIF('registro operativa'!$G$3:$G$11268,Tabla3[[#This Row],[Nº DE SEMANA]])</f>
        <v>0</v>
      </c>
      <c r="I66" s="6">
        <f>COUNTIFS('registro operativa'!$G$3:$G$11268,Tabla3[[#This Row],[Nº DE SEMANA]],'registro operativa'!$Y$3:$Y$11268,"&gt;0")</f>
        <v>0</v>
      </c>
      <c r="J66" s="6">
        <f>COUNTIFS('registro operativa'!$G$3:$G$11268,Tabla3[[#This Row],[Nº DE SEMANA]],'registro operativa'!$Y$3:$Y$11268,"&lt;0")</f>
        <v>0</v>
      </c>
      <c r="K66" s="6">
        <f>COUNTIFS('registro operativa'!$H$3:$H$11268,Tabla3[[#This Row],[Nº DE SEMANA]],'registro operativa'!$Y$3:$Y$11268,0)</f>
        <v>0</v>
      </c>
      <c r="L66" s="6" t="str">
        <f t="shared" si="5"/>
        <v/>
      </c>
      <c r="M66" s="6" t="str">
        <f>IFERROR(AVERAGEIFS('registro operativa'!$Y$3:$Y$11268,'registro operativa'!$G$3:$G$11268,Tabla3[[#This Row],[Nº DE SEMANA]],'registro operativa'!$Y$3:$Y$11268,"&gt;0"),"")</f>
        <v/>
      </c>
      <c r="N66" s="6" t="str">
        <f>IFERROR(AVERAGEIFS('registro operativa'!$Y$3:$Y$11268,'registro operativa'!$G$3:$G$11268,Tabla3[[#This Row],[Nº DE SEMANA]],'registro operativa'!$Y$3:$Y$11268,"&lt;0"),"")</f>
        <v/>
      </c>
      <c r="O66" s="6" t="str">
        <f t="shared" si="6"/>
        <v/>
      </c>
      <c r="P66" s="6" t="str">
        <f t="shared" si="7"/>
        <v/>
      </c>
      <c r="Q66" s="23"/>
      <c r="R66" s="23"/>
      <c r="S66" s="23"/>
    </row>
    <row r="67" spans="1:19" x14ac:dyDescent="0.25">
      <c r="A67" s="23"/>
      <c r="B67" s="23"/>
      <c r="C67" s="6">
        <f>IFERROR(COUNTIFS('registro operativa'!$AE$3:$AE$11268,1,'registro operativa'!$G$3:$G$11268,Tabla3[[#This Row],[Nº DE SEMANA]]),"")</f>
        <v>0</v>
      </c>
      <c r="D67" s="6">
        <f>SUMIF(Tabla1[SEMANA],Tabla3[[#This Row],[Nº DE SEMANA]],Tabla1[GROSS])</f>
        <v>0</v>
      </c>
      <c r="E67" s="6">
        <f>SUMIF(Tabla1[SEMANA],Tabla3[[#This Row],[Nº DE SEMANA]],Tabla1[NETO EN PPRO8])</f>
        <v>0</v>
      </c>
      <c r="F67" s="6">
        <f>SUMIF(Tabla1[SEMANA],Tabla3[[#This Row],[Nº DE SEMANA]],Tabla1[FEES])</f>
        <v>0</v>
      </c>
      <c r="G67" s="6" t="str">
        <f t="shared" si="4"/>
        <v/>
      </c>
      <c r="H67" s="6">
        <f>COUNTIF('registro operativa'!$G$3:$G$11268,Tabla3[[#This Row],[Nº DE SEMANA]])</f>
        <v>0</v>
      </c>
      <c r="I67" s="6">
        <f>COUNTIFS('registro operativa'!$G$3:$G$11268,Tabla3[[#This Row],[Nº DE SEMANA]],'registro operativa'!$Y$3:$Y$11268,"&gt;0")</f>
        <v>0</v>
      </c>
      <c r="J67" s="6">
        <f>COUNTIFS('registro operativa'!$G$3:$G$11268,Tabla3[[#This Row],[Nº DE SEMANA]],'registro operativa'!$Y$3:$Y$11268,"&lt;0")</f>
        <v>0</v>
      </c>
      <c r="K67" s="6">
        <f>COUNTIFS('registro operativa'!$H$3:$H$11268,Tabla3[[#This Row],[Nº DE SEMANA]],'registro operativa'!$Y$3:$Y$11268,0)</f>
        <v>0</v>
      </c>
      <c r="L67" s="6" t="str">
        <f t="shared" si="5"/>
        <v/>
      </c>
      <c r="M67" s="6" t="str">
        <f>IFERROR(AVERAGEIFS('registro operativa'!$Y$3:$Y$11268,'registro operativa'!$G$3:$G$11268,Tabla3[[#This Row],[Nº DE SEMANA]],'registro operativa'!$Y$3:$Y$11268,"&gt;0"),"")</f>
        <v/>
      </c>
      <c r="N67" s="6" t="str">
        <f>IFERROR(AVERAGEIFS('registro operativa'!$Y$3:$Y$11268,'registro operativa'!$G$3:$G$11268,Tabla3[[#This Row],[Nº DE SEMANA]],'registro operativa'!$Y$3:$Y$11268,"&lt;0"),"")</f>
        <v/>
      </c>
      <c r="O67" s="6" t="str">
        <f t="shared" si="6"/>
        <v/>
      </c>
      <c r="P67" s="6" t="str">
        <f t="shared" si="7"/>
        <v/>
      </c>
      <c r="Q67" s="23"/>
      <c r="R67" s="23"/>
      <c r="S67" s="23"/>
    </row>
    <row r="68" spans="1:19" x14ac:dyDescent="0.25">
      <c r="A68" s="23"/>
      <c r="B68" s="23"/>
      <c r="C68" s="6">
        <f>IFERROR(COUNTIFS('registro operativa'!$AE$3:$AE$11268,1,'registro operativa'!$G$3:$G$11268,Tabla3[[#This Row],[Nº DE SEMANA]]),"")</f>
        <v>0</v>
      </c>
      <c r="D68" s="6">
        <f>SUMIF(Tabla1[SEMANA],Tabla3[[#This Row],[Nº DE SEMANA]],Tabla1[GROSS])</f>
        <v>0</v>
      </c>
      <c r="E68" s="6">
        <f>SUMIF(Tabla1[SEMANA],Tabla3[[#This Row],[Nº DE SEMANA]],Tabla1[NETO EN PPRO8])</f>
        <v>0</v>
      </c>
      <c r="F68" s="6">
        <f>SUMIF(Tabla1[SEMANA],Tabla3[[#This Row],[Nº DE SEMANA]],Tabla1[FEES])</f>
        <v>0</v>
      </c>
      <c r="G68" s="6" t="str">
        <f t="shared" si="4"/>
        <v/>
      </c>
      <c r="H68" s="6">
        <f>COUNTIF('registro operativa'!$G$3:$G$11268,Tabla3[[#This Row],[Nº DE SEMANA]])</f>
        <v>0</v>
      </c>
      <c r="I68" s="6">
        <f>COUNTIFS('registro operativa'!$G$3:$G$11268,Tabla3[[#This Row],[Nº DE SEMANA]],'registro operativa'!$Y$3:$Y$11268,"&gt;0")</f>
        <v>0</v>
      </c>
      <c r="J68" s="6">
        <f>COUNTIFS('registro operativa'!$G$3:$G$11268,Tabla3[[#This Row],[Nº DE SEMANA]],'registro operativa'!$Y$3:$Y$11268,"&lt;0")</f>
        <v>0</v>
      </c>
      <c r="K68" s="6">
        <f>COUNTIFS('registro operativa'!$H$3:$H$11268,Tabla3[[#This Row],[Nº DE SEMANA]],'registro operativa'!$Y$3:$Y$11268,0)</f>
        <v>0</v>
      </c>
      <c r="L68" s="6" t="str">
        <f t="shared" si="5"/>
        <v/>
      </c>
      <c r="M68" s="6" t="str">
        <f>IFERROR(AVERAGEIFS('registro operativa'!$Y$3:$Y$11268,'registro operativa'!$G$3:$G$11268,Tabla3[[#This Row],[Nº DE SEMANA]],'registro operativa'!$Y$3:$Y$11268,"&gt;0"),"")</f>
        <v/>
      </c>
      <c r="N68" s="6" t="str">
        <f>IFERROR(AVERAGEIFS('registro operativa'!$Y$3:$Y$11268,'registro operativa'!$G$3:$G$11268,Tabla3[[#This Row],[Nº DE SEMANA]],'registro operativa'!$Y$3:$Y$11268,"&lt;0"),"")</f>
        <v/>
      </c>
      <c r="O68" s="6" t="str">
        <f t="shared" si="6"/>
        <v/>
      </c>
      <c r="P68" s="6" t="str">
        <f t="shared" si="7"/>
        <v/>
      </c>
      <c r="Q68" s="23"/>
      <c r="R68" s="23"/>
      <c r="S68" s="23"/>
    </row>
    <row r="69" spans="1:19" x14ac:dyDescent="0.25">
      <c r="A69" s="23"/>
      <c r="B69" s="23"/>
      <c r="C69" s="6">
        <f>IFERROR(COUNTIFS('registro operativa'!$AE$3:$AE$11268,1,'registro operativa'!$G$3:$G$11268,Tabla3[[#This Row],[Nº DE SEMANA]]),"")</f>
        <v>0</v>
      </c>
      <c r="D69" s="6">
        <f>SUMIF(Tabla1[SEMANA],Tabla3[[#This Row],[Nº DE SEMANA]],Tabla1[GROSS])</f>
        <v>0</v>
      </c>
      <c r="E69" s="6">
        <f>SUMIF(Tabla1[SEMANA],Tabla3[[#This Row],[Nº DE SEMANA]],Tabla1[NETO EN PPRO8])</f>
        <v>0</v>
      </c>
      <c r="F69" s="6">
        <f>SUMIF(Tabla1[SEMANA],Tabla3[[#This Row],[Nº DE SEMANA]],Tabla1[FEES])</f>
        <v>0</v>
      </c>
      <c r="G69" s="6" t="str">
        <f t="shared" si="4"/>
        <v/>
      </c>
      <c r="H69" s="6">
        <f>COUNTIF('registro operativa'!$G$3:$G$11268,Tabla3[[#This Row],[Nº DE SEMANA]])</f>
        <v>0</v>
      </c>
      <c r="I69" s="6">
        <f>COUNTIFS('registro operativa'!$G$3:$G$11268,Tabla3[[#This Row],[Nº DE SEMANA]],'registro operativa'!$Y$3:$Y$11268,"&gt;0")</f>
        <v>0</v>
      </c>
      <c r="J69" s="6">
        <f>COUNTIFS('registro operativa'!$G$3:$G$11268,Tabla3[[#This Row],[Nº DE SEMANA]],'registro operativa'!$Y$3:$Y$11268,"&lt;0")</f>
        <v>0</v>
      </c>
      <c r="K69" s="6">
        <f>COUNTIFS('registro operativa'!$H$3:$H$11268,Tabla3[[#This Row],[Nº DE SEMANA]],'registro operativa'!$Y$3:$Y$11268,0)</f>
        <v>0</v>
      </c>
      <c r="L69" s="6" t="str">
        <f t="shared" si="5"/>
        <v/>
      </c>
      <c r="M69" s="6" t="str">
        <f>IFERROR(AVERAGEIFS('registro operativa'!$Y$3:$Y$11268,'registro operativa'!$G$3:$G$11268,Tabla3[[#This Row],[Nº DE SEMANA]],'registro operativa'!$Y$3:$Y$11268,"&gt;0"),"")</f>
        <v/>
      </c>
      <c r="N69" s="6" t="str">
        <f>IFERROR(AVERAGEIFS('registro operativa'!$Y$3:$Y$11268,'registro operativa'!$G$3:$G$11268,Tabla3[[#This Row],[Nº DE SEMANA]],'registro operativa'!$Y$3:$Y$11268,"&lt;0"),"")</f>
        <v/>
      </c>
      <c r="O69" s="6" t="str">
        <f t="shared" si="6"/>
        <v/>
      </c>
      <c r="P69" s="6" t="str">
        <f t="shared" si="7"/>
        <v/>
      </c>
      <c r="Q69" s="23"/>
      <c r="R69" s="23"/>
      <c r="S69" s="23"/>
    </row>
    <row r="70" spans="1:19" x14ac:dyDescent="0.25">
      <c r="A70" s="23"/>
      <c r="B70" s="23"/>
      <c r="C70" s="6">
        <f>IFERROR(COUNTIFS('registro operativa'!$AE$3:$AE$11268,1,'registro operativa'!$G$3:$G$11268,Tabla3[[#This Row],[Nº DE SEMANA]]),"")</f>
        <v>0</v>
      </c>
      <c r="D70" s="6">
        <f>SUMIF(Tabla1[SEMANA],Tabla3[[#This Row],[Nº DE SEMANA]],Tabla1[GROSS])</f>
        <v>0</v>
      </c>
      <c r="E70" s="6">
        <f>SUMIF(Tabla1[SEMANA],Tabla3[[#This Row],[Nº DE SEMANA]],Tabla1[NETO EN PPRO8])</f>
        <v>0</v>
      </c>
      <c r="F70" s="6">
        <f>SUMIF(Tabla1[SEMANA],Tabla3[[#This Row],[Nº DE SEMANA]],Tabla1[FEES])</f>
        <v>0</v>
      </c>
      <c r="G70" s="6" t="str">
        <f t="shared" si="4"/>
        <v/>
      </c>
      <c r="H70" s="6">
        <f>COUNTIF('registro operativa'!$G$3:$G$11268,Tabla3[[#This Row],[Nº DE SEMANA]])</f>
        <v>0</v>
      </c>
      <c r="I70" s="6">
        <f>COUNTIFS('registro operativa'!$G$3:$G$11268,Tabla3[[#This Row],[Nº DE SEMANA]],'registro operativa'!$Y$3:$Y$11268,"&gt;0")</f>
        <v>0</v>
      </c>
      <c r="J70" s="6">
        <f>COUNTIFS('registro operativa'!$G$3:$G$11268,Tabla3[[#This Row],[Nº DE SEMANA]],'registro operativa'!$Y$3:$Y$11268,"&lt;0")</f>
        <v>0</v>
      </c>
      <c r="K70" s="6">
        <f>COUNTIFS('registro operativa'!$H$3:$H$11268,Tabla3[[#This Row],[Nº DE SEMANA]],'registro operativa'!$Y$3:$Y$11268,0)</f>
        <v>0</v>
      </c>
      <c r="L70" s="6" t="str">
        <f t="shared" si="5"/>
        <v/>
      </c>
      <c r="M70" s="6" t="str">
        <f>IFERROR(AVERAGEIFS('registro operativa'!$Y$3:$Y$11268,'registro operativa'!$G$3:$G$11268,Tabla3[[#This Row],[Nº DE SEMANA]],'registro operativa'!$Y$3:$Y$11268,"&gt;0"),"")</f>
        <v/>
      </c>
      <c r="N70" s="6" t="str">
        <f>IFERROR(AVERAGEIFS('registro operativa'!$Y$3:$Y$11268,'registro operativa'!$G$3:$G$11268,Tabla3[[#This Row],[Nº DE SEMANA]],'registro operativa'!$Y$3:$Y$11268,"&lt;0"),"")</f>
        <v/>
      </c>
      <c r="O70" s="6" t="str">
        <f t="shared" si="6"/>
        <v/>
      </c>
      <c r="P70" s="6" t="str">
        <f t="shared" si="7"/>
        <v/>
      </c>
      <c r="Q70" s="23"/>
      <c r="R70" s="23"/>
      <c r="S70" s="23"/>
    </row>
    <row r="71" spans="1:19" x14ac:dyDescent="0.25">
      <c r="A71" s="23"/>
      <c r="B71" s="23"/>
      <c r="C71" s="6">
        <f>IFERROR(COUNTIFS('registro operativa'!$AE$3:$AE$11268,1,'registro operativa'!$G$3:$G$11268,Tabla3[[#This Row],[Nº DE SEMANA]]),"")</f>
        <v>0</v>
      </c>
      <c r="D71" s="6">
        <f>SUMIF(Tabla1[SEMANA],Tabla3[[#This Row],[Nº DE SEMANA]],Tabla1[GROSS])</f>
        <v>0</v>
      </c>
      <c r="E71" s="6">
        <f>SUMIF(Tabla1[SEMANA],Tabla3[[#This Row],[Nº DE SEMANA]],Tabla1[NETO EN PPRO8])</f>
        <v>0</v>
      </c>
      <c r="F71" s="6">
        <f>SUMIF(Tabla1[SEMANA],Tabla3[[#This Row],[Nº DE SEMANA]],Tabla1[FEES])</f>
        <v>0</v>
      </c>
      <c r="G71" s="6" t="str">
        <f t="shared" si="4"/>
        <v/>
      </c>
      <c r="H71" s="6">
        <f>COUNTIF('registro operativa'!$G$3:$G$11268,Tabla3[[#This Row],[Nº DE SEMANA]])</f>
        <v>0</v>
      </c>
      <c r="I71" s="6">
        <f>COUNTIFS('registro operativa'!$G$3:$G$11268,Tabla3[[#This Row],[Nº DE SEMANA]],'registro operativa'!$Y$3:$Y$11268,"&gt;0")</f>
        <v>0</v>
      </c>
      <c r="J71" s="6">
        <f>COUNTIFS('registro operativa'!$G$3:$G$11268,Tabla3[[#This Row],[Nº DE SEMANA]],'registro operativa'!$Y$3:$Y$11268,"&lt;0")</f>
        <v>0</v>
      </c>
      <c r="K71" s="6">
        <f>COUNTIFS('registro operativa'!$H$3:$H$11268,Tabla3[[#This Row],[Nº DE SEMANA]],'registro operativa'!$Y$3:$Y$11268,0)</f>
        <v>0</v>
      </c>
      <c r="L71" s="6" t="str">
        <f t="shared" si="5"/>
        <v/>
      </c>
      <c r="M71" s="6" t="str">
        <f>IFERROR(AVERAGEIFS('registro operativa'!$Y$3:$Y$11268,'registro operativa'!$G$3:$G$11268,Tabla3[[#This Row],[Nº DE SEMANA]],'registro operativa'!$Y$3:$Y$11268,"&gt;0"),"")</f>
        <v/>
      </c>
      <c r="N71" s="6" t="str">
        <f>IFERROR(AVERAGEIFS('registro operativa'!$Y$3:$Y$11268,'registro operativa'!$G$3:$G$11268,Tabla3[[#This Row],[Nº DE SEMANA]],'registro operativa'!$Y$3:$Y$11268,"&lt;0"),"")</f>
        <v/>
      </c>
      <c r="O71" s="6" t="str">
        <f t="shared" si="6"/>
        <v/>
      </c>
      <c r="P71" s="6" t="str">
        <f t="shared" si="7"/>
        <v/>
      </c>
      <c r="Q71" s="23"/>
      <c r="R71" s="23"/>
      <c r="S71" s="23"/>
    </row>
    <row r="72" spans="1:19" x14ac:dyDescent="0.25">
      <c r="A72" s="23"/>
      <c r="B72" s="23"/>
      <c r="C72" s="6">
        <f>IFERROR(COUNTIFS('registro operativa'!$AE$3:$AE$11268,1,'registro operativa'!$G$3:$G$11268,Tabla3[[#This Row],[Nº DE SEMANA]]),"")</f>
        <v>0</v>
      </c>
      <c r="D72" s="6">
        <f>SUMIF(Tabla1[SEMANA],Tabla3[[#This Row],[Nº DE SEMANA]],Tabla1[GROSS])</f>
        <v>0</v>
      </c>
      <c r="E72" s="6">
        <f>SUMIF(Tabla1[SEMANA],Tabla3[[#This Row],[Nº DE SEMANA]],Tabla1[NETO EN PPRO8])</f>
        <v>0</v>
      </c>
      <c r="F72" s="6">
        <f>SUMIF(Tabla1[SEMANA],Tabla3[[#This Row],[Nº DE SEMANA]],Tabla1[FEES])</f>
        <v>0</v>
      </c>
      <c r="G72" s="6" t="str">
        <f t="shared" ref="G72:G135" si="8">IFERROR(E72/C72,"")</f>
        <v/>
      </c>
      <c r="H72" s="6">
        <f>COUNTIF('registro operativa'!$G$3:$G$11268,Tabla3[[#This Row],[Nº DE SEMANA]])</f>
        <v>0</v>
      </c>
      <c r="I72" s="6">
        <f>COUNTIFS('registro operativa'!$G$3:$G$11268,Tabla3[[#This Row],[Nº DE SEMANA]],'registro operativa'!$Y$3:$Y$11268,"&gt;0")</f>
        <v>0</v>
      </c>
      <c r="J72" s="6">
        <f>COUNTIFS('registro operativa'!$G$3:$G$11268,Tabla3[[#This Row],[Nº DE SEMANA]],'registro operativa'!$Y$3:$Y$11268,"&lt;0")</f>
        <v>0</v>
      </c>
      <c r="K72" s="6">
        <f>COUNTIFS('registro operativa'!$H$3:$H$11268,Tabla3[[#This Row],[Nº DE SEMANA]],'registro operativa'!$Y$3:$Y$11268,0)</f>
        <v>0</v>
      </c>
      <c r="L72" s="6" t="str">
        <f t="shared" ref="L72:L135" si="9">IFERROR(H72/C72,"")</f>
        <v/>
      </c>
      <c r="M72" s="6" t="str">
        <f>IFERROR(AVERAGEIFS('registro operativa'!$Y$3:$Y$11268,'registro operativa'!$G$3:$G$11268,Tabla3[[#This Row],[Nº DE SEMANA]],'registro operativa'!$Y$3:$Y$11268,"&gt;0"),"")</f>
        <v/>
      </c>
      <c r="N72" s="6" t="str">
        <f>IFERROR(AVERAGEIFS('registro operativa'!$Y$3:$Y$11268,'registro operativa'!$G$3:$G$11268,Tabla3[[#This Row],[Nº DE SEMANA]],'registro operativa'!$Y$3:$Y$11268,"&lt;0"),"")</f>
        <v/>
      </c>
      <c r="O72" s="6" t="str">
        <f t="shared" ref="O72:O135" si="10">IFERROR(I72/(H72-K72),"")</f>
        <v/>
      </c>
      <c r="P72" s="6" t="str">
        <f t="shared" ref="P72:P135" si="11">IFERROR(M72/N72,"")</f>
        <v/>
      </c>
      <c r="Q72" s="23"/>
      <c r="R72" s="23"/>
      <c r="S72" s="23"/>
    </row>
    <row r="73" spans="1:19" x14ac:dyDescent="0.25">
      <c r="A73" s="23"/>
      <c r="B73" s="23"/>
      <c r="C73" s="6">
        <f>IFERROR(COUNTIFS('registro operativa'!$AE$3:$AE$11268,1,'registro operativa'!$G$3:$G$11268,Tabla3[[#This Row],[Nº DE SEMANA]]),"")</f>
        <v>0</v>
      </c>
      <c r="D73" s="6">
        <f>SUMIF(Tabla1[SEMANA],Tabla3[[#This Row],[Nº DE SEMANA]],Tabla1[GROSS])</f>
        <v>0</v>
      </c>
      <c r="E73" s="6">
        <f>SUMIF(Tabla1[SEMANA],Tabla3[[#This Row],[Nº DE SEMANA]],Tabla1[NETO EN PPRO8])</f>
        <v>0</v>
      </c>
      <c r="F73" s="6">
        <f>SUMIF(Tabla1[SEMANA],Tabla3[[#This Row],[Nº DE SEMANA]],Tabla1[FEES])</f>
        <v>0</v>
      </c>
      <c r="G73" s="6" t="str">
        <f t="shared" si="8"/>
        <v/>
      </c>
      <c r="H73" s="6">
        <f>COUNTIF('registro operativa'!$G$3:$G$11268,Tabla3[[#This Row],[Nº DE SEMANA]])</f>
        <v>0</v>
      </c>
      <c r="I73" s="6">
        <f>COUNTIFS('registro operativa'!$G$3:$G$11268,Tabla3[[#This Row],[Nº DE SEMANA]],'registro operativa'!$Y$3:$Y$11268,"&gt;0")</f>
        <v>0</v>
      </c>
      <c r="J73" s="6">
        <f>COUNTIFS('registro operativa'!$G$3:$G$11268,Tabla3[[#This Row],[Nº DE SEMANA]],'registro operativa'!$Y$3:$Y$11268,"&lt;0")</f>
        <v>0</v>
      </c>
      <c r="K73" s="6">
        <f>COUNTIFS('registro operativa'!$H$3:$H$11268,Tabla3[[#This Row],[Nº DE SEMANA]],'registro operativa'!$Y$3:$Y$11268,0)</f>
        <v>0</v>
      </c>
      <c r="L73" s="6" t="str">
        <f t="shared" si="9"/>
        <v/>
      </c>
      <c r="M73" s="6" t="str">
        <f>IFERROR(AVERAGEIFS('registro operativa'!$Y$3:$Y$11268,'registro operativa'!$G$3:$G$11268,Tabla3[[#This Row],[Nº DE SEMANA]],'registro operativa'!$Y$3:$Y$11268,"&gt;0"),"")</f>
        <v/>
      </c>
      <c r="N73" s="6" t="str">
        <f>IFERROR(AVERAGEIFS('registro operativa'!$Y$3:$Y$11268,'registro operativa'!$G$3:$G$11268,Tabla3[[#This Row],[Nº DE SEMANA]],'registro operativa'!$Y$3:$Y$11268,"&lt;0"),"")</f>
        <v/>
      </c>
      <c r="O73" s="6" t="str">
        <f t="shared" si="10"/>
        <v/>
      </c>
      <c r="P73" s="6" t="str">
        <f t="shared" si="11"/>
        <v/>
      </c>
      <c r="Q73" s="23"/>
      <c r="R73" s="23"/>
      <c r="S73" s="23"/>
    </row>
    <row r="74" spans="1:19" x14ac:dyDescent="0.25">
      <c r="A74" s="23"/>
      <c r="B74" s="23"/>
      <c r="C74" s="6">
        <f>IFERROR(COUNTIFS('registro operativa'!$AE$3:$AE$11268,1,'registro operativa'!$G$3:$G$11268,Tabla3[[#This Row],[Nº DE SEMANA]]),"")</f>
        <v>0</v>
      </c>
      <c r="D74" s="6">
        <f>SUMIF(Tabla1[SEMANA],Tabla3[[#This Row],[Nº DE SEMANA]],Tabla1[GROSS])</f>
        <v>0</v>
      </c>
      <c r="E74" s="6">
        <f>SUMIF(Tabla1[SEMANA],Tabla3[[#This Row],[Nº DE SEMANA]],Tabla1[NETO EN PPRO8])</f>
        <v>0</v>
      </c>
      <c r="F74" s="6">
        <f>SUMIF(Tabla1[SEMANA],Tabla3[[#This Row],[Nº DE SEMANA]],Tabla1[FEES])</f>
        <v>0</v>
      </c>
      <c r="G74" s="6" t="str">
        <f t="shared" si="8"/>
        <v/>
      </c>
      <c r="H74" s="6">
        <f>COUNTIF('registro operativa'!$G$3:$G$11268,Tabla3[[#This Row],[Nº DE SEMANA]])</f>
        <v>0</v>
      </c>
      <c r="I74" s="6">
        <f>COUNTIFS('registro operativa'!$G$3:$G$11268,Tabla3[[#This Row],[Nº DE SEMANA]],'registro operativa'!$Y$3:$Y$11268,"&gt;0")</f>
        <v>0</v>
      </c>
      <c r="J74" s="6">
        <f>COUNTIFS('registro operativa'!$G$3:$G$11268,Tabla3[[#This Row],[Nº DE SEMANA]],'registro operativa'!$Y$3:$Y$11268,"&lt;0")</f>
        <v>0</v>
      </c>
      <c r="K74" s="6">
        <f>COUNTIFS('registro operativa'!$H$3:$H$11268,Tabla3[[#This Row],[Nº DE SEMANA]],'registro operativa'!$Y$3:$Y$11268,0)</f>
        <v>0</v>
      </c>
      <c r="L74" s="6" t="str">
        <f t="shared" si="9"/>
        <v/>
      </c>
      <c r="M74" s="6" t="str">
        <f>IFERROR(AVERAGEIFS('registro operativa'!$Y$3:$Y$11268,'registro operativa'!$G$3:$G$11268,Tabla3[[#This Row],[Nº DE SEMANA]],'registro operativa'!$Y$3:$Y$11268,"&gt;0"),"")</f>
        <v/>
      </c>
      <c r="N74" s="6" t="str">
        <f>IFERROR(AVERAGEIFS('registro operativa'!$Y$3:$Y$11268,'registro operativa'!$G$3:$G$11268,Tabla3[[#This Row],[Nº DE SEMANA]],'registro operativa'!$Y$3:$Y$11268,"&lt;0"),"")</f>
        <v/>
      </c>
      <c r="O74" s="6" t="str">
        <f t="shared" si="10"/>
        <v/>
      </c>
      <c r="P74" s="6" t="str">
        <f t="shared" si="11"/>
        <v/>
      </c>
      <c r="Q74" s="23"/>
      <c r="R74" s="23"/>
      <c r="S74" s="23"/>
    </row>
    <row r="75" spans="1:19" x14ac:dyDescent="0.25">
      <c r="A75" s="23"/>
      <c r="B75" s="23"/>
      <c r="C75" s="6">
        <f>IFERROR(COUNTIFS('registro operativa'!$AE$3:$AE$11268,1,'registro operativa'!$G$3:$G$11268,Tabla3[[#This Row],[Nº DE SEMANA]]),"")</f>
        <v>0</v>
      </c>
      <c r="D75" s="6">
        <f>SUMIF(Tabla1[SEMANA],Tabla3[[#This Row],[Nº DE SEMANA]],Tabla1[GROSS])</f>
        <v>0</v>
      </c>
      <c r="E75" s="6">
        <f>SUMIF(Tabla1[SEMANA],Tabla3[[#This Row],[Nº DE SEMANA]],Tabla1[NETO EN PPRO8])</f>
        <v>0</v>
      </c>
      <c r="F75" s="6">
        <f>SUMIF(Tabla1[SEMANA],Tabla3[[#This Row],[Nº DE SEMANA]],Tabla1[FEES])</f>
        <v>0</v>
      </c>
      <c r="G75" s="6" t="str">
        <f t="shared" si="8"/>
        <v/>
      </c>
      <c r="H75" s="6">
        <f>COUNTIF('registro operativa'!$G$3:$G$11268,Tabla3[[#This Row],[Nº DE SEMANA]])</f>
        <v>0</v>
      </c>
      <c r="I75" s="6">
        <f>COUNTIFS('registro operativa'!$G$3:$G$11268,Tabla3[[#This Row],[Nº DE SEMANA]],'registro operativa'!$Y$3:$Y$11268,"&gt;0")</f>
        <v>0</v>
      </c>
      <c r="J75" s="6">
        <f>COUNTIFS('registro operativa'!$G$3:$G$11268,Tabla3[[#This Row],[Nº DE SEMANA]],'registro operativa'!$Y$3:$Y$11268,"&lt;0")</f>
        <v>0</v>
      </c>
      <c r="K75" s="6">
        <f>COUNTIFS('registro operativa'!$H$3:$H$11268,Tabla3[[#This Row],[Nº DE SEMANA]],'registro operativa'!$Y$3:$Y$11268,0)</f>
        <v>0</v>
      </c>
      <c r="L75" s="6" t="str">
        <f t="shared" si="9"/>
        <v/>
      </c>
      <c r="M75" s="6" t="str">
        <f>IFERROR(AVERAGEIFS('registro operativa'!$Y$3:$Y$11268,'registro operativa'!$G$3:$G$11268,Tabla3[[#This Row],[Nº DE SEMANA]],'registro operativa'!$Y$3:$Y$11268,"&gt;0"),"")</f>
        <v/>
      </c>
      <c r="N75" s="6" t="str">
        <f>IFERROR(AVERAGEIFS('registro operativa'!$Y$3:$Y$11268,'registro operativa'!$G$3:$G$11268,Tabla3[[#This Row],[Nº DE SEMANA]],'registro operativa'!$Y$3:$Y$11268,"&lt;0"),"")</f>
        <v/>
      </c>
      <c r="O75" s="6" t="str">
        <f t="shared" si="10"/>
        <v/>
      </c>
      <c r="P75" s="6" t="str">
        <f t="shared" si="11"/>
        <v/>
      </c>
      <c r="Q75" s="23"/>
      <c r="R75" s="23"/>
      <c r="S75" s="23"/>
    </row>
    <row r="76" spans="1:19" x14ac:dyDescent="0.25">
      <c r="A76" s="23"/>
      <c r="B76" s="23"/>
      <c r="C76" s="6">
        <f>IFERROR(COUNTIFS('registro operativa'!$AE$3:$AE$11268,1,'registro operativa'!$G$3:$G$11268,Tabla3[[#This Row],[Nº DE SEMANA]]),"")</f>
        <v>0</v>
      </c>
      <c r="D76" s="6">
        <f>SUMIF(Tabla1[SEMANA],Tabla3[[#This Row],[Nº DE SEMANA]],Tabla1[GROSS])</f>
        <v>0</v>
      </c>
      <c r="E76" s="6">
        <f>SUMIF(Tabla1[SEMANA],Tabla3[[#This Row],[Nº DE SEMANA]],Tabla1[NETO EN PPRO8])</f>
        <v>0</v>
      </c>
      <c r="F76" s="6">
        <f>SUMIF(Tabla1[SEMANA],Tabla3[[#This Row],[Nº DE SEMANA]],Tabla1[FEES])</f>
        <v>0</v>
      </c>
      <c r="G76" s="6" t="str">
        <f t="shared" si="8"/>
        <v/>
      </c>
      <c r="H76" s="6">
        <f>COUNTIF('registro operativa'!$G$3:$G$11268,Tabla3[[#This Row],[Nº DE SEMANA]])</f>
        <v>0</v>
      </c>
      <c r="I76" s="6">
        <f>COUNTIFS('registro operativa'!$G$3:$G$11268,Tabla3[[#This Row],[Nº DE SEMANA]],'registro operativa'!$Y$3:$Y$11268,"&gt;0")</f>
        <v>0</v>
      </c>
      <c r="J76" s="6">
        <f>COUNTIFS('registro operativa'!$G$3:$G$11268,Tabla3[[#This Row],[Nº DE SEMANA]],'registro operativa'!$Y$3:$Y$11268,"&lt;0")</f>
        <v>0</v>
      </c>
      <c r="K76" s="6">
        <f>COUNTIFS('registro operativa'!$H$3:$H$11268,Tabla3[[#This Row],[Nº DE SEMANA]],'registro operativa'!$Y$3:$Y$11268,0)</f>
        <v>0</v>
      </c>
      <c r="L76" s="6" t="str">
        <f t="shared" si="9"/>
        <v/>
      </c>
      <c r="M76" s="6" t="str">
        <f>IFERROR(AVERAGEIFS('registro operativa'!$Y$3:$Y$11268,'registro operativa'!$G$3:$G$11268,Tabla3[[#This Row],[Nº DE SEMANA]],'registro operativa'!$Y$3:$Y$11268,"&gt;0"),"")</f>
        <v/>
      </c>
      <c r="N76" s="6" t="str">
        <f>IFERROR(AVERAGEIFS('registro operativa'!$Y$3:$Y$11268,'registro operativa'!$G$3:$G$11268,Tabla3[[#This Row],[Nº DE SEMANA]],'registro operativa'!$Y$3:$Y$11268,"&lt;0"),"")</f>
        <v/>
      </c>
      <c r="O76" s="6" t="str">
        <f t="shared" si="10"/>
        <v/>
      </c>
      <c r="P76" s="6" t="str">
        <f t="shared" si="11"/>
        <v/>
      </c>
      <c r="Q76" s="23"/>
      <c r="R76" s="23"/>
      <c r="S76" s="23"/>
    </row>
    <row r="77" spans="1:19" x14ac:dyDescent="0.25">
      <c r="A77" s="23"/>
      <c r="B77" s="23"/>
      <c r="C77" s="6">
        <f>IFERROR(COUNTIFS('registro operativa'!$AE$3:$AE$11268,1,'registro operativa'!$G$3:$G$11268,Tabla3[[#This Row],[Nº DE SEMANA]]),"")</f>
        <v>0</v>
      </c>
      <c r="D77" s="6">
        <f>SUMIF(Tabla1[SEMANA],Tabla3[[#This Row],[Nº DE SEMANA]],Tabla1[GROSS])</f>
        <v>0</v>
      </c>
      <c r="E77" s="6">
        <f>SUMIF(Tabla1[SEMANA],Tabla3[[#This Row],[Nº DE SEMANA]],Tabla1[NETO EN PPRO8])</f>
        <v>0</v>
      </c>
      <c r="F77" s="6">
        <f>SUMIF(Tabla1[SEMANA],Tabla3[[#This Row],[Nº DE SEMANA]],Tabla1[FEES])</f>
        <v>0</v>
      </c>
      <c r="G77" s="6" t="str">
        <f t="shared" si="8"/>
        <v/>
      </c>
      <c r="H77" s="6">
        <f>COUNTIF('registro operativa'!$G$3:$G$11268,Tabla3[[#This Row],[Nº DE SEMANA]])</f>
        <v>0</v>
      </c>
      <c r="I77" s="6">
        <f>COUNTIFS('registro operativa'!$G$3:$G$11268,Tabla3[[#This Row],[Nº DE SEMANA]],'registro operativa'!$Y$3:$Y$11268,"&gt;0")</f>
        <v>0</v>
      </c>
      <c r="J77" s="6">
        <f>COUNTIFS('registro operativa'!$G$3:$G$11268,Tabla3[[#This Row],[Nº DE SEMANA]],'registro operativa'!$Y$3:$Y$11268,"&lt;0")</f>
        <v>0</v>
      </c>
      <c r="K77" s="6">
        <f>COUNTIFS('registro operativa'!$H$3:$H$11268,Tabla3[[#This Row],[Nº DE SEMANA]],'registro operativa'!$Y$3:$Y$11268,0)</f>
        <v>0</v>
      </c>
      <c r="L77" s="6" t="str">
        <f t="shared" si="9"/>
        <v/>
      </c>
      <c r="M77" s="6" t="str">
        <f>IFERROR(AVERAGEIFS('registro operativa'!$Y$3:$Y$11268,'registro operativa'!$G$3:$G$11268,Tabla3[[#This Row],[Nº DE SEMANA]],'registro operativa'!$Y$3:$Y$11268,"&gt;0"),"")</f>
        <v/>
      </c>
      <c r="N77" s="6" t="str">
        <f>IFERROR(AVERAGEIFS('registro operativa'!$Y$3:$Y$11268,'registro operativa'!$G$3:$G$11268,Tabla3[[#This Row],[Nº DE SEMANA]],'registro operativa'!$Y$3:$Y$11268,"&lt;0"),"")</f>
        <v/>
      </c>
      <c r="O77" s="6" t="str">
        <f t="shared" si="10"/>
        <v/>
      </c>
      <c r="P77" s="6" t="str">
        <f t="shared" si="11"/>
        <v/>
      </c>
      <c r="Q77" s="23"/>
      <c r="R77" s="23"/>
      <c r="S77" s="23"/>
    </row>
    <row r="78" spans="1:19" x14ac:dyDescent="0.25">
      <c r="A78" s="23"/>
      <c r="B78" s="23"/>
      <c r="C78" s="6">
        <f>IFERROR(COUNTIFS('registro operativa'!$AE$3:$AE$11268,1,'registro operativa'!$G$3:$G$11268,Tabla3[[#This Row],[Nº DE SEMANA]]),"")</f>
        <v>0</v>
      </c>
      <c r="D78" s="6">
        <f>SUMIF(Tabla1[SEMANA],Tabla3[[#This Row],[Nº DE SEMANA]],Tabla1[GROSS])</f>
        <v>0</v>
      </c>
      <c r="E78" s="6">
        <f>SUMIF(Tabla1[SEMANA],Tabla3[[#This Row],[Nº DE SEMANA]],Tabla1[NETO EN PPRO8])</f>
        <v>0</v>
      </c>
      <c r="F78" s="6">
        <f>SUMIF(Tabla1[SEMANA],Tabla3[[#This Row],[Nº DE SEMANA]],Tabla1[FEES])</f>
        <v>0</v>
      </c>
      <c r="G78" s="6" t="str">
        <f t="shared" si="8"/>
        <v/>
      </c>
      <c r="H78" s="6">
        <f>COUNTIF('registro operativa'!$G$3:$G$11268,Tabla3[[#This Row],[Nº DE SEMANA]])</f>
        <v>0</v>
      </c>
      <c r="I78" s="6">
        <f>COUNTIFS('registro operativa'!$G$3:$G$11268,Tabla3[[#This Row],[Nº DE SEMANA]],'registro operativa'!$Y$3:$Y$11268,"&gt;0")</f>
        <v>0</v>
      </c>
      <c r="J78" s="6">
        <f>COUNTIFS('registro operativa'!$G$3:$G$11268,Tabla3[[#This Row],[Nº DE SEMANA]],'registro operativa'!$Y$3:$Y$11268,"&lt;0")</f>
        <v>0</v>
      </c>
      <c r="K78" s="6">
        <f>COUNTIFS('registro operativa'!$H$3:$H$11268,Tabla3[[#This Row],[Nº DE SEMANA]],'registro operativa'!$Y$3:$Y$11268,0)</f>
        <v>0</v>
      </c>
      <c r="L78" s="6" t="str">
        <f t="shared" si="9"/>
        <v/>
      </c>
      <c r="M78" s="6" t="str">
        <f>IFERROR(AVERAGEIFS('registro operativa'!$Y$3:$Y$11268,'registro operativa'!$G$3:$G$11268,Tabla3[[#This Row],[Nº DE SEMANA]],'registro operativa'!$Y$3:$Y$11268,"&gt;0"),"")</f>
        <v/>
      </c>
      <c r="N78" s="6" t="str">
        <f>IFERROR(AVERAGEIFS('registro operativa'!$Y$3:$Y$11268,'registro operativa'!$G$3:$G$11268,Tabla3[[#This Row],[Nº DE SEMANA]],'registro operativa'!$Y$3:$Y$11268,"&lt;0"),"")</f>
        <v/>
      </c>
      <c r="O78" s="6" t="str">
        <f t="shared" si="10"/>
        <v/>
      </c>
      <c r="P78" s="6" t="str">
        <f t="shared" si="11"/>
        <v/>
      </c>
      <c r="Q78" s="23"/>
      <c r="R78" s="23"/>
      <c r="S78" s="23"/>
    </row>
    <row r="79" spans="1:19" x14ac:dyDescent="0.25">
      <c r="A79" s="23"/>
      <c r="B79" s="23"/>
      <c r="C79" s="6">
        <f>IFERROR(COUNTIFS('registro operativa'!$AE$3:$AE$11268,1,'registro operativa'!$G$3:$G$11268,Tabla3[[#This Row],[Nº DE SEMANA]]),"")</f>
        <v>0</v>
      </c>
      <c r="D79" s="6">
        <f>SUMIF(Tabla1[SEMANA],Tabla3[[#This Row],[Nº DE SEMANA]],Tabla1[GROSS])</f>
        <v>0</v>
      </c>
      <c r="E79" s="6">
        <f>SUMIF(Tabla1[SEMANA],Tabla3[[#This Row],[Nº DE SEMANA]],Tabla1[NETO EN PPRO8])</f>
        <v>0</v>
      </c>
      <c r="F79" s="6">
        <f>SUMIF(Tabla1[SEMANA],Tabla3[[#This Row],[Nº DE SEMANA]],Tabla1[FEES])</f>
        <v>0</v>
      </c>
      <c r="G79" s="6" t="str">
        <f t="shared" si="8"/>
        <v/>
      </c>
      <c r="H79" s="6">
        <f>COUNTIF('registro operativa'!$G$3:$G$11268,Tabla3[[#This Row],[Nº DE SEMANA]])</f>
        <v>0</v>
      </c>
      <c r="I79" s="6">
        <f>COUNTIFS('registro operativa'!$G$3:$G$11268,Tabla3[[#This Row],[Nº DE SEMANA]],'registro operativa'!$Y$3:$Y$11268,"&gt;0")</f>
        <v>0</v>
      </c>
      <c r="J79" s="6">
        <f>COUNTIFS('registro operativa'!$G$3:$G$11268,Tabla3[[#This Row],[Nº DE SEMANA]],'registro operativa'!$Y$3:$Y$11268,"&lt;0")</f>
        <v>0</v>
      </c>
      <c r="K79" s="6">
        <f>COUNTIFS('registro operativa'!$H$3:$H$11268,Tabla3[[#This Row],[Nº DE SEMANA]],'registro operativa'!$Y$3:$Y$11268,0)</f>
        <v>0</v>
      </c>
      <c r="L79" s="6" t="str">
        <f t="shared" si="9"/>
        <v/>
      </c>
      <c r="M79" s="6" t="str">
        <f>IFERROR(AVERAGEIFS('registro operativa'!$Y$3:$Y$11268,'registro operativa'!$G$3:$G$11268,Tabla3[[#This Row],[Nº DE SEMANA]],'registro operativa'!$Y$3:$Y$11268,"&gt;0"),"")</f>
        <v/>
      </c>
      <c r="N79" s="6" t="str">
        <f>IFERROR(AVERAGEIFS('registro operativa'!$Y$3:$Y$11268,'registro operativa'!$G$3:$G$11268,Tabla3[[#This Row],[Nº DE SEMANA]],'registro operativa'!$Y$3:$Y$11268,"&lt;0"),"")</f>
        <v/>
      </c>
      <c r="O79" s="6" t="str">
        <f t="shared" si="10"/>
        <v/>
      </c>
      <c r="P79" s="6" t="str">
        <f t="shared" si="11"/>
        <v/>
      </c>
      <c r="Q79" s="23"/>
      <c r="R79" s="23"/>
      <c r="S79" s="23"/>
    </row>
    <row r="80" spans="1:19" x14ac:dyDescent="0.25">
      <c r="A80" s="23"/>
      <c r="B80" s="23"/>
      <c r="C80" s="6">
        <f>IFERROR(COUNTIFS('registro operativa'!$AE$3:$AE$11268,1,'registro operativa'!$G$3:$G$11268,Tabla3[[#This Row],[Nº DE SEMANA]]),"")</f>
        <v>0</v>
      </c>
      <c r="D80" s="6">
        <f>SUMIF(Tabla1[SEMANA],Tabla3[[#This Row],[Nº DE SEMANA]],Tabla1[GROSS])</f>
        <v>0</v>
      </c>
      <c r="E80" s="6">
        <f>SUMIF(Tabla1[SEMANA],Tabla3[[#This Row],[Nº DE SEMANA]],Tabla1[NETO EN PPRO8])</f>
        <v>0</v>
      </c>
      <c r="F80" s="6">
        <f>SUMIF(Tabla1[SEMANA],Tabla3[[#This Row],[Nº DE SEMANA]],Tabla1[FEES])</f>
        <v>0</v>
      </c>
      <c r="G80" s="6" t="str">
        <f t="shared" si="8"/>
        <v/>
      </c>
      <c r="H80" s="6">
        <f>COUNTIF('registro operativa'!$G$3:$G$11268,Tabla3[[#This Row],[Nº DE SEMANA]])</f>
        <v>0</v>
      </c>
      <c r="I80" s="6">
        <f>COUNTIFS('registro operativa'!$G$3:$G$11268,Tabla3[[#This Row],[Nº DE SEMANA]],'registro operativa'!$Y$3:$Y$11268,"&gt;0")</f>
        <v>0</v>
      </c>
      <c r="J80" s="6">
        <f>COUNTIFS('registro operativa'!$G$3:$G$11268,Tabla3[[#This Row],[Nº DE SEMANA]],'registro operativa'!$Y$3:$Y$11268,"&lt;0")</f>
        <v>0</v>
      </c>
      <c r="K80" s="6">
        <f>COUNTIFS('registro operativa'!$H$3:$H$11268,Tabla3[[#This Row],[Nº DE SEMANA]],'registro operativa'!$Y$3:$Y$11268,0)</f>
        <v>0</v>
      </c>
      <c r="L80" s="6" t="str">
        <f t="shared" si="9"/>
        <v/>
      </c>
      <c r="M80" s="6" t="str">
        <f>IFERROR(AVERAGEIFS('registro operativa'!$Y$3:$Y$11268,'registro operativa'!$G$3:$G$11268,Tabla3[[#This Row],[Nº DE SEMANA]],'registro operativa'!$Y$3:$Y$11268,"&gt;0"),"")</f>
        <v/>
      </c>
      <c r="N80" s="6" t="str">
        <f>IFERROR(AVERAGEIFS('registro operativa'!$Y$3:$Y$11268,'registro operativa'!$G$3:$G$11268,Tabla3[[#This Row],[Nº DE SEMANA]],'registro operativa'!$Y$3:$Y$11268,"&lt;0"),"")</f>
        <v/>
      </c>
      <c r="O80" s="6" t="str">
        <f t="shared" si="10"/>
        <v/>
      </c>
      <c r="P80" s="6" t="str">
        <f t="shared" si="11"/>
        <v/>
      </c>
      <c r="Q80" s="23"/>
      <c r="R80" s="23"/>
      <c r="S80" s="23"/>
    </row>
    <row r="81" spans="1:19" x14ac:dyDescent="0.25">
      <c r="A81" s="23"/>
      <c r="B81" s="23"/>
      <c r="C81" s="6">
        <f>IFERROR(COUNTIFS('registro operativa'!$AE$3:$AE$11268,1,'registro operativa'!$G$3:$G$11268,Tabla3[[#This Row],[Nº DE SEMANA]]),"")</f>
        <v>0</v>
      </c>
      <c r="D81" s="6">
        <f>SUMIF(Tabla1[SEMANA],Tabla3[[#This Row],[Nº DE SEMANA]],Tabla1[GROSS])</f>
        <v>0</v>
      </c>
      <c r="E81" s="6">
        <f>SUMIF(Tabla1[SEMANA],Tabla3[[#This Row],[Nº DE SEMANA]],Tabla1[NETO EN PPRO8])</f>
        <v>0</v>
      </c>
      <c r="F81" s="6">
        <f>SUMIF(Tabla1[SEMANA],Tabla3[[#This Row],[Nº DE SEMANA]],Tabla1[FEES])</f>
        <v>0</v>
      </c>
      <c r="G81" s="6" t="str">
        <f t="shared" si="8"/>
        <v/>
      </c>
      <c r="H81" s="6">
        <f>COUNTIF('registro operativa'!$G$3:$G$11268,Tabla3[[#This Row],[Nº DE SEMANA]])</f>
        <v>0</v>
      </c>
      <c r="I81" s="6">
        <f>COUNTIFS('registro operativa'!$G$3:$G$11268,Tabla3[[#This Row],[Nº DE SEMANA]],'registro operativa'!$Y$3:$Y$11268,"&gt;0")</f>
        <v>0</v>
      </c>
      <c r="J81" s="6">
        <f>COUNTIFS('registro operativa'!$G$3:$G$11268,Tabla3[[#This Row],[Nº DE SEMANA]],'registro operativa'!$Y$3:$Y$11268,"&lt;0")</f>
        <v>0</v>
      </c>
      <c r="K81" s="6">
        <f>COUNTIFS('registro operativa'!$H$3:$H$11268,Tabla3[[#This Row],[Nº DE SEMANA]],'registro operativa'!$Y$3:$Y$11268,0)</f>
        <v>0</v>
      </c>
      <c r="L81" s="6" t="str">
        <f t="shared" si="9"/>
        <v/>
      </c>
      <c r="M81" s="6" t="str">
        <f>IFERROR(AVERAGEIFS('registro operativa'!$Y$3:$Y$11268,'registro operativa'!$G$3:$G$11268,Tabla3[[#This Row],[Nº DE SEMANA]],'registro operativa'!$Y$3:$Y$11268,"&gt;0"),"")</f>
        <v/>
      </c>
      <c r="N81" s="6" t="str">
        <f>IFERROR(AVERAGEIFS('registro operativa'!$Y$3:$Y$11268,'registro operativa'!$G$3:$G$11268,Tabla3[[#This Row],[Nº DE SEMANA]],'registro operativa'!$Y$3:$Y$11268,"&lt;0"),"")</f>
        <v/>
      </c>
      <c r="O81" s="6" t="str">
        <f t="shared" si="10"/>
        <v/>
      </c>
      <c r="P81" s="6" t="str">
        <f t="shared" si="11"/>
        <v/>
      </c>
      <c r="Q81" s="23"/>
      <c r="R81" s="23"/>
      <c r="S81" s="23"/>
    </row>
    <row r="82" spans="1:19" x14ac:dyDescent="0.25">
      <c r="A82" s="23"/>
      <c r="B82" s="23"/>
      <c r="C82" s="6">
        <f>IFERROR(COUNTIFS('registro operativa'!$AE$3:$AE$11268,1,'registro operativa'!$G$3:$G$11268,Tabla3[[#This Row],[Nº DE SEMANA]]),"")</f>
        <v>0</v>
      </c>
      <c r="D82" s="6">
        <f>SUMIF(Tabla1[SEMANA],Tabla3[[#This Row],[Nº DE SEMANA]],Tabla1[GROSS])</f>
        <v>0</v>
      </c>
      <c r="E82" s="6">
        <f>SUMIF(Tabla1[SEMANA],Tabla3[[#This Row],[Nº DE SEMANA]],Tabla1[NETO EN PPRO8])</f>
        <v>0</v>
      </c>
      <c r="F82" s="6">
        <f>SUMIF(Tabla1[SEMANA],Tabla3[[#This Row],[Nº DE SEMANA]],Tabla1[FEES])</f>
        <v>0</v>
      </c>
      <c r="G82" s="6" t="str">
        <f t="shared" si="8"/>
        <v/>
      </c>
      <c r="H82" s="6">
        <f>COUNTIF('registro operativa'!$G$3:$G$11268,Tabla3[[#This Row],[Nº DE SEMANA]])</f>
        <v>0</v>
      </c>
      <c r="I82" s="6">
        <f>COUNTIFS('registro operativa'!$G$3:$G$11268,Tabla3[[#This Row],[Nº DE SEMANA]],'registro operativa'!$Y$3:$Y$11268,"&gt;0")</f>
        <v>0</v>
      </c>
      <c r="J82" s="6">
        <f>COUNTIFS('registro operativa'!$G$3:$G$11268,Tabla3[[#This Row],[Nº DE SEMANA]],'registro operativa'!$Y$3:$Y$11268,"&lt;0")</f>
        <v>0</v>
      </c>
      <c r="K82" s="6">
        <f>COUNTIFS('registro operativa'!$H$3:$H$11268,Tabla3[[#This Row],[Nº DE SEMANA]],'registro operativa'!$Y$3:$Y$11268,0)</f>
        <v>0</v>
      </c>
      <c r="L82" s="6" t="str">
        <f t="shared" si="9"/>
        <v/>
      </c>
      <c r="M82" s="6" t="str">
        <f>IFERROR(AVERAGEIFS('registro operativa'!$Y$3:$Y$11268,'registro operativa'!$G$3:$G$11268,Tabla3[[#This Row],[Nº DE SEMANA]],'registro operativa'!$Y$3:$Y$11268,"&gt;0"),"")</f>
        <v/>
      </c>
      <c r="N82" s="6" t="str">
        <f>IFERROR(AVERAGEIFS('registro operativa'!$Y$3:$Y$11268,'registro operativa'!$G$3:$G$11268,Tabla3[[#This Row],[Nº DE SEMANA]],'registro operativa'!$Y$3:$Y$11268,"&lt;0"),"")</f>
        <v/>
      </c>
      <c r="O82" s="6" t="str">
        <f t="shared" si="10"/>
        <v/>
      </c>
      <c r="P82" s="6" t="str">
        <f t="shared" si="11"/>
        <v/>
      </c>
      <c r="Q82" s="23"/>
      <c r="R82" s="23"/>
      <c r="S82" s="23"/>
    </row>
    <row r="83" spans="1:19" x14ac:dyDescent="0.25">
      <c r="A83" s="23"/>
      <c r="B83" s="23"/>
      <c r="C83" s="6">
        <f>IFERROR(COUNTIFS('registro operativa'!$AE$3:$AE$11268,1,'registro operativa'!$G$3:$G$11268,Tabla3[[#This Row],[Nº DE SEMANA]]),"")</f>
        <v>0</v>
      </c>
      <c r="D83" s="6">
        <f>SUMIF(Tabla1[SEMANA],Tabla3[[#This Row],[Nº DE SEMANA]],Tabla1[GROSS])</f>
        <v>0</v>
      </c>
      <c r="E83" s="6">
        <f>SUMIF(Tabla1[SEMANA],Tabla3[[#This Row],[Nº DE SEMANA]],Tabla1[NETO EN PPRO8])</f>
        <v>0</v>
      </c>
      <c r="F83" s="6">
        <f>SUMIF(Tabla1[SEMANA],Tabla3[[#This Row],[Nº DE SEMANA]],Tabla1[FEES])</f>
        <v>0</v>
      </c>
      <c r="G83" s="6" t="str">
        <f t="shared" si="8"/>
        <v/>
      </c>
      <c r="H83" s="6">
        <f>COUNTIF('registro operativa'!$G$3:$G$11268,Tabla3[[#This Row],[Nº DE SEMANA]])</f>
        <v>0</v>
      </c>
      <c r="I83" s="6">
        <f>COUNTIFS('registro operativa'!$G$3:$G$11268,Tabla3[[#This Row],[Nº DE SEMANA]],'registro operativa'!$Y$3:$Y$11268,"&gt;0")</f>
        <v>0</v>
      </c>
      <c r="J83" s="6">
        <f>COUNTIFS('registro operativa'!$G$3:$G$11268,Tabla3[[#This Row],[Nº DE SEMANA]],'registro operativa'!$Y$3:$Y$11268,"&lt;0")</f>
        <v>0</v>
      </c>
      <c r="K83" s="6">
        <f>COUNTIFS('registro operativa'!$H$3:$H$11268,Tabla3[[#This Row],[Nº DE SEMANA]],'registro operativa'!$Y$3:$Y$11268,0)</f>
        <v>0</v>
      </c>
      <c r="L83" s="6" t="str">
        <f t="shared" si="9"/>
        <v/>
      </c>
      <c r="M83" s="6" t="str">
        <f>IFERROR(AVERAGEIFS('registro operativa'!$Y$3:$Y$11268,'registro operativa'!$G$3:$G$11268,Tabla3[[#This Row],[Nº DE SEMANA]],'registro operativa'!$Y$3:$Y$11268,"&gt;0"),"")</f>
        <v/>
      </c>
      <c r="N83" s="6" t="str">
        <f>IFERROR(AVERAGEIFS('registro operativa'!$Y$3:$Y$11268,'registro operativa'!$G$3:$G$11268,Tabla3[[#This Row],[Nº DE SEMANA]],'registro operativa'!$Y$3:$Y$11268,"&lt;0"),"")</f>
        <v/>
      </c>
      <c r="O83" s="6" t="str">
        <f t="shared" si="10"/>
        <v/>
      </c>
      <c r="P83" s="6" t="str">
        <f t="shared" si="11"/>
        <v/>
      </c>
      <c r="Q83" s="23"/>
      <c r="R83" s="23"/>
      <c r="S83" s="23"/>
    </row>
    <row r="84" spans="1:19" x14ac:dyDescent="0.25">
      <c r="A84" s="23"/>
      <c r="B84" s="23"/>
      <c r="C84" s="6">
        <f>IFERROR(COUNTIFS('registro operativa'!$AE$3:$AE$11268,1,'registro operativa'!$G$3:$G$11268,Tabla3[[#This Row],[Nº DE SEMANA]]),"")</f>
        <v>0</v>
      </c>
      <c r="D84" s="6">
        <f>SUMIF(Tabla1[SEMANA],Tabla3[[#This Row],[Nº DE SEMANA]],Tabla1[GROSS])</f>
        <v>0</v>
      </c>
      <c r="E84" s="6">
        <f>SUMIF(Tabla1[SEMANA],Tabla3[[#This Row],[Nº DE SEMANA]],Tabla1[NETO EN PPRO8])</f>
        <v>0</v>
      </c>
      <c r="F84" s="6">
        <f>SUMIF(Tabla1[SEMANA],Tabla3[[#This Row],[Nº DE SEMANA]],Tabla1[FEES])</f>
        <v>0</v>
      </c>
      <c r="G84" s="6" t="str">
        <f t="shared" si="8"/>
        <v/>
      </c>
      <c r="H84" s="6">
        <f>COUNTIF('registro operativa'!$G$3:$G$11268,Tabla3[[#This Row],[Nº DE SEMANA]])</f>
        <v>0</v>
      </c>
      <c r="I84" s="6">
        <f>COUNTIFS('registro operativa'!$G$3:$G$11268,Tabla3[[#This Row],[Nº DE SEMANA]],'registro operativa'!$Y$3:$Y$11268,"&gt;0")</f>
        <v>0</v>
      </c>
      <c r="J84" s="6">
        <f>COUNTIFS('registro operativa'!$G$3:$G$11268,Tabla3[[#This Row],[Nº DE SEMANA]],'registro operativa'!$Y$3:$Y$11268,"&lt;0")</f>
        <v>0</v>
      </c>
      <c r="K84" s="6">
        <f>COUNTIFS('registro operativa'!$H$3:$H$11268,Tabla3[[#This Row],[Nº DE SEMANA]],'registro operativa'!$Y$3:$Y$11268,0)</f>
        <v>0</v>
      </c>
      <c r="L84" s="6" t="str">
        <f t="shared" si="9"/>
        <v/>
      </c>
      <c r="M84" s="6" t="str">
        <f>IFERROR(AVERAGEIFS('registro operativa'!$Y$3:$Y$11268,'registro operativa'!$G$3:$G$11268,Tabla3[[#This Row],[Nº DE SEMANA]],'registro operativa'!$Y$3:$Y$11268,"&gt;0"),"")</f>
        <v/>
      </c>
      <c r="N84" s="6" t="str">
        <f>IFERROR(AVERAGEIFS('registro operativa'!$Y$3:$Y$11268,'registro operativa'!$G$3:$G$11268,Tabla3[[#This Row],[Nº DE SEMANA]],'registro operativa'!$Y$3:$Y$11268,"&lt;0"),"")</f>
        <v/>
      </c>
      <c r="O84" s="6" t="str">
        <f t="shared" si="10"/>
        <v/>
      </c>
      <c r="P84" s="6" t="str">
        <f t="shared" si="11"/>
        <v/>
      </c>
      <c r="Q84" s="23"/>
      <c r="R84" s="23"/>
      <c r="S84" s="23"/>
    </row>
    <row r="85" spans="1:19" x14ac:dyDescent="0.25">
      <c r="A85" s="23"/>
      <c r="B85" s="23"/>
      <c r="C85" s="6">
        <f>IFERROR(COUNTIFS('registro operativa'!$AE$3:$AE$11268,1,'registro operativa'!$G$3:$G$11268,Tabla3[[#This Row],[Nº DE SEMANA]]),"")</f>
        <v>0</v>
      </c>
      <c r="D85" s="6">
        <f>SUMIF(Tabla1[SEMANA],Tabla3[[#This Row],[Nº DE SEMANA]],Tabla1[GROSS])</f>
        <v>0</v>
      </c>
      <c r="E85" s="6">
        <f>SUMIF(Tabla1[SEMANA],Tabla3[[#This Row],[Nº DE SEMANA]],Tabla1[NETO EN PPRO8])</f>
        <v>0</v>
      </c>
      <c r="F85" s="6">
        <f>SUMIF(Tabla1[SEMANA],Tabla3[[#This Row],[Nº DE SEMANA]],Tabla1[FEES])</f>
        <v>0</v>
      </c>
      <c r="G85" s="6" t="str">
        <f t="shared" si="8"/>
        <v/>
      </c>
      <c r="H85" s="6">
        <f>COUNTIF('registro operativa'!$G$3:$G$11268,Tabla3[[#This Row],[Nº DE SEMANA]])</f>
        <v>0</v>
      </c>
      <c r="I85" s="6">
        <f>COUNTIFS('registro operativa'!$G$3:$G$11268,Tabla3[[#This Row],[Nº DE SEMANA]],'registro operativa'!$Y$3:$Y$11268,"&gt;0")</f>
        <v>0</v>
      </c>
      <c r="J85" s="6">
        <f>COUNTIFS('registro operativa'!$G$3:$G$11268,Tabla3[[#This Row],[Nº DE SEMANA]],'registro operativa'!$Y$3:$Y$11268,"&lt;0")</f>
        <v>0</v>
      </c>
      <c r="K85" s="6">
        <f>COUNTIFS('registro operativa'!$H$3:$H$11268,Tabla3[[#This Row],[Nº DE SEMANA]],'registro operativa'!$Y$3:$Y$11268,0)</f>
        <v>0</v>
      </c>
      <c r="L85" s="6" t="str">
        <f t="shared" si="9"/>
        <v/>
      </c>
      <c r="M85" s="6" t="str">
        <f>IFERROR(AVERAGEIFS('registro operativa'!$Y$3:$Y$11268,'registro operativa'!$G$3:$G$11268,Tabla3[[#This Row],[Nº DE SEMANA]],'registro operativa'!$Y$3:$Y$11268,"&gt;0"),"")</f>
        <v/>
      </c>
      <c r="N85" s="6" t="str">
        <f>IFERROR(AVERAGEIFS('registro operativa'!$Y$3:$Y$11268,'registro operativa'!$G$3:$G$11268,Tabla3[[#This Row],[Nº DE SEMANA]],'registro operativa'!$Y$3:$Y$11268,"&lt;0"),"")</f>
        <v/>
      </c>
      <c r="O85" s="6" t="str">
        <f t="shared" si="10"/>
        <v/>
      </c>
      <c r="P85" s="6" t="str">
        <f t="shared" si="11"/>
        <v/>
      </c>
      <c r="Q85" s="23"/>
      <c r="R85" s="23"/>
      <c r="S85" s="23"/>
    </row>
    <row r="86" spans="1:19" x14ac:dyDescent="0.25">
      <c r="A86" s="23"/>
      <c r="B86" s="23"/>
      <c r="C86" s="6">
        <f>IFERROR(COUNTIFS('registro operativa'!$AE$3:$AE$11268,1,'registro operativa'!$G$3:$G$11268,Tabla3[[#This Row],[Nº DE SEMANA]]),"")</f>
        <v>0</v>
      </c>
      <c r="D86" s="6">
        <f>SUMIF(Tabla1[SEMANA],Tabla3[[#This Row],[Nº DE SEMANA]],Tabla1[GROSS])</f>
        <v>0</v>
      </c>
      <c r="E86" s="6">
        <f>SUMIF(Tabla1[SEMANA],Tabla3[[#This Row],[Nº DE SEMANA]],Tabla1[NETO EN PPRO8])</f>
        <v>0</v>
      </c>
      <c r="F86" s="6">
        <f>SUMIF(Tabla1[SEMANA],Tabla3[[#This Row],[Nº DE SEMANA]],Tabla1[FEES])</f>
        <v>0</v>
      </c>
      <c r="G86" s="6" t="str">
        <f t="shared" si="8"/>
        <v/>
      </c>
      <c r="H86" s="6">
        <f>COUNTIF('registro operativa'!$G$3:$G$11268,Tabla3[[#This Row],[Nº DE SEMANA]])</f>
        <v>0</v>
      </c>
      <c r="I86" s="6">
        <f>COUNTIFS('registro operativa'!$G$3:$G$11268,Tabla3[[#This Row],[Nº DE SEMANA]],'registro operativa'!$Y$3:$Y$11268,"&gt;0")</f>
        <v>0</v>
      </c>
      <c r="J86" s="6">
        <f>COUNTIFS('registro operativa'!$G$3:$G$11268,Tabla3[[#This Row],[Nº DE SEMANA]],'registro operativa'!$Y$3:$Y$11268,"&lt;0")</f>
        <v>0</v>
      </c>
      <c r="K86" s="6">
        <f>COUNTIFS('registro operativa'!$H$3:$H$11268,Tabla3[[#This Row],[Nº DE SEMANA]],'registro operativa'!$Y$3:$Y$11268,0)</f>
        <v>0</v>
      </c>
      <c r="L86" s="6" t="str">
        <f t="shared" si="9"/>
        <v/>
      </c>
      <c r="M86" s="6" t="str">
        <f>IFERROR(AVERAGEIFS('registro operativa'!$Y$3:$Y$11268,'registro operativa'!$G$3:$G$11268,Tabla3[[#This Row],[Nº DE SEMANA]],'registro operativa'!$Y$3:$Y$11268,"&gt;0"),"")</f>
        <v/>
      </c>
      <c r="N86" s="6" t="str">
        <f>IFERROR(AVERAGEIFS('registro operativa'!$Y$3:$Y$11268,'registro operativa'!$G$3:$G$11268,Tabla3[[#This Row],[Nº DE SEMANA]],'registro operativa'!$Y$3:$Y$11268,"&lt;0"),"")</f>
        <v/>
      </c>
      <c r="O86" s="6" t="str">
        <f t="shared" si="10"/>
        <v/>
      </c>
      <c r="P86" s="6" t="str">
        <f t="shared" si="11"/>
        <v/>
      </c>
      <c r="Q86" s="23"/>
      <c r="R86" s="23"/>
      <c r="S86" s="23"/>
    </row>
    <row r="87" spans="1:19" x14ac:dyDescent="0.25">
      <c r="A87" s="23"/>
      <c r="B87" s="23"/>
      <c r="C87" s="6">
        <f>IFERROR(COUNTIFS('registro operativa'!$AE$3:$AE$11268,1,'registro operativa'!$G$3:$G$11268,Tabla3[[#This Row],[Nº DE SEMANA]]),"")</f>
        <v>0</v>
      </c>
      <c r="D87" s="6">
        <f>SUMIF(Tabla1[SEMANA],Tabla3[[#This Row],[Nº DE SEMANA]],Tabla1[GROSS])</f>
        <v>0</v>
      </c>
      <c r="E87" s="6">
        <f>SUMIF(Tabla1[SEMANA],Tabla3[[#This Row],[Nº DE SEMANA]],Tabla1[NETO EN PPRO8])</f>
        <v>0</v>
      </c>
      <c r="F87" s="6">
        <f>SUMIF(Tabla1[SEMANA],Tabla3[[#This Row],[Nº DE SEMANA]],Tabla1[FEES])</f>
        <v>0</v>
      </c>
      <c r="G87" s="6" t="str">
        <f t="shared" si="8"/>
        <v/>
      </c>
      <c r="H87" s="6">
        <f>COUNTIF('registro operativa'!$G$3:$G$11268,Tabla3[[#This Row],[Nº DE SEMANA]])</f>
        <v>0</v>
      </c>
      <c r="I87" s="6">
        <f>COUNTIFS('registro operativa'!$G$3:$G$11268,Tabla3[[#This Row],[Nº DE SEMANA]],'registro operativa'!$Y$3:$Y$11268,"&gt;0")</f>
        <v>0</v>
      </c>
      <c r="J87" s="6">
        <f>COUNTIFS('registro operativa'!$G$3:$G$11268,Tabla3[[#This Row],[Nº DE SEMANA]],'registro operativa'!$Y$3:$Y$11268,"&lt;0")</f>
        <v>0</v>
      </c>
      <c r="K87" s="6">
        <f>COUNTIFS('registro operativa'!$H$3:$H$11268,Tabla3[[#This Row],[Nº DE SEMANA]],'registro operativa'!$Y$3:$Y$11268,0)</f>
        <v>0</v>
      </c>
      <c r="L87" s="6" t="str">
        <f t="shared" si="9"/>
        <v/>
      </c>
      <c r="M87" s="6" t="str">
        <f>IFERROR(AVERAGEIFS('registro operativa'!$Y$3:$Y$11268,'registro operativa'!$G$3:$G$11268,Tabla3[[#This Row],[Nº DE SEMANA]],'registro operativa'!$Y$3:$Y$11268,"&gt;0"),"")</f>
        <v/>
      </c>
      <c r="N87" s="6" t="str">
        <f>IFERROR(AVERAGEIFS('registro operativa'!$Y$3:$Y$11268,'registro operativa'!$G$3:$G$11268,Tabla3[[#This Row],[Nº DE SEMANA]],'registro operativa'!$Y$3:$Y$11268,"&lt;0"),"")</f>
        <v/>
      </c>
      <c r="O87" s="6" t="str">
        <f t="shared" si="10"/>
        <v/>
      </c>
      <c r="P87" s="6" t="str">
        <f t="shared" si="11"/>
        <v/>
      </c>
      <c r="Q87" s="23"/>
      <c r="R87" s="23"/>
      <c r="S87" s="23"/>
    </row>
    <row r="88" spans="1:19" x14ac:dyDescent="0.25">
      <c r="A88" s="23"/>
      <c r="B88" s="23"/>
      <c r="C88" s="6">
        <f>IFERROR(COUNTIFS('registro operativa'!$AE$3:$AE$11268,1,'registro operativa'!$G$3:$G$11268,Tabla3[[#This Row],[Nº DE SEMANA]]),"")</f>
        <v>0</v>
      </c>
      <c r="D88" s="6">
        <f>SUMIF(Tabla1[SEMANA],Tabla3[[#This Row],[Nº DE SEMANA]],Tabla1[GROSS])</f>
        <v>0</v>
      </c>
      <c r="E88" s="6">
        <f>SUMIF(Tabla1[SEMANA],Tabla3[[#This Row],[Nº DE SEMANA]],Tabla1[NETO EN PPRO8])</f>
        <v>0</v>
      </c>
      <c r="F88" s="6">
        <f>SUMIF(Tabla1[SEMANA],Tabla3[[#This Row],[Nº DE SEMANA]],Tabla1[FEES])</f>
        <v>0</v>
      </c>
      <c r="G88" s="6" t="str">
        <f t="shared" si="8"/>
        <v/>
      </c>
      <c r="H88" s="6">
        <f>COUNTIF('registro operativa'!$G$3:$G$11268,Tabla3[[#This Row],[Nº DE SEMANA]])</f>
        <v>0</v>
      </c>
      <c r="I88" s="6">
        <f>COUNTIFS('registro operativa'!$G$3:$G$11268,Tabla3[[#This Row],[Nº DE SEMANA]],'registro operativa'!$Y$3:$Y$11268,"&gt;0")</f>
        <v>0</v>
      </c>
      <c r="J88" s="6">
        <f>COUNTIFS('registro operativa'!$G$3:$G$11268,Tabla3[[#This Row],[Nº DE SEMANA]],'registro operativa'!$Y$3:$Y$11268,"&lt;0")</f>
        <v>0</v>
      </c>
      <c r="K88" s="6">
        <f>COUNTIFS('registro operativa'!$H$3:$H$11268,Tabla3[[#This Row],[Nº DE SEMANA]],'registro operativa'!$Y$3:$Y$11268,0)</f>
        <v>0</v>
      </c>
      <c r="L88" s="6" t="str">
        <f t="shared" si="9"/>
        <v/>
      </c>
      <c r="M88" s="6" t="str">
        <f>IFERROR(AVERAGEIFS('registro operativa'!$Y$3:$Y$11268,'registro operativa'!$G$3:$G$11268,Tabla3[[#This Row],[Nº DE SEMANA]],'registro operativa'!$Y$3:$Y$11268,"&gt;0"),"")</f>
        <v/>
      </c>
      <c r="N88" s="6" t="str">
        <f>IFERROR(AVERAGEIFS('registro operativa'!$Y$3:$Y$11268,'registro operativa'!$G$3:$G$11268,Tabla3[[#This Row],[Nº DE SEMANA]],'registro operativa'!$Y$3:$Y$11268,"&lt;0"),"")</f>
        <v/>
      </c>
      <c r="O88" s="6" t="str">
        <f t="shared" si="10"/>
        <v/>
      </c>
      <c r="P88" s="6" t="str">
        <f t="shared" si="11"/>
        <v/>
      </c>
      <c r="Q88" s="23"/>
      <c r="R88" s="23"/>
      <c r="S88" s="23"/>
    </row>
    <row r="89" spans="1:19" x14ac:dyDescent="0.25">
      <c r="A89" s="23"/>
      <c r="B89" s="23"/>
      <c r="C89" s="6">
        <f>IFERROR(COUNTIFS('registro operativa'!$AE$3:$AE$11268,1,'registro operativa'!$G$3:$G$11268,Tabla3[[#This Row],[Nº DE SEMANA]]),"")</f>
        <v>0</v>
      </c>
      <c r="D89" s="6">
        <f>SUMIF(Tabla1[SEMANA],Tabla3[[#This Row],[Nº DE SEMANA]],Tabla1[GROSS])</f>
        <v>0</v>
      </c>
      <c r="E89" s="6">
        <f>SUMIF(Tabla1[SEMANA],Tabla3[[#This Row],[Nº DE SEMANA]],Tabla1[NETO EN PPRO8])</f>
        <v>0</v>
      </c>
      <c r="F89" s="6">
        <f>SUMIF(Tabla1[SEMANA],Tabla3[[#This Row],[Nº DE SEMANA]],Tabla1[FEES])</f>
        <v>0</v>
      </c>
      <c r="G89" s="6" t="str">
        <f t="shared" si="8"/>
        <v/>
      </c>
      <c r="H89" s="6">
        <f>COUNTIF('registro operativa'!$G$3:$G$11268,Tabla3[[#This Row],[Nº DE SEMANA]])</f>
        <v>0</v>
      </c>
      <c r="I89" s="6">
        <f>COUNTIFS('registro operativa'!$G$3:$G$11268,Tabla3[[#This Row],[Nº DE SEMANA]],'registro operativa'!$Y$3:$Y$11268,"&gt;0")</f>
        <v>0</v>
      </c>
      <c r="J89" s="6">
        <f>COUNTIFS('registro operativa'!$G$3:$G$11268,Tabla3[[#This Row],[Nº DE SEMANA]],'registro operativa'!$Y$3:$Y$11268,"&lt;0")</f>
        <v>0</v>
      </c>
      <c r="K89" s="6">
        <f>COUNTIFS('registro operativa'!$H$3:$H$11268,Tabla3[[#This Row],[Nº DE SEMANA]],'registro operativa'!$Y$3:$Y$11268,0)</f>
        <v>0</v>
      </c>
      <c r="L89" s="6" t="str">
        <f t="shared" si="9"/>
        <v/>
      </c>
      <c r="M89" s="6" t="str">
        <f>IFERROR(AVERAGEIFS('registro operativa'!$Y$3:$Y$11268,'registro operativa'!$G$3:$G$11268,Tabla3[[#This Row],[Nº DE SEMANA]],'registro operativa'!$Y$3:$Y$11268,"&gt;0"),"")</f>
        <v/>
      </c>
      <c r="N89" s="6" t="str">
        <f>IFERROR(AVERAGEIFS('registro operativa'!$Y$3:$Y$11268,'registro operativa'!$G$3:$G$11268,Tabla3[[#This Row],[Nº DE SEMANA]],'registro operativa'!$Y$3:$Y$11268,"&lt;0"),"")</f>
        <v/>
      </c>
      <c r="O89" s="6" t="str">
        <f t="shared" si="10"/>
        <v/>
      </c>
      <c r="P89" s="6" t="str">
        <f t="shared" si="11"/>
        <v/>
      </c>
      <c r="Q89" s="23"/>
      <c r="R89" s="23"/>
      <c r="S89" s="23"/>
    </row>
    <row r="90" spans="1:19" x14ac:dyDescent="0.25">
      <c r="A90" s="23"/>
      <c r="B90" s="23"/>
      <c r="C90" s="6">
        <f>IFERROR(COUNTIFS('registro operativa'!$AE$3:$AE$11268,1,'registro operativa'!$G$3:$G$11268,Tabla3[[#This Row],[Nº DE SEMANA]]),"")</f>
        <v>0</v>
      </c>
      <c r="D90" s="6">
        <f>SUMIF(Tabla1[SEMANA],Tabla3[[#This Row],[Nº DE SEMANA]],Tabla1[GROSS])</f>
        <v>0</v>
      </c>
      <c r="E90" s="6">
        <f>SUMIF(Tabla1[SEMANA],Tabla3[[#This Row],[Nº DE SEMANA]],Tabla1[NETO EN PPRO8])</f>
        <v>0</v>
      </c>
      <c r="F90" s="6">
        <f>SUMIF(Tabla1[SEMANA],Tabla3[[#This Row],[Nº DE SEMANA]],Tabla1[FEES])</f>
        <v>0</v>
      </c>
      <c r="G90" s="6" t="str">
        <f t="shared" si="8"/>
        <v/>
      </c>
      <c r="H90" s="6">
        <f>COUNTIF('registro operativa'!$G$3:$G$11268,Tabla3[[#This Row],[Nº DE SEMANA]])</f>
        <v>0</v>
      </c>
      <c r="I90" s="6">
        <f>COUNTIFS('registro operativa'!$G$3:$G$11268,Tabla3[[#This Row],[Nº DE SEMANA]],'registro operativa'!$Y$3:$Y$11268,"&gt;0")</f>
        <v>0</v>
      </c>
      <c r="J90" s="6">
        <f>COUNTIFS('registro operativa'!$G$3:$G$11268,Tabla3[[#This Row],[Nº DE SEMANA]],'registro operativa'!$Y$3:$Y$11268,"&lt;0")</f>
        <v>0</v>
      </c>
      <c r="K90" s="6">
        <f>COUNTIFS('registro operativa'!$H$3:$H$11268,Tabla3[[#This Row],[Nº DE SEMANA]],'registro operativa'!$Y$3:$Y$11268,0)</f>
        <v>0</v>
      </c>
      <c r="L90" s="6" t="str">
        <f t="shared" si="9"/>
        <v/>
      </c>
      <c r="M90" s="6" t="str">
        <f>IFERROR(AVERAGEIFS('registro operativa'!$Y$3:$Y$11268,'registro operativa'!$G$3:$G$11268,Tabla3[[#This Row],[Nº DE SEMANA]],'registro operativa'!$Y$3:$Y$11268,"&gt;0"),"")</f>
        <v/>
      </c>
      <c r="N90" s="6" t="str">
        <f>IFERROR(AVERAGEIFS('registro operativa'!$Y$3:$Y$11268,'registro operativa'!$G$3:$G$11268,Tabla3[[#This Row],[Nº DE SEMANA]],'registro operativa'!$Y$3:$Y$11268,"&lt;0"),"")</f>
        <v/>
      </c>
      <c r="O90" s="6" t="str">
        <f t="shared" si="10"/>
        <v/>
      </c>
      <c r="P90" s="6" t="str">
        <f t="shared" si="11"/>
        <v/>
      </c>
      <c r="Q90" s="23"/>
      <c r="R90" s="23"/>
      <c r="S90" s="23"/>
    </row>
    <row r="91" spans="1:19" x14ac:dyDescent="0.25">
      <c r="A91" s="23"/>
      <c r="B91" s="23"/>
      <c r="C91" s="6">
        <f>IFERROR(COUNTIFS('registro operativa'!$AE$3:$AE$11268,1,'registro operativa'!$G$3:$G$11268,Tabla3[[#This Row],[Nº DE SEMANA]]),"")</f>
        <v>0</v>
      </c>
      <c r="D91" s="6">
        <f>SUMIF(Tabla1[SEMANA],Tabla3[[#This Row],[Nº DE SEMANA]],Tabla1[GROSS])</f>
        <v>0</v>
      </c>
      <c r="E91" s="6">
        <f>SUMIF(Tabla1[SEMANA],Tabla3[[#This Row],[Nº DE SEMANA]],Tabla1[NETO EN PPRO8])</f>
        <v>0</v>
      </c>
      <c r="F91" s="6">
        <f>SUMIF(Tabla1[SEMANA],Tabla3[[#This Row],[Nº DE SEMANA]],Tabla1[FEES])</f>
        <v>0</v>
      </c>
      <c r="G91" s="6" t="str">
        <f t="shared" si="8"/>
        <v/>
      </c>
      <c r="H91" s="6">
        <f>COUNTIF('registro operativa'!$G$3:$G$11268,Tabla3[[#This Row],[Nº DE SEMANA]])</f>
        <v>0</v>
      </c>
      <c r="I91" s="6">
        <f>COUNTIFS('registro operativa'!$G$3:$G$11268,Tabla3[[#This Row],[Nº DE SEMANA]],'registro operativa'!$Y$3:$Y$11268,"&gt;0")</f>
        <v>0</v>
      </c>
      <c r="J91" s="6">
        <f>COUNTIFS('registro operativa'!$G$3:$G$11268,Tabla3[[#This Row],[Nº DE SEMANA]],'registro operativa'!$Y$3:$Y$11268,"&lt;0")</f>
        <v>0</v>
      </c>
      <c r="K91" s="6">
        <f>COUNTIFS('registro operativa'!$H$3:$H$11268,Tabla3[[#This Row],[Nº DE SEMANA]],'registro operativa'!$Y$3:$Y$11268,0)</f>
        <v>0</v>
      </c>
      <c r="L91" s="6" t="str">
        <f t="shared" si="9"/>
        <v/>
      </c>
      <c r="M91" s="6" t="str">
        <f>IFERROR(AVERAGEIFS('registro operativa'!$Y$3:$Y$11268,'registro operativa'!$G$3:$G$11268,Tabla3[[#This Row],[Nº DE SEMANA]],'registro operativa'!$Y$3:$Y$11268,"&gt;0"),"")</f>
        <v/>
      </c>
      <c r="N91" s="6" t="str">
        <f>IFERROR(AVERAGEIFS('registro operativa'!$Y$3:$Y$11268,'registro operativa'!$G$3:$G$11268,Tabla3[[#This Row],[Nº DE SEMANA]],'registro operativa'!$Y$3:$Y$11268,"&lt;0"),"")</f>
        <v/>
      </c>
      <c r="O91" s="6" t="str">
        <f t="shared" si="10"/>
        <v/>
      </c>
      <c r="P91" s="6" t="str">
        <f t="shared" si="11"/>
        <v/>
      </c>
      <c r="Q91" s="23"/>
      <c r="R91" s="23"/>
      <c r="S91" s="23"/>
    </row>
    <row r="92" spans="1:19" x14ac:dyDescent="0.25">
      <c r="A92" s="23"/>
      <c r="B92" s="23"/>
      <c r="C92" s="6">
        <f>IFERROR(COUNTIFS('registro operativa'!$AE$3:$AE$11268,1,'registro operativa'!$G$3:$G$11268,Tabla3[[#This Row],[Nº DE SEMANA]]),"")</f>
        <v>0</v>
      </c>
      <c r="D92" s="6">
        <f>SUMIF(Tabla1[SEMANA],Tabla3[[#This Row],[Nº DE SEMANA]],Tabla1[GROSS])</f>
        <v>0</v>
      </c>
      <c r="E92" s="6">
        <f>SUMIF(Tabla1[SEMANA],Tabla3[[#This Row],[Nº DE SEMANA]],Tabla1[NETO EN PPRO8])</f>
        <v>0</v>
      </c>
      <c r="F92" s="6">
        <f>SUMIF(Tabla1[SEMANA],Tabla3[[#This Row],[Nº DE SEMANA]],Tabla1[FEES])</f>
        <v>0</v>
      </c>
      <c r="G92" s="6" t="str">
        <f t="shared" si="8"/>
        <v/>
      </c>
      <c r="H92" s="6">
        <f>COUNTIF('registro operativa'!$G$3:$G$11268,Tabla3[[#This Row],[Nº DE SEMANA]])</f>
        <v>0</v>
      </c>
      <c r="I92" s="6">
        <f>COUNTIFS('registro operativa'!$G$3:$G$11268,Tabla3[[#This Row],[Nº DE SEMANA]],'registro operativa'!$Y$3:$Y$11268,"&gt;0")</f>
        <v>0</v>
      </c>
      <c r="J92" s="6">
        <f>COUNTIFS('registro operativa'!$G$3:$G$11268,Tabla3[[#This Row],[Nº DE SEMANA]],'registro operativa'!$Y$3:$Y$11268,"&lt;0")</f>
        <v>0</v>
      </c>
      <c r="K92" s="6">
        <f>COUNTIFS('registro operativa'!$H$3:$H$11268,Tabla3[[#This Row],[Nº DE SEMANA]],'registro operativa'!$Y$3:$Y$11268,0)</f>
        <v>0</v>
      </c>
      <c r="L92" s="6" t="str">
        <f t="shared" si="9"/>
        <v/>
      </c>
      <c r="M92" s="6" t="str">
        <f>IFERROR(AVERAGEIFS('registro operativa'!$Y$3:$Y$11268,'registro operativa'!$G$3:$G$11268,Tabla3[[#This Row],[Nº DE SEMANA]],'registro operativa'!$Y$3:$Y$11268,"&gt;0"),"")</f>
        <v/>
      </c>
      <c r="N92" s="6" t="str">
        <f>IFERROR(AVERAGEIFS('registro operativa'!$Y$3:$Y$11268,'registro operativa'!$G$3:$G$11268,Tabla3[[#This Row],[Nº DE SEMANA]],'registro operativa'!$Y$3:$Y$11268,"&lt;0"),"")</f>
        <v/>
      </c>
      <c r="O92" s="6" t="str">
        <f t="shared" si="10"/>
        <v/>
      </c>
      <c r="P92" s="6" t="str">
        <f t="shared" si="11"/>
        <v/>
      </c>
      <c r="Q92" s="23"/>
      <c r="R92" s="23"/>
      <c r="S92" s="23"/>
    </row>
    <row r="93" spans="1:19" x14ac:dyDescent="0.25">
      <c r="A93" s="23"/>
      <c r="B93" s="23"/>
      <c r="C93" s="6">
        <f>IFERROR(COUNTIFS('registro operativa'!$AE$3:$AE$11268,1,'registro operativa'!$G$3:$G$11268,Tabla3[[#This Row],[Nº DE SEMANA]]),"")</f>
        <v>0</v>
      </c>
      <c r="D93" s="6">
        <f>SUMIF(Tabla1[SEMANA],Tabla3[[#This Row],[Nº DE SEMANA]],Tabla1[GROSS])</f>
        <v>0</v>
      </c>
      <c r="E93" s="6">
        <f>SUMIF(Tabla1[SEMANA],Tabla3[[#This Row],[Nº DE SEMANA]],Tabla1[NETO EN PPRO8])</f>
        <v>0</v>
      </c>
      <c r="F93" s="6">
        <f>SUMIF(Tabla1[SEMANA],Tabla3[[#This Row],[Nº DE SEMANA]],Tabla1[FEES])</f>
        <v>0</v>
      </c>
      <c r="G93" s="6" t="str">
        <f t="shared" si="8"/>
        <v/>
      </c>
      <c r="H93" s="6">
        <f>COUNTIF('registro operativa'!$G$3:$G$11268,Tabla3[[#This Row],[Nº DE SEMANA]])</f>
        <v>0</v>
      </c>
      <c r="I93" s="6">
        <f>COUNTIFS('registro operativa'!$G$3:$G$11268,Tabla3[[#This Row],[Nº DE SEMANA]],'registro operativa'!$Y$3:$Y$11268,"&gt;0")</f>
        <v>0</v>
      </c>
      <c r="J93" s="6">
        <f>COUNTIFS('registro operativa'!$G$3:$G$11268,Tabla3[[#This Row],[Nº DE SEMANA]],'registro operativa'!$Y$3:$Y$11268,"&lt;0")</f>
        <v>0</v>
      </c>
      <c r="K93" s="6">
        <f>COUNTIFS('registro operativa'!$H$3:$H$11268,Tabla3[[#This Row],[Nº DE SEMANA]],'registro operativa'!$Y$3:$Y$11268,0)</f>
        <v>0</v>
      </c>
      <c r="L93" s="6" t="str">
        <f t="shared" si="9"/>
        <v/>
      </c>
      <c r="M93" s="6" t="str">
        <f>IFERROR(AVERAGEIFS('registro operativa'!$Y$3:$Y$11268,'registro operativa'!$G$3:$G$11268,Tabla3[[#This Row],[Nº DE SEMANA]],'registro operativa'!$Y$3:$Y$11268,"&gt;0"),"")</f>
        <v/>
      </c>
      <c r="N93" s="6" t="str">
        <f>IFERROR(AVERAGEIFS('registro operativa'!$Y$3:$Y$11268,'registro operativa'!$G$3:$G$11268,Tabla3[[#This Row],[Nº DE SEMANA]],'registro operativa'!$Y$3:$Y$11268,"&lt;0"),"")</f>
        <v/>
      </c>
      <c r="O93" s="6" t="str">
        <f t="shared" si="10"/>
        <v/>
      </c>
      <c r="P93" s="6" t="str">
        <f t="shared" si="11"/>
        <v/>
      </c>
      <c r="Q93" s="23"/>
      <c r="R93" s="23"/>
      <c r="S93" s="23"/>
    </row>
    <row r="94" spans="1:19" x14ac:dyDescent="0.25">
      <c r="A94" s="23"/>
      <c r="B94" s="23"/>
      <c r="C94" s="6">
        <f>IFERROR(COUNTIFS('registro operativa'!$AE$3:$AE$11268,1,'registro operativa'!$G$3:$G$11268,Tabla3[[#This Row],[Nº DE SEMANA]]),"")</f>
        <v>0</v>
      </c>
      <c r="D94" s="6">
        <f>SUMIF(Tabla1[SEMANA],Tabla3[[#This Row],[Nº DE SEMANA]],Tabla1[GROSS])</f>
        <v>0</v>
      </c>
      <c r="E94" s="6">
        <f>SUMIF(Tabla1[SEMANA],Tabla3[[#This Row],[Nº DE SEMANA]],Tabla1[NETO EN PPRO8])</f>
        <v>0</v>
      </c>
      <c r="F94" s="6">
        <f>SUMIF(Tabla1[SEMANA],Tabla3[[#This Row],[Nº DE SEMANA]],Tabla1[FEES])</f>
        <v>0</v>
      </c>
      <c r="G94" s="6" t="str">
        <f t="shared" si="8"/>
        <v/>
      </c>
      <c r="H94" s="6">
        <f>COUNTIF('registro operativa'!$G$3:$G$11268,Tabla3[[#This Row],[Nº DE SEMANA]])</f>
        <v>0</v>
      </c>
      <c r="I94" s="6">
        <f>COUNTIFS('registro operativa'!$G$3:$G$11268,Tabla3[[#This Row],[Nº DE SEMANA]],'registro operativa'!$Y$3:$Y$11268,"&gt;0")</f>
        <v>0</v>
      </c>
      <c r="J94" s="6">
        <f>COUNTIFS('registro operativa'!$G$3:$G$11268,Tabla3[[#This Row],[Nº DE SEMANA]],'registro operativa'!$Y$3:$Y$11268,"&lt;0")</f>
        <v>0</v>
      </c>
      <c r="K94" s="6">
        <f>COUNTIFS('registro operativa'!$H$3:$H$11268,Tabla3[[#This Row],[Nº DE SEMANA]],'registro operativa'!$Y$3:$Y$11268,0)</f>
        <v>0</v>
      </c>
      <c r="L94" s="6" t="str">
        <f t="shared" si="9"/>
        <v/>
      </c>
      <c r="M94" s="6" t="str">
        <f>IFERROR(AVERAGEIFS('registro operativa'!$Y$3:$Y$11268,'registro operativa'!$G$3:$G$11268,Tabla3[[#This Row],[Nº DE SEMANA]],'registro operativa'!$Y$3:$Y$11268,"&gt;0"),"")</f>
        <v/>
      </c>
      <c r="N94" s="6" t="str">
        <f>IFERROR(AVERAGEIFS('registro operativa'!$Y$3:$Y$11268,'registro operativa'!$G$3:$G$11268,Tabla3[[#This Row],[Nº DE SEMANA]],'registro operativa'!$Y$3:$Y$11268,"&lt;0"),"")</f>
        <v/>
      </c>
      <c r="O94" s="6" t="str">
        <f t="shared" si="10"/>
        <v/>
      </c>
      <c r="P94" s="6" t="str">
        <f t="shared" si="11"/>
        <v/>
      </c>
      <c r="Q94" s="23"/>
      <c r="R94" s="23"/>
      <c r="S94" s="23"/>
    </row>
    <row r="95" spans="1:19" x14ac:dyDescent="0.25">
      <c r="A95" s="23"/>
      <c r="B95" s="23"/>
      <c r="C95" s="6">
        <f>IFERROR(COUNTIFS('registro operativa'!$AE$3:$AE$11268,1,'registro operativa'!$G$3:$G$11268,Tabla3[[#This Row],[Nº DE SEMANA]]),"")</f>
        <v>0</v>
      </c>
      <c r="D95" s="6">
        <f>SUMIF(Tabla1[SEMANA],Tabla3[[#This Row],[Nº DE SEMANA]],Tabla1[GROSS])</f>
        <v>0</v>
      </c>
      <c r="E95" s="6">
        <f>SUMIF(Tabla1[SEMANA],Tabla3[[#This Row],[Nº DE SEMANA]],Tabla1[NETO EN PPRO8])</f>
        <v>0</v>
      </c>
      <c r="F95" s="6">
        <f>SUMIF(Tabla1[SEMANA],Tabla3[[#This Row],[Nº DE SEMANA]],Tabla1[FEES])</f>
        <v>0</v>
      </c>
      <c r="G95" s="6" t="str">
        <f t="shared" si="8"/>
        <v/>
      </c>
      <c r="H95" s="6">
        <f>COUNTIF('registro operativa'!$G$3:$G$11268,Tabla3[[#This Row],[Nº DE SEMANA]])</f>
        <v>0</v>
      </c>
      <c r="I95" s="6">
        <f>COUNTIFS('registro operativa'!$G$3:$G$11268,Tabla3[[#This Row],[Nº DE SEMANA]],'registro operativa'!$Y$3:$Y$11268,"&gt;0")</f>
        <v>0</v>
      </c>
      <c r="J95" s="6">
        <f>COUNTIFS('registro operativa'!$G$3:$G$11268,Tabla3[[#This Row],[Nº DE SEMANA]],'registro operativa'!$Y$3:$Y$11268,"&lt;0")</f>
        <v>0</v>
      </c>
      <c r="K95" s="6">
        <f>COUNTIFS('registro operativa'!$H$3:$H$11268,Tabla3[[#This Row],[Nº DE SEMANA]],'registro operativa'!$Y$3:$Y$11268,0)</f>
        <v>0</v>
      </c>
      <c r="L95" s="6" t="str">
        <f t="shared" si="9"/>
        <v/>
      </c>
      <c r="M95" s="6" t="str">
        <f>IFERROR(AVERAGEIFS('registro operativa'!$Y$3:$Y$11268,'registro operativa'!$G$3:$G$11268,Tabla3[[#This Row],[Nº DE SEMANA]],'registro operativa'!$Y$3:$Y$11268,"&gt;0"),"")</f>
        <v/>
      </c>
      <c r="N95" s="6" t="str">
        <f>IFERROR(AVERAGEIFS('registro operativa'!$Y$3:$Y$11268,'registro operativa'!$G$3:$G$11268,Tabla3[[#This Row],[Nº DE SEMANA]],'registro operativa'!$Y$3:$Y$11268,"&lt;0"),"")</f>
        <v/>
      </c>
      <c r="O95" s="6" t="str">
        <f t="shared" si="10"/>
        <v/>
      </c>
      <c r="P95" s="6" t="str">
        <f t="shared" si="11"/>
        <v/>
      </c>
      <c r="Q95" s="23"/>
      <c r="R95" s="23"/>
      <c r="S95" s="23"/>
    </row>
    <row r="96" spans="1:19" x14ac:dyDescent="0.25">
      <c r="A96" s="23"/>
      <c r="B96" s="23"/>
      <c r="C96" s="6">
        <f>IFERROR(COUNTIFS('registro operativa'!$AE$3:$AE$11268,1,'registro operativa'!$G$3:$G$11268,Tabla3[[#This Row],[Nº DE SEMANA]]),"")</f>
        <v>0</v>
      </c>
      <c r="D96" s="6">
        <f>SUMIF(Tabla1[SEMANA],Tabla3[[#This Row],[Nº DE SEMANA]],Tabla1[GROSS])</f>
        <v>0</v>
      </c>
      <c r="E96" s="6">
        <f>SUMIF(Tabla1[SEMANA],Tabla3[[#This Row],[Nº DE SEMANA]],Tabla1[NETO EN PPRO8])</f>
        <v>0</v>
      </c>
      <c r="F96" s="6">
        <f>SUMIF(Tabla1[SEMANA],Tabla3[[#This Row],[Nº DE SEMANA]],Tabla1[FEES])</f>
        <v>0</v>
      </c>
      <c r="G96" s="6" t="str">
        <f t="shared" si="8"/>
        <v/>
      </c>
      <c r="H96" s="6">
        <f>COUNTIF('registro operativa'!$G$3:$G$11268,Tabla3[[#This Row],[Nº DE SEMANA]])</f>
        <v>0</v>
      </c>
      <c r="I96" s="6">
        <f>COUNTIFS('registro operativa'!$G$3:$G$11268,Tabla3[[#This Row],[Nº DE SEMANA]],'registro operativa'!$Y$3:$Y$11268,"&gt;0")</f>
        <v>0</v>
      </c>
      <c r="J96" s="6">
        <f>COUNTIFS('registro operativa'!$G$3:$G$11268,Tabla3[[#This Row],[Nº DE SEMANA]],'registro operativa'!$Y$3:$Y$11268,"&lt;0")</f>
        <v>0</v>
      </c>
      <c r="K96" s="6">
        <f>COUNTIFS('registro operativa'!$H$3:$H$11268,Tabla3[[#This Row],[Nº DE SEMANA]],'registro operativa'!$Y$3:$Y$11268,0)</f>
        <v>0</v>
      </c>
      <c r="L96" s="6" t="str">
        <f t="shared" si="9"/>
        <v/>
      </c>
      <c r="M96" s="6" t="str">
        <f>IFERROR(AVERAGEIFS('registro operativa'!$Y$3:$Y$11268,'registro operativa'!$G$3:$G$11268,Tabla3[[#This Row],[Nº DE SEMANA]],'registro operativa'!$Y$3:$Y$11268,"&gt;0"),"")</f>
        <v/>
      </c>
      <c r="N96" s="6" t="str">
        <f>IFERROR(AVERAGEIFS('registro operativa'!$Y$3:$Y$11268,'registro operativa'!$G$3:$G$11268,Tabla3[[#This Row],[Nº DE SEMANA]],'registro operativa'!$Y$3:$Y$11268,"&lt;0"),"")</f>
        <v/>
      </c>
      <c r="O96" s="6" t="str">
        <f t="shared" si="10"/>
        <v/>
      </c>
      <c r="P96" s="6" t="str">
        <f t="shared" si="11"/>
        <v/>
      </c>
      <c r="Q96" s="23"/>
      <c r="R96" s="23"/>
      <c r="S96" s="23"/>
    </row>
    <row r="97" spans="1:19" x14ac:dyDescent="0.25">
      <c r="A97" s="23"/>
      <c r="B97" s="23"/>
      <c r="C97" s="6">
        <f>IFERROR(COUNTIFS('registro operativa'!$AE$3:$AE$11268,1,'registro operativa'!$G$3:$G$11268,Tabla3[[#This Row],[Nº DE SEMANA]]),"")</f>
        <v>0</v>
      </c>
      <c r="D97" s="6">
        <f>SUMIF(Tabla1[SEMANA],Tabla3[[#This Row],[Nº DE SEMANA]],Tabla1[GROSS])</f>
        <v>0</v>
      </c>
      <c r="E97" s="6">
        <f>SUMIF(Tabla1[SEMANA],Tabla3[[#This Row],[Nº DE SEMANA]],Tabla1[NETO EN PPRO8])</f>
        <v>0</v>
      </c>
      <c r="F97" s="6">
        <f>SUMIF(Tabla1[SEMANA],Tabla3[[#This Row],[Nº DE SEMANA]],Tabla1[FEES])</f>
        <v>0</v>
      </c>
      <c r="G97" s="6" t="str">
        <f t="shared" si="8"/>
        <v/>
      </c>
      <c r="H97" s="6">
        <f>COUNTIF('registro operativa'!$G$3:$G$11268,Tabla3[[#This Row],[Nº DE SEMANA]])</f>
        <v>0</v>
      </c>
      <c r="I97" s="6">
        <f>COUNTIFS('registro operativa'!$G$3:$G$11268,Tabla3[[#This Row],[Nº DE SEMANA]],'registro operativa'!$Y$3:$Y$11268,"&gt;0")</f>
        <v>0</v>
      </c>
      <c r="J97" s="6">
        <f>COUNTIFS('registro operativa'!$G$3:$G$11268,Tabla3[[#This Row],[Nº DE SEMANA]],'registro operativa'!$Y$3:$Y$11268,"&lt;0")</f>
        <v>0</v>
      </c>
      <c r="K97" s="6">
        <f>COUNTIFS('registro operativa'!$H$3:$H$11268,Tabla3[[#This Row],[Nº DE SEMANA]],'registro operativa'!$Y$3:$Y$11268,0)</f>
        <v>0</v>
      </c>
      <c r="L97" s="6" t="str">
        <f t="shared" si="9"/>
        <v/>
      </c>
      <c r="M97" s="6" t="str">
        <f>IFERROR(AVERAGEIFS('registro operativa'!$Y$3:$Y$11268,'registro operativa'!$G$3:$G$11268,Tabla3[[#This Row],[Nº DE SEMANA]],'registro operativa'!$Y$3:$Y$11268,"&gt;0"),"")</f>
        <v/>
      </c>
      <c r="N97" s="6" t="str">
        <f>IFERROR(AVERAGEIFS('registro operativa'!$Y$3:$Y$11268,'registro operativa'!$G$3:$G$11268,Tabla3[[#This Row],[Nº DE SEMANA]],'registro operativa'!$Y$3:$Y$11268,"&lt;0"),"")</f>
        <v/>
      </c>
      <c r="O97" s="6" t="str">
        <f t="shared" si="10"/>
        <v/>
      </c>
      <c r="P97" s="6" t="str">
        <f t="shared" si="11"/>
        <v/>
      </c>
      <c r="Q97" s="23"/>
      <c r="R97" s="23"/>
      <c r="S97" s="23"/>
    </row>
    <row r="98" spans="1:19" x14ac:dyDescent="0.25">
      <c r="A98" s="23"/>
      <c r="B98" s="23"/>
      <c r="C98" s="6">
        <f>IFERROR(COUNTIFS('registro operativa'!$AE$3:$AE$11268,1,'registro operativa'!$G$3:$G$11268,Tabla3[[#This Row],[Nº DE SEMANA]]),"")</f>
        <v>0</v>
      </c>
      <c r="D98" s="6">
        <f>SUMIF(Tabla1[SEMANA],Tabla3[[#This Row],[Nº DE SEMANA]],Tabla1[GROSS])</f>
        <v>0</v>
      </c>
      <c r="E98" s="6">
        <f>SUMIF(Tabla1[SEMANA],Tabla3[[#This Row],[Nº DE SEMANA]],Tabla1[NETO EN PPRO8])</f>
        <v>0</v>
      </c>
      <c r="F98" s="6">
        <f>SUMIF(Tabla1[SEMANA],Tabla3[[#This Row],[Nº DE SEMANA]],Tabla1[FEES])</f>
        <v>0</v>
      </c>
      <c r="G98" s="6" t="str">
        <f t="shared" si="8"/>
        <v/>
      </c>
      <c r="H98" s="6">
        <f>COUNTIF('registro operativa'!$G$3:$G$11268,Tabla3[[#This Row],[Nº DE SEMANA]])</f>
        <v>0</v>
      </c>
      <c r="I98" s="6">
        <f>COUNTIFS('registro operativa'!$G$3:$G$11268,Tabla3[[#This Row],[Nº DE SEMANA]],'registro operativa'!$Y$3:$Y$11268,"&gt;0")</f>
        <v>0</v>
      </c>
      <c r="J98" s="6">
        <f>COUNTIFS('registro operativa'!$G$3:$G$11268,Tabla3[[#This Row],[Nº DE SEMANA]],'registro operativa'!$Y$3:$Y$11268,"&lt;0")</f>
        <v>0</v>
      </c>
      <c r="K98" s="6">
        <f>COUNTIFS('registro operativa'!$H$3:$H$11268,Tabla3[[#This Row],[Nº DE SEMANA]],'registro operativa'!$Y$3:$Y$11268,0)</f>
        <v>0</v>
      </c>
      <c r="L98" s="6" t="str">
        <f t="shared" si="9"/>
        <v/>
      </c>
      <c r="M98" s="6" t="str">
        <f>IFERROR(AVERAGEIFS('registro operativa'!$Y$3:$Y$11268,'registro operativa'!$G$3:$G$11268,Tabla3[[#This Row],[Nº DE SEMANA]],'registro operativa'!$Y$3:$Y$11268,"&gt;0"),"")</f>
        <v/>
      </c>
      <c r="N98" s="6" t="str">
        <f>IFERROR(AVERAGEIFS('registro operativa'!$Y$3:$Y$11268,'registro operativa'!$G$3:$G$11268,Tabla3[[#This Row],[Nº DE SEMANA]],'registro operativa'!$Y$3:$Y$11268,"&lt;0"),"")</f>
        <v/>
      </c>
      <c r="O98" s="6" t="str">
        <f t="shared" si="10"/>
        <v/>
      </c>
      <c r="P98" s="6" t="str">
        <f t="shared" si="11"/>
        <v/>
      </c>
      <c r="Q98" s="23"/>
      <c r="R98" s="23"/>
      <c r="S98" s="23"/>
    </row>
    <row r="99" spans="1:19" x14ac:dyDescent="0.25">
      <c r="A99" s="23"/>
      <c r="B99" s="23"/>
      <c r="C99" s="6">
        <f>IFERROR(COUNTIFS('registro operativa'!$AE$3:$AE$11268,1,'registro operativa'!$G$3:$G$11268,Tabla3[[#This Row],[Nº DE SEMANA]]),"")</f>
        <v>0</v>
      </c>
      <c r="D99" s="6">
        <f>SUMIF(Tabla1[SEMANA],Tabla3[[#This Row],[Nº DE SEMANA]],Tabla1[GROSS])</f>
        <v>0</v>
      </c>
      <c r="E99" s="6">
        <f>SUMIF(Tabla1[SEMANA],Tabla3[[#This Row],[Nº DE SEMANA]],Tabla1[NETO EN PPRO8])</f>
        <v>0</v>
      </c>
      <c r="F99" s="6">
        <f>SUMIF(Tabla1[SEMANA],Tabla3[[#This Row],[Nº DE SEMANA]],Tabla1[FEES])</f>
        <v>0</v>
      </c>
      <c r="G99" s="6" t="str">
        <f t="shared" si="8"/>
        <v/>
      </c>
      <c r="H99" s="6">
        <f>COUNTIF('registro operativa'!$G$3:$G$11268,Tabla3[[#This Row],[Nº DE SEMANA]])</f>
        <v>0</v>
      </c>
      <c r="I99" s="6">
        <f>COUNTIFS('registro operativa'!$G$3:$G$11268,Tabla3[[#This Row],[Nº DE SEMANA]],'registro operativa'!$Y$3:$Y$11268,"&gt;0")</f>
        <v>0</v>
      </c>
      <c r="J99" s="6">
        <f>COUNTIFS('registro operativa'!$G$3:$G$11268,Tabla3[[#This Row],[Nº DE SEMANA]],'registro operativa'!$Y$3:$Y$11268,"&lt;0")</f>
        <v>0</v>
      </c>
      <c r="K99" s="6">
        <f>COUNTIFS('registro operativa'!$H$3:$H$11268,Tabla3[[#This Row],[Nº DE SEMANA]],'registro operativa'!$Y$3:$Y$11268,0)</f>
        <v>0</v>
      </c>
      <c r="L99" s="6" t="str">
        <f t="shared" si="9"/>
        <v/>
      </c>
      <c r="M99" s="6" t="str">
        <f>IFERROR(AVERAGEIFS('registro operativa'!$Y$3:$Y$11268,'registro operativa'!$G$3:$G$11268,Tabla3[[#This Row],[Nº DE SEMANA]],'registro operativa'!$Y$3:$Y$11268,"&gt;0"),"")</f>
        <v/>
      </c>
      <c r="N99" s="6" t="str">
        <f>IFERROR(AVERAGEIFS('registro operativa'!$Y$3:$Y$11268,'registro operativa'!$G$3:$G$11268,Tabla3[[#This Row],[Nº DE SEMANA]],'registro operativa'!$Y$3:$Y$11268,"&lt;0"),"")</f>
        <v/>
      </c>
      <c r="O99" s="6" t="str">
        <f t="shared" si="10"/>
        <v/>
      </c>
      <c r="P99" s="6" t="str">
        <f t="shared" si="11"/>
        <v/>
      </c>
      <c r="Q99" s="23"/>
      <c r="R99" s="23"/>
      <c r="S99" s="23"/>
    </row>
    <row r="100" spans="1:19" x14ac:dyDescent="0.25">
      <c r="A100" s="23"/>
      <c r="B100" s="23"/>
      <c r="C100" s="6">
        <f>IFERROR(COUNTIFS('registro operativa'!$AE$3:$AE$11268,1,'registro operativa'!$G$3:$G$11268,Tabla3[[#This Row],[Nº DE SEMANA]]),"")</f>
        <v>0</v>
      </c>
      <c r="D100" s="6">
        <f>SUMIF(Tabla1[SEMANA],Tabla3[[#This Row],[Nº DE SEMANA]],Tabla1[GROSS])</f>
        <v>0</v>
      </c>
      <c r="E100" s="6">
        <f>SUMIF(Tabla1[SEMANA],Tabla3[[#This Row],[Nº DE SEMANA]],Tabla1[NETO EN PPRO8])</f>
        <v>0</v>
      </c>
      <c r="F100" s="6">
        <f>SUMIF(Tabla1[SEMANA],Tabla3[[#This Row],[Nº DE SEMANA]],Tabla1[FEES])</f>
        <v>0</v>
      </c>
      <c r="G100" s="6" t="str">
        <f t="shared" si="8"/>
        <v/>
      </c>
      <c r="H100" s="6">
        <f>COUNTIF('registro operativa'!$G$3:$G$11268,Tabla3[[#This Row],[Nº DE SEMANA]])</f>
        <v>0</v>
      </c>
      <c r="I100" s="6">
        <f>COUNTIFS('registro operativa'!$G$3:$G$11268,Tabla3[[#This Row],[Nº DE SEMANA]],'registro operativa'!$Y$3:$Y$11268,"&gt;0")</f>
        <v>0</v>
      </c>
      <c r="J100" s="6">
        <f>COUNTIFS('registro operativa'!$G$3:$G$11268,Tabla3[[#This Row],[Nº DE SEMANA]],'registro operativa'!$Y$3:$Y$11268,"&lt;0")</f>
        <v>0</v>
      </c>
      <c r="K100" s="6">
        <f>COUNTIFS('registro operativa'!$H$3:$H$11268,Tabla3[[#This Row],[Nº DE SEMANA]],'registro operativa'!$Y$3:$Y$11268,0)</f>
        <v>0</v>
      </c>
      <c r="L100" s="6" t="str">
        <f t="shared" si="9"/>
        <v/>
      </c>
      <c r="M100" s="6" t="str">
        <f>IFERROR(AVERAGEIFS('registro operativa'!$Y$3:$Y$11268,'registro operativa'!$G$3:$G$11268,Tabla3[[#This Row],[Nº DE SEMANA]],'registro operativa'!$Y$3:$Y$11268,"&gt;0"),"")</f>
        <v/>
      </c>
      <c r="N100" s="6" t="str">
        <f>IFERROR(AVERAGEIFS('registro operativa'!$Y$3:$Y$11268,'registro operativa'!$G$3:$G$11268,Tabla3[[#This Row],[Nº DE SEMANA]],'registro operativa'!$Y$3:$Y$11268,"&lt;0"),"")</f>
        <v/>
      </c>
      <c r="O100" s="6" t="str">
        <f t="shared" si="10"/>
        <v/>
      </c>
      <c r="P100" s="6" t="str">
        <f t="shared" si="11"/>
        <v/>
      </c>
      <c r="Q100" s="23"/>
      <c r="R100" s="23"/>
      <c r="S100" s="23"/>
    </row>
    <row r="101" spans="1:19" x14ac:dyDescent="0.25">
      <c r="A101" s="23"/>
      <c r="B101" s="23"/>
      <c r="C101" s="6">
        <f>IFERROR(COUNTIFS('registro operativa'!$AE$3:$AE$11268,1,'registro operativa'!$G$3:$G$11268,Tabla3[[#This Row],[Nº DE SEMANA]]),"")</f>
        <v>0</v>
      </c>
      <c r="D101" s="6">
        <f>SUMIF(Tabla1[SEMANA],Tabla3[[#This Row],[Nº DE SEMANA]],Tabla1[GROSS])</f>
        <v>0</v>
      </c>
      <c r="E101" s="6">
        <f>SUMIF(Tabla1[SEMANA],Tabla3[[#This Row],[Nº DE SEMANA]],Tabla1[NETO EN PPRO8])</f>
        <v>0</v>
      </c>
      <c r="F101" s="6">
        <f>SUMIF(Tabla1[SEMANA],Tabla3[[#This Row],[Nº DE SEMANA]],Tabla1[FEES])</f>
        <v>0</v>
      </c>
      <c r="G101" s="6" t="str">
        <f t="shared" si="8"/>
        <v/>
      </c>
      <c r="H101" s="6">
        <f>COUNTIF('registro operativa'!$G$3:$G$11268,Tabla3[[#This Row],[Nº DE SEMANA]])</f>
        <v>0</v>
      </c>
      <c r="I101" s="6">
        <f>COUNTIFS('registro operativa'!$G$3:$G$11268,Tabla3[[#This Row],[Nº DE SEMANA]],'registro operativa'!$Y$3:$Y$11268,"&gt;0")</f>
        <v>0</v>
      </c>
      <c r="J101" s="6">
        <f>COUNTIFS('registro operativa'!$G$3:$G$11268,Tabla3[[#This Row],[Nº DE SEMANA]],'registro operativa'!$Y$3:$Y$11268,"&lt;0")</f>
        <v>0</v>
      </c>
      <c r="K101" s="6">
        <f>COUNTIFS('registro operativa'!$H$3:$H$11268,Tabla3[[#This Row],[Nº DE SEMANA]],'registro operativa'!$Y$3:$Y$11268,0)</f>
        <v>0</v>
      </c>
      <c r="L101" s="6" t="str">
        <f t="shared" si="9"/>
        <v/>
      </c>
      <c r="M101" s="6" t="str">
        <f>IFERROR(AVERAGEIFS('registro operativa'!$Y$3:$Y$11268,'registro operativa'!$G$3:$G$11268,Tabla3[[#This Row],[Nº DE SEMANA]],'registro operativa'!$Y$3:$Y$11268,"&gt;0"),"")</f>
        <v/>
      </c>
      <c r="N101" s="6" t="str">
        <f>IFERROR(AVERAGEIFS('registro operativa'!$Y$3:$Y$11268,'registro operativa'!$G$3:$G$11268,Tabla3[[#This Row],[Nº DE SEMANA]],'registro operativa'!$Y$3:$Y$11268,"&lt;0"),"")</f>
        <v/>
      </c>
      <c r="O101" s="6" t="str">
        <f t="shared" si="10"/>
        <v/>
      </c>
      <c r="P101" s="6" t="str">
        <f t="shared" si="11"/>
        <v/>
      </c>
      <c r="Q101" s="23"/>
      <c r="R101" s="23"/>
      <c r="S101" s="23"/>
    </row>
    <row r="102" spans="1:19" x14ac:dyDescent="0.25">
      <c r="A102" s="23"/>
      <c r="B102" s="23"/>
      <c r="C102" s="6">
        <f>IFERROR(COUNTIFS('registro operativa'!$AE$3:$AE$11268,1,'registro operativa'!$G$3:$G$11268,Tabla3[[#This Row],[Nº DE SEMANA]]),"")</f>
        <v>0</v>
      </c>
      <c r="D102" s="6">
        <f>SUMIF(Tabla1[SEMANA],Tabla3[[#This Row],[Nº DE SEMANA]],Tabla1[GROSS])</f>
        <v>0</v>
      </c>
      <c r="E102" s="6">
        <f>SUMIF(Tabla1[SEMANA],Tabla3[[#This Row],[Nº DE SEMANA]],Tabla1[NETO EN PPRO8])</f>
        <v>0</v>
      </c>
      <c r="F102" s="6">
        <f>SUMIF(Tabla1[SEMANA],Tabla3[[#This Row],[Nº DE SEMANA]],Tabla1[FEES])</f>
        <v>0</v>
      </c>
      <c r="G102" s="6" t="str">
        <f t="shared" si="8"/>
        <v/>
      </c>
      <c r="H102" s="6">
        <f>COUNTIF('registro operativa'!$G$3:$G$11268,Tabla3[[#This Row],[Nº DE SEMANA]])</f>
        <v>0</v>
      </c>
      <c r="I102" s="6">
        <f>COUNTIFS('registro operativa'!$G$3:$G$11268,Tabla3[[#This Row],[Nº DE SEMANA]],'registro operativa'!$Y$3:$Y$11268,"&gt;0")</f>
        <v>0</v>
      </c>
      <c r="J102" s="6">
        <f>COUNTIFS('registro operativa'!$G$3:$G$11268,Tabla3[[#This Row],[Nº DE SEMANA]],'registro operativa'!$Y$3:$Y$11268,"&lt;0")</f>
        <v>0</v>
      </c>
      <c r="K102" s="6">
        <f>COUNTIFS('registro operativa'!$H$3:$H$11268,Tabla3[[#This Row],[Nº DE SEMANA]],'registro operativa'!$Y$3:$Y$11268,0)</f>
        <v>0</v>
      </c>
      <c r="L102" s="6" t="str">
        <f t="shared" si="9"/>
        <v/>
      </c>
      <c r="M102" s="6" t="str">
        <f>IFERROR(AVERAGEIFS('registro operativa'!$Y$3:$Y$11268,'registro operativa'!$G$3:$G$11268,Tabla3[[#This Row],[Nº DE SEMANA]],'registro operativa'!$Y$3:$Y$11268,"&gt;0"),"")</f>
        <v/>
      </c>
      <c r="N102" s="6" t="str">
        <f>IFERROR(AVERAGEIFS('registro operativa'!$Y$3:$Y$11268,'registro operativa'!$G$3:$G$11268,Tabla3[[#This Row],[Nº DE SEMANA]],'registro operativa'!$Y$3:$Y$11268,"&lt;0"),"")</f>
        <v/>
      </c>
      <c r="O102" s="6" t="str">
        <f t="shared" si="10"/>
        <v/>
      </c>
      <c r="P102" s="6" t="str">
        <f t="shared" si="11"/>
        <v/>
      </c>
      <c r="Q102" s="23"/>
      <c r="R102" s="23"/>
      <c r="S102" s="23"/>
    </row>
    <row r="103" spans="1:19" x14ac:dyDescent="0.25">
      <c r="A103" s="23"/>
      <c r="B103" s="23"/>
      <c r="C103" s="6">
        <f>IFERROR(COUNTIFS('registro operativa'!$AE$3:$AE$11268,1,'registro operativa'!$G$3:$G$11268,Tabla3[[#This Row],[Nº DE SEMANA]]),"")</f>
        <v>0</v>
      </c>
      <c r="D103" s="6">
        <f>SUMIF(Tabla1[SEMANA],Tabla3[[#This Row],[Nº DE SEMANA]],Tabla1[GROSS])</f>
        <v>0</v>
      </c>
      <c r="E103" s="6">
        <f>SUMIF(Tabla1[SEMANA],Tabla3[[#This Row],[Nº DE SEMANA]],Tabla1[NETO EN PPRO8])</f>
        <v>0</v>
      </c>
      <c r="F103" s="6">
        <f>SUMIF(Tabla1[SEMANA],Tabla3[[#This Row],[Nº DE SEMANA]],Tabla1[FEES])</f>
        <v>0</v>
      </c>
      <c r="G103" s="6" t="str">
        <f t="shared" si="8"/>
        <v/>
      </c>
      <c r="H103" s="6">
        <f>COUNTIF('registro operativa'!$G$3:$G$11268,Tabla3[[#This Row],[Nº DE SEMANA]])</f>
        <v>0</v>
      </c>
      <c r="I103" s="6">
        <f>COUNTIFS('registro operativa'!$G$3:$G$11268,Tabla3[[#This Row],[Nº DE SEMANA]],'registro operativa'!$Y$3:$Y$11268,"&gt;0")</f>
        <v>0</v>
      </c>
      <c r="J103" s="6">
        <f>COUNTIFS('registro operativa'!$G$3:$G$11268,Tabla3[[#This Row],[Nº DE SEMANA]],'registro operativa'!$Y$3:$Y$11268,"&lt;0")</f>
        <v>0</v>
      </c>
      <c r="K103" s="6">
        <f>COUNTIFS('registro operativa'!$H$3:$H$11268,Tabla3[[#This Row],[Nº DE SEMANA]],'registro operativa'!$Y$3:$Y$11268,0)</f>
        <v>0</v>
      </c>
      <c r="L103" s="6" t="str">
        <f t="shared" si="9"/>
        <v/>
      </c>
      <c r="M103" s="6" t="str">
        <f>IFERROR(AVERAGEIFS('registro operativa'!$Y$3:$Y$11268,'registro operativa'!$G$3:$G$11268,Tabla3[[#This Row],[Nº DE SEMANA]],'registro operativa'!$Y$3:$Y$11268,"&gt;0"),"")</f>
        <v/>
      </c>
      <c r="N103" s="6" t="str">
        <f>IFERROR(AVERAGEIFS('registro operativa'!$Y$3:$Y$11268,'registro operativa'!$G$3:$G$11268,Tabla3[[#This Row],[Nº DE SEMANA]],'registro operativa'!$Y$3:$Y$11268,"&lt;0"),"")</f>
        <v/>
      </c>
      <c r="O103" s="6" t="str">
        <f t="shared" si="10"/>
        <v/>
      </c>
      <c r="P103" s="6" t="str">
        <f t="shared" si="11"/>
        <v/>
      </c>
      <c r="Q103" s="23"/>
      <c r="R103" s="23"/>
      <c r="S103" s="23"/>
    </row>
    <row r="104" spans="1:19" x14ac:dyDescent="0.25">
      <c r="A104" s="23"/>
      <c r="B104" s="23"/>
      <c r="C104" s="6">
        <f>IFERROR(COUNTIFS('registro operativa'!$AE$3:$AE$11268,1,'registro operativa'!$G$3:$G$11268,Tabla3[[#This Row],[Nº DE SEMANA]]),"")</f>
        <v>0</v>
      </c>
      <c r="D104" s="6">
        <f>SUMIF(Tabla1[SEMANA],Tabla3[[#This Row],[Nº DE SEMANA]],Tabla1[GROSS])</f>
        <v>0</v>
      </c>
      <c r="E104" s="6">
        <f>SUMIF(Tabla1[SEMANA],Tabla3[[#This Row],[Nº DE SEMANA]],Tabla1[NETO EN PPRO8])</f>
        <v>0</v>
      </c>
      <c r="F104" s="6">
        <f>SUMIF(Tabla1[SEMANA],Tabla3[[#This Row],[Nº DE SEMANA]],Tabla1[FEES])</f>
        <v>0</v>
      </c>
      <c r="G104" s="6" t="str">
        <f t="shared" si="8"/>
        <v/>
      </c>
      <c r="H104" s="6">
        <f>COUNTIF('registro operativa'!$G$3:$G$11268,Tabla3[[#This Row],[Nº DE SEMANA]])</f>
        <v>0</v>
      </c>
      <c r="I104" s="6">
        <f>COUNTIFS('registro operativa'!$G$3:$G$11268,Tabla3[[#This Row],[Nº DE SEMANA]],'registro operativa'!$Y$3:$Y$11268,"&gt;0")</f>
        <v>0</v>
      </c>
      <c r="J104" s="6">
        <f>COUNTIFS('registro operativa'!$G$3:$G$11268,Tabla3[[#This Row],[Nº DE SEMANA]],'registro operativa'!$Y$3:$Y$11268,"&lt;0")</f>
        <v>0</v>
      </c>
      <c r="K104" s="6">
        <f>COUNTIFS('registro operativa'!$H$3:$H$11268,Tabla3[[#This Row],[Nº DE SEMANA]],'registro operativa'!$Y$3:$Y$11268,0)</f>
        <v>0</v>
      </c>
      <c r="L104" s="6" t="str">
        <f t="shared" si="9"/>
        <v/>
      </c>
      <c r="M104" s="6" t="str">
        <f>IFERROR(AVERAGEIFS('registro operativa'!$Y$3:$Y$11268,'registro operativa'!$G$3:$G$11268,Tabla3[[#This Row],[Nº DE SEMANA]],'registro operativa'!$Y$3:$Y$11268,"&gt;0"),"")</f>
        <v/>
      </c>
      <c r="N104" s="6" t="str">
        <f>IFERROR(AVERAGEIFS('registro operativa'!$Y$3:$Y$11268,'registro operativa'!$G$3:$G$11268,Tabla3[[#This Row],[Nº DE SEMANA]],'registro operativa'!$Y$3:$Y$11268,"&lt;0"),"")</f>
        <v/>
      </c>
      <c r="O104" s="6" t="str">
        <f t="shared" si="10"/>
        <v/>
      </c>
      <c r="P104" s="6" t="str">
        <f t="shared" si="11"/>
        <v/>
      </c>
      <c r="Q104" s="23"/>
      <c r="R104" s="23"/>
      <c r="S104" s="23"/>
    </row>
    <row r="105" spans="1:19" x14ac:dyDescent="0.25">
      <c r="A105" s="23"/>
      <c r="B105" s="23"/>
      <c r="C105" s="6">
        <f>IFERROR(COUNTIFS('registro operativa'!$AE$3:$AE$11268,1,'registro operativa'!$G$3:$G$11268,Tabla3[[#This Row],[Nº DE SEMANA]]),"")</f>
        <v>0</v>
      </c>
      <c r="D105" s="6">
        <f>SUMIF(Tabla1[SEMANA],Tabla3[[#This Row],[Nº DE SEMANA]],Tabla1[GROSS])</f>
        <v>0</v>
      </c>
      <c r="E105" s="6">
        <f>SUMIF(Tabla1[SEMANA],Tabla3[[#This Row],[Nº DE SEMANA]],Tabla1[NETO EN PPRO8])</f>
        <v>0</v>
      </c>
      <c r="F105" s="6">
        <f>SUMIF(Tabla1[SEMANA],Tabla3[[#This Row],[Nº DE SEMANA]],Tabla1[FEES])</f>
        <v>0</v>
      </c>
      <c r="G105" s="6" t="str">
        <f t="shared" si="8"/>
        <v/>
      </c>
      <c r="H105" s="6">
        <f>COUNTIF('registro operativa'!$G$3:$G$11268,Tabla3[[#This Row],[Nº DE SEMANA]])</f>
        <v>0</v>
      </c>
      <c r="I105" s="6">
        <f>COUNTIFS('registro operativa'!$G$3:$G$11268,Tabla3[[#This Row],[Nº DE SEMANA]],'registro operativa'!$Y$3:$Y$11268,"&gt;0")</f>
        <v>0</v>
      </c>
      <c r="J105" s="6">
        <f>COUNTIFS('registro operativa'!$G$3:$G$11268,Tabla3[[#This Row],[Nº DE SEMANA]],'registro operativa'!$Y$3:$Y$11268,"&lt;0")</f>
        <v>0</v>
      </c>
      <c r="K105" s="6">
        <f>COUNTIFS('registro operativa'!$H$3:$H$11268,Tabla3[[#This Row],[Nº DE SEMANA]],'registro operativa'!$Y$3:$Y$11268,0)</f>
        <v>0</v>
      </c>
      <c r="L105" s="6" t="str">
        <f t="shared" si="9"/>
        <v/>
      </c>
      <c r="M105" s="6" t="str">
        <f>IFERROR(AVERAGEIFS('registro operativa'!$Y$3:$Y$11268,'registro operativa'!$G$3:$G$11268,Tabla3[[#This Row],[Nº DE SEMANA]],'registro operativa'!$Y$3:$Y$11268,"&gt;0"),"")</f>
        <v/>
      </c>
      <c r="N105" s="6" t="str">
        <f>IFERROR(AVERAGEIFS('registro operativa'!$Y$3:$Y$11268,'registro operativa'!$G$3:$G$11268,Tabla3[[#This Row],[Nº DE SEMANA]],'registro operativa'!$Y$3:$Y$11268,"&lt;0"),"")</f>
        <v/>
      </c>
      <c r="O105" s="6" t="str">
        <f t="shared" si="10"/>
        <v/>
      </c>
      <c r="P105" s="6" t="str">
        <f t="shared" si="11"/>
        <v/>
      </c>
      <c r="Q105" s="23"/>
      <c r="R105" s="23"/>
      <c r="S105" s="23"/>
    </row>
    <row r="106" spans="1:19" x14ac:dyDescent="0.25">
      <c r="A106" s="23"/>
      <c r="B106" s="23"/>
      <c r="C106" s="6">
        <f>IFERROR(COUNTIFS('registro operativa'!$AE$3:$AE$11268,1,'registro operativa'!$G$3:$G$11268,Tabla3[[#This Row],[Nº DE SEMANA]]),"")</f>
        <v>0</v>
      </c>
      <c r="D106" s="6">
        <f>SUMIF(Tabla1[SEMANA],Tabla3[[#This Row],[Nº DE SEMANA]],Tabla1[GROSS])</f>
        <v>0</v>
      </c>
      <c r="E106" s="6">
        <f>SUMIF(Tabla1[SEMANA],Tabla3[[#This Row],[Nº DE SEMANA]],Tabla1[NETO EN PPRO8])</f>
        <v>0</v>
      </c>
      <c r="F106" s="6">
        <f>SUMIF(Tabla1[SEMANA],Tabla3[[#This Row],[Nº DE SEMANA]],Tabla1[FEES])</f>
        <v>0</v>
      </c>
      <c r="G106" s="6" t="str">
        <f t="shared" si="8"/>
        <v/>
      </c>
      <c r="H106" s="6">
        <f>COUNTIF('registro operativa'!$G$3:$G$11268,Tabla3[[#This Row],[Nº DE SEMANA]])</f>
        <v>0</v>
      </c>
      <c r="I106" s="6">
        <f>COUNTIFS('registro operativa'!$G$3:$G$11268,Tabla3[[#This Row],[Nº DE SEMANA]],'registro operativa'!$Y$3:$Y$11268,"&gt;0")</f>
        <v>0</v>
      </c>
      <c r="J106" s="6">
        <f>COUNTIFS('registro operativa'!$G$3:$G$11268,Tabla3[[#This Row],[Nº DE SEMANA]],'registro operativa'!$Y$3:$Y$11268,"&lt;0")</f>
        <v>0</v>
      </c>
      <c r="K106" s="6">
        <f>COUNTIFS('registro operativa'!$H$3:$H$11268,Tabla3[[#This Row],[Nº DE SEMANA]],'registro operativa'!$Y$3:$Y$11268,0)</f>
        <v>0</v>
      </c>
      <c r="L106" s="6" t="str">
        <f t="shared" si="9"/>
        <v/>
      </c>
      <c r="M106" s="6" t="str">
        <f>IFERROR(AVERAGEIFS('registro operativa'!$Y$3:$Y$11268,'registro operativa'!$G$3:$G$11268,Tabla3[[#This Row],[Nº DE SEMANA]],'registro operativa'!$Y$3:$Y$11268,"&gt;0"),"")</f>
        <v/>
      </c>
      <c r="N106" s="6" t="str">
        <f>IFERROR(AVERAGEIFS('registro operativa'!$Y$3:$Y$11268,'registro operativa'!$G$3:$G$11268,Tabla3[[#This Row],[Nº DE SEMANA]],'registro operativa'!$Y$3:$Y$11268,"&lt;0"),"")</f>
        <v/>
      </c>
      <c r="O106" s="6" t="str">
        <f t="shared" si="10"/>
        <v/>
      </c>
      <c r="P106" s="6" t="str">
        <f t="shared" si="11"/>
        <v/>
      </c>
      <c r="Q106" s="23"/>
      <c r="R106" s="23"/>
      <c r="S106" s="23"/>
    </row>
    <row r="107" spans="1:19" x14ac:dyDescent="0.25">
      <c r="A107" s="23"/>
      <c r="B107" s="23"/>
      <c r="C107" s="6">
        <f>IFERROR(COUNTIFS('registro operativa'!$AE$3:$AE$11268,1,'registro operativa'!$G$3:$G$11268,Tabla3[[#This Row],[Nº DE SEMANA]]),"")</f>
        <v>0</v>
      </c>
      <c r="D107" s="6">
        <f>SUMIF(Tabla1[SEMANA],Tabla3[[#This Row],[Nº DE SEMANA]],Tabla1[GROSS])</f>
        <v>0</v>
      </c>
      <c r="E107" s="6">
        <f>SUMIF(Tabla1[SEMANA],Tabla3[[#This Row],[Nº DE SEMANA]],Tabla1[NETO EN PPRO8])</f>
        <v>0</v>
      </c>
      <c r="F107" s="6">
        <f>SUMIF(Tabla1[SEMANA],Tabla3[[#This Row],[Nº DE SEMANA]],Tabla1[FEES])</f>
        <v>0</v>
      </c>
      <c r="G107" s="6" t="str">
        <f t="shared" si="8"/>
        <v/>
      </c>
      <c r="H107" s="6">
        <f>COUNTIF('registro operativa'!$G$3:$G$11268,Tabla3[[#This Row],[Nº DE SEMANA]])</f>
        <v>0</v>
      </c>
      <c r="I107" s="6">
        <f>COUNTIFS('registro operativa'!$G$3:$G$11268,Tabla3[[#This Row],[Nº DE SEMANA]],'registro operativa'!$Y$3:$Y$11268,"&gt;0")</f>
        <v>0</v>
      </c>
      <c r="J107" s="6">
        <f>COUNTIFS('registro operativa'!$G$3:$G$11268,Tabla3[[#This Row],[Nº DE SEMANA]],'registro operativa'!$Y$3:$Y$11268,"&lt;0")</f>
        <v>0</v>
      </c>
      <c r="K107" s="6">
        <f>COUNTIFS('registro operativa'!$H$3:$H$11268,Tabla3[[#This Row],[Nº DE SEMANA]],'registro operativa'!$Y$3:$Y$11268,0)</f>
        <v>0</v>
      </c>
      <c r="L107" s="6" t="str">
        <f t="shared" si="9"/>
        <v/>
      </c>
      <c r="M107" s="6" t="str">
        <f>IFERROR(AVERAGEIFS('registro operativa'!$Y$3:$Y$11268,'registro operativa'!$G$3:$G$11268,Tabla3[[#This Row],[Nº DE SEMANA]],'registro operativa'!$Y$3:$Y$11268,"&gt;0"),"")</f>
        <v/>
      </c>
      <c r="N107" s="6" t="str">
        <f>IFERROR(AVERAGEIFS('registro operativa'!$Y$3:$Y$11268,'registro operativa'!$G$3:$G$11268,Tabla3[[#This Row],[Nº DE SEMANA]],'registro operativa'!$Y$3:$Y$11268,"&lt;0"),"")</f>
        <v/>
      </c>
      <c r="O107" s="6" t="str">
        <f t="shared" si="10"/>
        <v/>
      </c>
      <c r="P107" s="6" t="str">
        <f t="shared" si="11"/>
        <v/>
      </c>
      <c r="Q107" s="23"/>
      <c r="R107" s="23"/>
      <c r="S107" s="23"/>
    </row>
    <row r="108" spans="1:19" x14ac:dyDescent="0.25">
      <c r="A108" s="23"/>
      <c r="B108" s="23"/>
      <c r="C108" s="6">
        <f>IFERROR(COUNTIFS('registro operativa'!$AE$3:$AE$11268,1,'registro operativa'!$G$3:$G$11268,Tabla3[[#This Row],[Nº DE SEMANA]]),"")</f>
        <v>0</v>
      </c>
      <c r="D108" s="6">
        <f>SUMIF(Tabla1[SEMANA],Tabla3[[#This Row],[Nº DE SEMANA]],Tabla1[GROSS])</f>
        <v>0</v>
      </c>
      <c r="E108" s="6">
        <f>SUMIF(Tabla1[SEMANA],Tabla3[[#This Row],[Nº DE SEMANA]],Tabla1[NETO EN PPRO8])</f>
        <v>0</v>
      </c>
      <c r="F108" s="6">
        <f>SUMIF(Tabla1[SEMANA],Tabla3[[#This Row],[Nº DE SEMANA]],Tabla1[FEES])</f>
        <v>0</v>
      </c>
      <c r="G108" s="6" t="str">
        <f t="shared" si="8"/>
        <v/>
      </c>
      <c r="H108" s="6">
        <f>COUNTIF('registro operativa'!$G$3:$G$11268,Tabla3[[#This Row],[Nº DE SEMANA]])</f>
        <v>0</v>
      </c>
      <c r="I108" s="6">
        <f>COUNTIFS('registro operativa'!$G$3:$G$11268,Tabla3[[#This Row],[Nº DE SEMANA]],'registro operativa'!$Y$3:$Y$11268,"&gt;0")</f>
        <v>0</v>
      </c>
      <c r="J108" s="6">
        <f>COUNTIFS('registro operativa'!$G$3:$G$11268,Tabla3[[#This Row],[Nº DE SEMANA]],'registro operativa'!$Y$3:$Y$11268,"&lt;0")</f>
        <v>0</v>
      </c>
      <c r="K108" s="6">
        <f>COUNTIFS('registro operativa'!$H$3:$H$11268,Tabla3[[#This Row],[Nº DE SEMANA]],'registro operativa'!$Y$3:$Y$11268,0)</f>
        <v>0</v>
      </c>
      <c r="L108" s="6" t="str">
        <f t="shared" si="9"/>
        <v/>
      </c>
      <c r="M108" s="6" t="str">
        <f>IFERROR(AVERAGEIFS('registro operativa'!$Y$3:$Y$11268,'registro operativa'!$G$3:$G$11268,Tabla3[[#This Row],[Nº DE SEMANA]],'registro operativa'!$Y$3:$Y$11268,"&gt;0"),"")</f>
        <v/>
      </c>
      <c r="N108" s="6" t="str">
        <f>IFERROR(AVERAGEIFS('registro operativa'!$Y$3:$Y$11268,'registro operativa'!$G$3:$G$11268,Tabla3[[#This Row],[Nº DE SEMANA]],'registro operativa'!$Y$3:$Y$11268,"&lt;0"),"")</f>
        <v/>
      </c>
      <c r="O108" s="6" t="str">
        <f t="shared" si="10"/>
        <v/>
      </c>
      <c r="P108" s="6" t="str">
        <f t="shared" si="11"/>
        <v/>
      </c>
      <c r="Q108" s="23"/>
      <c r="R108" s="23"/>
      <c r="S108" s="23"/>
    </row>
    <row r="109" spans="1:19" x14ac:dyDescent="0.25">
      <c r="A109" s="23"/>
      <c r="B109" s="23"/>
      <c r="C109" s="6">
        <f>IFERROR(COUNTIFS('registro operativa'!$AE$3:$AE$11268,1,'registro operativa'!$G$3:$G$11268,Tabla3[[#This Row],[Nº DE SEMANA]]),"")</f>
        <v>0</v>
      </c>
      <c r="D109" s="6">
        <f>SUMIF(Tabla1[SEMANA],Tabla3[[#This Row],[Nº DE SEMANA]],Tabla1[GROSS])</f>
        <v>0</v>
      </c>
      <c r="E109" s="6">
        <f>SUMIF(Tabla1[SEMANA],Tabla3[[#This Row],[Nº DE SEMANA]],Tabla1[NETO EN PPRO8])</f>
        <v>0</v>
      </c>
      <c r="F109" s="6">
        <f>SUMIF(Tabla1[SEMANA],Tabla3[[#This Row],[Nº DE SEMANA]],Tabla1[FEES])</f>
        <v>0</v>
      </c>
      <c r="G109" s="6" t="str">
        <f t="shared" si="8"/>
        <v/>
      </c>
      <c r="H109" s="6">
        <f>COUNTIF('registro operativa'!$G$3:$G$11268,Tabla3[[#This Row],[Nº DE SEMANA]])</f>
        <v>0</v>
      </c>
      <c r="I109" s="6">
        <f>COUNTIFS('registro operativa'!$G$3:$G$11268,Tabla3[[#This Row],[Nº DE SEMANA]],'registro operativa'!$Y$3:$Y$11268,"&gt;0")</f>
        <v>0</v>
      </c>
      <c r="J109" s="6">
        <f>COUNTIFS('registro operativa'!$G$3:$G$11268,Tabla3[[#This Row],[Nº DE SEMANA]],'registro operativa'!$Y$3:$Y$11268,"&lt;0")</f>
        <v>0</v>
      </c>
      <c r="K109" s="6">
        <f>COUNTIFS('registro operativa'!$H$3:$H$11268,Tabla3[[#This Row],[Nº DE SEMANA]],'registro operativa'!$Y$3:$Y$11268,0)</f>
        <v>0</v>
      </c>
      <c r="L109" s="6" t="str">
        <f t="shared" si="9"/>
        <v/>
      </c>
      <c r="M109" s="6" t="str">
        <f>IFERROR(AVERAGEIFS('registro operativa'!$Y$3:$Y$11268,'registro operativa'!$G$3:$G$11268,Tabla3[[#This Row],[Nº DE SEMANA]],'registro operativa'!$Y$3:$Y$11268,"&gt;0"),"")</f>
        <v/>
      </c>
      <c r="N109" s="6" t="str">
        <f>IFERROR(AVERAGEIFS('registro operativa'!$Y$3:$Y$11268,'registro operativa'!$G$3:$G$11268,Tabla3[[#This Row],[Nº DE SEMANA]],'registro operativa'!$Y$3:$Y$11268,"&lt;0"),"")</f>
        <v/>
      </c>
      <c r="O109" s="6" t="str">
        <f t="shared" si="10"/>
        <v/>
      </c>
      <c r="P109" s="6" t="str">
        <f t="shared" si="11"/>
        <v/>
      </c>
      <c r="Q109" s="23"/>
      <c r="R109" s="23"/>
      <c r="S109" s="23"/>
    </row>
    <row r="110" spans="1:19" x14ac:dyDescent="0.25">
      <c r="A110" s="23"/>
      <c r="B110" s="23"/>
      <c r="C110" s="6">
        <f>IFERROR(COUNTIFS('registro operativa'!$AE$3:$AE$11268,1,'registro operativa'!$G$3:$G$11268,Tabla3[[#This Row],[Nº DE SEMANA]]),"")</f>
        <v>0</v>
      </c>
      <c r="D110" s="6">
        <f>SUMIF(Tabla1[SEMANA],Tabla3[[#This Row],[Nº DE SEMANA]],Tabla1[GROSS])</f>
        <v>0</v>
      </c>
      <c r="E110" s="6">
        <f>SUMIF(Tabla1[SEMANA],Tabla3[[#This Row],[Nº DE SEMANA]],Tabla1[NETO EN PPRO8])</f>
        <v>0</v>
      </c>
      <c r="F110" s="6">
        <f>SUMIF(Tabla1[SEMANA],Tabla3[[#This Row],[Nº DE SEMANA]],Tabla1[FEES])</f>
        <v>0</v>
      </c>
      <c r="G110" s="6" t="str">
        <f t="shared" si="8"/>
        <v/>
      </c>
      <c r="H110" s="6">
        <f>COUNTIF('registro operativa'!$G$3:$G$11268,Tabla3[[#This Row],[Nº DE SEMANA]])</f>
        <v>0</v>
      </c>
      <c r="I110" s="6">
        <f>COUNTIFS('registro operativa'!$G$3:$G$11268,Tabla3[[#This Row],[Nº DE SEMANA]],'registro operativa'!$Y$3:$Y$11268,"&gt;0")</f>
        <v>0</v>
      </c>
      <c r="J110" s="6">
        <f>COUNTIFS('registro operativa'!$G$3:$G$11268,Tabla3[[#This Row],[Nº DE SEMANA]],'registro operativa'!$Y$3:$Y$11268,"&lt;0")</f>
        <v>0</v>
      </c>
      <c r="K110" s="6">
        <f>COUNTIFS('registro operativa'!$H$3:$H$11268,Tabla3[[#This Row],[Nº DE SEMANA]],'registro operativa'!$Y$3:$Y$11268,0)</f>
        <v>0</v>
      </c>
      <c r="L110" s="6" t="str">
        <f t="shared" si="9"/>
        <v/>
      </c>
      <c r="M110" s="6" t="str">
        <f>IFERROR(AVERAGEIFS('registro operativa'!$Y$3:$Y$11268,'registro operativa'!$G$3:$G$11268,Tabla3[[#This Row],[Nº DE SEMANA]],'registro operativa'!$Y$3:$Y$11268,"&gt;0"),"")</f>
        <v/>
      </c>
      <c r="N110" s="6" t="str">
        <f>IFERROR(AVERAGEIFS('registro operativa'!$Y$3:$Y$11268,'registro operativa'!$G$3:$G$11268,Tabla3[[#This Row],[Nº DE SEMANA]],'registro operativa'!$Y$3:$Y$11268,"&lt;0"),"")</f>
        <v/>
      </c>
      <c r="O110" s="6" t="str">
        <f t="shared" si="10"/>
        <v/>
      </c>
      <c r="P110" s="6" t="str">
        <f t="shared" si="11"/>
        <v/>
      </c>
      <c r="Q110" s="23"/>
      <c r="R110" s="23"/>
      <c r="S110" s="23"/>
    </row>
    <row r="111" spans="1:19" x14ac:dyDescent="0.25">
      <c r="A111" s="23"/>
      <c r="B111" s="23"/>
      <c r="C111" s="6">
        <f>IFERROR(COUNTIFS('registro operativa'!$AE$3:$AE$11268,1,'registro operativa'!$G$3:$G$11268,Tabla3[[#This Row],[Nº DE SEMANA]]),"")</f>
        <v>0</v>
      </c>
      <c r="D111" s="6">
        <f>SUMIF(Tabla1[SEMANA],Tabla3[[#This Row],[Nº DE SEMANA]],Tabla1[GROSS])</f>
        <v>0</v>
      </c>
      <c r="E111" s="6">
        <f>SUMIF(Tabla1[SEMANA],Tabla3[[#This Row],[Nº DE SEMANA]],Tabla1[NETO EN PPRO8])</f>
        <v>0</v>
      </c>
      <c r="F111" s="6">
        <f>SUMIF(Tabla1[SEMANA],Tabla3[[#This Row],[Nº DE SEMANA]],Tabla1[FEES])</f>
        <v>0</v>
      </c>
      <c r="G111" s="6" t="str">
        <f t="shared" si="8"/>
        <v/>
      </c>
      <c r="H111" s="6">
        <f>COUNTIF('registro operativa'!$G$3:$G$11268,Tabla3[[#This Row],[Nº DE SEMANA]])</f>
        <v>0</v>
      </c>
      <c r="I111" s="6">
        <f>COUNTIFS('registro operativa'!$G$3:$G$11268,Tabla3[[#This Row],[Nº DE SEMANA]],'registro operativa'!$Y$3:$Y$11268,"&gt;0")</f>
        <v>0</v>
      </c>
      <c r="J111" s="6">
        <f>COUNTIFS('registro operativa'!$G$3:$G$11268,Tabla3[[#This Row],[Nº DE SEMANA]],'registro operativa'!$Y$3:$Y$11268,"&lt;0")</f>
        <v>0</v>
      </c>
      <c r="K111" s="6">
        <f>COUNTIFS('registro operativa'!$H$3:$H$11268,Tabla3[[#This Row],[Nº DE SEMANA]],'registro operativa'!$Y$3:$Y$11268,0)</f>
        <v>0</v>
      </c>
      <c r="L111" s="6" t="str">
        <f t="shared" si="9"/>
        <v/>
      </c>
      <c r="M111" s="6" t="str">
        <f>IFERROR(AVERAGEIFS('registro operativa'!$Y$3:$Y$11268,'registro operativa'!$G$3:$G$11268,Tabla3[[#This Row],[Nº DE SEMANA]],'registro operativa'!$Y$3:$Y$11268,"&gt;0"),"")</f>
        <v/>
      </c>
      <c r="N111" s="6" t="str">
        <f>IFERROR(AVERAGEIFS('registro operativa'!$Y$3:$Y$11268,'registro operativa'!$G$3:$G$11268,Tabla3[[#This Row],[Nº DE SEMANA]],'registro operativa'!$Y$3:$Y$11268,"&lt;0"),"")</f>
        <v/>
      </c>
      <c r="O111" s="6" t="str">
        <f t="shared" si="10"/>
        <v/>
      </c>
      <c r="P111" s="6" t="str">
        <f t="shared" si="11"/>
        <v/>
      </c>
      <c r="Q111" s="23"/>
      <c r="R111" s="23"/>
      <c r="S111" s="23"/>
    </row>
    <row r="112" spans="1:19" x14ac:dyDescent="0.25">
      <c r="A112" s="23"/>
      <c r="B112" s="23"/>
      <c r="C112" s="6">
        <f>IFERROR(COUNTIFS('registro operativa'!$AE$3:$AE$11268,1,'registro operativa'!$G$3:$G$11268,Tabla3[[#This Row],[Nº DE SEMANA]]),"")</f>
        <v>0</v>
      </c>
      <c r="D112" s="6">
        <f>SUMIF(Tabla1[SEMANA],Tabla3[[#This Row],[Nº DE SEMANA]],Tabla1[GROSS])</f>
        <v>0</v>
      </c>
      <c r="E112" s="6">
        <f>SUMIF(Tabla1[SEMANA],Tabla3[[#This Row],[Nº DE SEMANA]],Tabla1[NETO EN PPRO8])</f>
        <v>0</v>
      </c>
      <c r="F112" s="6">
        <f>SUMIF(Tabla1[SEMANA],Tabla3[[#This Row],[Nº DE SEMANA]],Tabla1[FEES])</f>
        <v>0</v>
      </c>
      <c r="G112" s="6" t="str">
        <f t="shared" si="8"/>
        <v/>
      </c>
      <c r="H112" s="6">
        <f>COUNTIF('registro operativa'!$G$3:$G$11268,Tabla3[[#This Row],[Nº DE SEMANA]])</f>
        <v>0</v>
      </c>
      <c r="I112" s="6">
        <f>COUNTIFS('registro operativa'!$G$3:$G$11268,Tabla3[[#This Row],[Nº DE SEMANA]],'registro operativa'!$Y$3:$Y$11268,"&gt;0")</f>
        <v>0</v>
      </c>
      <c r="J112" s="6">
        <f>COUNTIFS('registro operativa'!$G$3:$G$11268,Tabla3[[#This Row],[Nº DE SEMANA]],'registro operativa'!$Y$3:$Y$11268,"&lt;0")</f>
        <v>0</v>
      </c>
      <c r="K112" s="6">
        <f>COUNTIFS('registro operativa'!$H$3:$H$11268,Tabla3[[#This Row],[Nº DE SEMANA]],'registro operativa'!$Y$3:$Y$11268,0)</f>
        <v>0</v>
      </c>
      <c r="L112" s="6" t="str">
        <f t="shared" si="9"/>
        <v/>
      </c>
      <c r="M112" s="6" t="str">
        <f>IFERROR(AVERAGEIFS('registro operativa'!$Y$3:$Y$11268,'registro operativa'!$G$3:$G$11268,Tabla3[[#This Row],[Nº DE SEMANA]],'registro operativa'!$Y$3:$Y$11268,"&gt;0"),"")</f>
        <v/>
      </c>
      <c r="N112" s="6" t="str">
        <f>IFERROR(AVERAGEIFS('registro operativa'!$Y$3:$Y$11268,'registro operativa'!$G$3:$G$11268,Tabla3[[#This Row],[Nº DE SEMANA]],'registro operativa'!$Y$3:$Y$11268,"&lt;0"),"")</f>
        <v/>
      </c>
      <c r="O112" s="6" t="str">
        <f t="shared" si="10"/>
        <v/>
      </c>
      <c r="P112" s="6" t="str">
        <f t="shared" si="11"/>
        <v/>
      </c>
      <c r="Q112" s="23"/>
      <c r="R112" s="23"/>
      <c r="S112" s="23"/>
    </row>
    <row r="113" spans="1:19" x14ac:dyDescent="0.25">
      <c r="A113" s="23"/>
      <c r="B113" s="23"/>
      <c r="C113" s="6">
        <f>IFERROR(COUNTIFS('registro operativa'!$AE$3:$AE$11268,1,'registro operativa'!$G$3:$G$11268,Tabla3[[#This Row],[Nº DE SEMANA]]),"")</f>
        <v>0</v>
      </c>
      <c r="D113" s="6">
        <f>SUMIF(Tabla1[SEMANA],Tabla3[[#This Row],[Nº DE SEMANA]],Tabla1[GROSS])</f>
        <v>0</v>
      </c>
      <c r="E113" s="6">
        <f>SUMIF(Tabla1[SEMANA],Tabla3[[#This Row],[Nº DE SEMANA]],Tabla1[NETO EN PPRO8])</f>
        <v>0</v>
      </c>
      <c r="F113" s="6">
        <f>SUMIF(Tabla1[SEMANA],Tabla3[[#This Row],[Nº DE SEMANA]],Tabla1[FEES])</f>
        <v>0</v>
      </c>
      <c r="G113" s="6" t="str">
        <f t="shared" si="8"/>
        <v/>
      </c>
      <c r="H113" s="6">
        <f>COUNTIF('registro operativa'!$G$3:$G$11268,Tabla3[[#This Row],[Nº DE SEMANA]])</f>
        <v>0</v>
      </c>
      <c r="I113" s="6">
        <f>COUNTIFS('registro operativa'!$G$3:$G$11268,Tabla3[[#This Row],[Nº DE SEMANA]],'registro operativa'!$Y$3:$Y$11268,"&gt;0")</f>
        <v>0</v>
      </c>
      <c r="J113" s="6">
        <f>COUNTIFS('registro operativa'!$G$3:$G$11268,Tabla3[[#This Row],[Nº DE SEMANA]],'registro operativa'!$Y$3:$Y$11268,"&lt;0")</f>
        <v>0</v>
      </c>
      <c r="K113" s="6">
        <f>COUNTIFS('registro operativa'!$H$3:$H$11268,Tabla3[[#This Row],[Nº DE SEMANA]],'registro operativa'!$Y$3:$Y$11268,0)</f>
        <v>0</v>
      </c>
      <c r="L113" s="6" t="str">
        <f t="shared" si="9"/>
        <v/>
      </c>
      <c r="M113" s="6" t="str">
        <f>IFERROR(AVERAGEIFS('registro operativa'!$Y$3:$Y$11268,'registro operativa'!$G$3:$G$11268,Tabla3[[#This Row],[Nº DE SEMANA]],'registro operativa'!$Y$3:$Y$11268,"&gt;0"),"")</f>
        <v/>
      </c>
      <c r="N113" s="6" t="str">
        <f>IFERROR(AVERAGEIFS('registro operativa'!$Y$3:$Y$11268,'registro operativa'!$G$3:$G$11268,Tabla3[[#This Row],[Nº DE SEMANA]],'registro operativa'!$Y$3:$Y$11268,"&lt;0"),"")</f>
        <v/>
      </c>
      <c r="O113" s="6" t="str">
        <f t="shared" si="10"/>
        <v/>
      </c>
      <c r="P113" s="6" t="str">
        <f t="shared" si="11"/>
        <v/>
      </c>
      <c r="Q113" s="23"/>
      <c r="R113" s="23"/>
      <c r="S113" s="23"/>
    </row>
    <row r="114" spans="1:19" x14ac:dyDescent="0.25">
      <c r="A114" s="23"/>
      <c r="B114" s="23"/>
      <c r="C114" s="6">
        <f>IFERROR(COUNTIFS('registro operativa'!$AE$3:$AE$11268,1,'registro operativa'!$G$3:$G$11268,Tabla3[[#This Row],[Nº DE SEMANA]]),"")</f>
        <v>0</v>
      </c>
      <c r="D114" s="6">
        <f>SUMIF(Tabla1[SEMANA],Tabla3[[#This Row],[Nº DE SEMANA]],Tabla1[GROSS])</f>
        <v>0</v>
      </c>
      <c r="E114" s="6">
        <f>SUMIF(Tabla1[SEMANA],Tabla3[[#This Row],[Nº DE SEMANA]],Tabla1[NETO EN PPRO8])</f>
        <v>0</v>
      </c>
      <c r="F114" s="6">
        <f>SUMIF(Tabla1[SEMANA],Tabla3[[#This Row],[Nº DE SEMANA]],Tabla1[FEES])</f>
        <v>0</v>
      </c>
      <c r="G114" s="6" t="str">
        <f t="shared" si="8"/>
        <v/>
      </c>
      <c r="H114" s="6">
        <f>COUNTIF('registro operativa'!$G$3:$G$11268,Tabla3[[#This Row],[Nº DE SEMANA]])</f>
        <v>0</v>
      </c>
      <c r="I114" s="6">
        <f>COUNTIFS('registro operativa'!$G$3:$G$11268,Tabla3[[#This Row],[Nº DE SEMANA]],'registro operativa'!$Y$3:$Y$11268,"&gt;0")</f>
        <v>0</v>
      </c>
      <c r="J114" s="6">
        <f>COUNTIFS('registro operativa'!$G$3:$G$11268,Tabla3[[#This Row],[Nº DE SEMANA]],'registro operativa'!$Y$3:$Y$11268,"&lt;0")</f>
        <v>0</v>
      </c>
      <c r="K114" s="6">
        <f>COUNTIFS('registro operativa'!$H$3:$H$11268,Tabla3[[#This Row],[Nº DE SEMANA]],'registro operativa'!$Y$3:$Y$11268,0)</f>
        <v>0</v>
      </c>
      <c r="L114" s="6" t="str">
        <f t="shared" si="9"/>
        <v/>
      </c>
      <c r="M114" s="6" t="str">
        <f>IFERROR(AVERAGEIFS('registro operativa'!$Y$3:$Y$11268,'registro operativa'!$G$3:$G$11268,Tabla3[[#This Row],[Nº DE SEMANA]],'registro operativa'!$Y$3:$Y$11268,"&gt;0"),"")</f>
        <v/>
      </c>
      <c r="N114" s="6" t="str">
        <f>IFERROR(AVERAGEIFS('registro operativa'!$Y$3:$Y$11268,'registro operativa'!$G$3:$G$11268,Tabla3[[#This Row],[Nº DE SEMANA]],'registro operativa'!$Y$3:$Y$11268,"&lt;0"),"")</f>
        <v/>
      </c>
      <c r="O114" s="6" t="str">
        <f t="shared" si="10"/>
        <v/>
      </c>
      <c r="P114" s="6" t="str">
        <f t="shared" si="11"/>
        <v/>
      </c>
      <c r="Q114" s="23"/>
      <c r="R114" s="23"/>
      <c r="S114" s="23"/>
    </row>
    <row r="115" spans="1:19" x14ac:dyDescent="0.25">
      <c r="A115" s="23"/>
      <c r="B115" s="23"/>
      <c r="C115" s="6">
        <f>IFERROR(COUNTIFS('registro operativa'!$AE$3:$AE$11268,1,'registro operativa'!$G$3:$G$11268,Tabla3[[#This Row],[Nº DE SEMANA]]),"")</f>
        <v>0</v>
      </c>
      <c r="D115" s="6">
        <f>SUMIF(Tabla1[SEMANA],Tabla3[[#This Row],[Nº DE SEMANA]],Tabla1[GROSS])</f>
        <v>0</v>
      </c>
      <c r="E115" s="6">
        <f>SUMIF(Tabla1[SEMANA],Tabla3[[#This Row],[Nº DE SEMANA]],Tabla1[NETO EN PPRO8])</f>
        <v>0</v>
      </c>
      <c r="F115" s="6">
        <f>SUMIF(Tabla1[SEMANA],Tabla3[[#This Row],[Nº DE SEMANA]],Tabla1[FEES])</f>
        <v>0</v>
      </c>
      <c r="G115" s="6" t="str">
        <f t="shared" si="8"/>
        <v/>
      </c>
      <c r="H115" s="6">
        <f>COUNTIF('registro operativa'!$G$3:$G$11268,Tabla3[[#This Row],[Nº DE SEMANA]])</f>
        <v>0</v>
      </c>
      <c r="I115" s="6">
        <f>COUNTIFS('registro operativa'!$G$3:$G$11268,Tabla3[[#This Row],[Nº DE SEMANA]],'registro operativa'!$Y$3:$Y$11268,"&gt;0")</f>
        <v>0</v>
      </c>
      <c r="J115" s="6">
        <f>COUNTIFS('registro operativa'!$G$3:$G$11268,Tabla3[[#This Row],[Nº DE SEMANA]],'registro operativa'!$Y$3:$Y$11268,"&lt;0")</f>
        <v>0</v>
      </c>
      <c r="K115" s="6">
        <f>COUNTIFS('registro operativa'!$H$3:$H$11268,Tabla3[[#This Row],[Nº DE SEMANA]],'registro operativa'!$Y$3:$Y$11268,0)</f>
        <v>0</v>
      </c>
      <c r="L115" s="6" t="str">
        <f t="shared" si="9"/>
        <v/>
      </c>
      <c r="M115" s="6" t="str">
        <f>IFERROR(AVERAGEIFS('registro operativa'!$Y$3:$Y$11268,'registro operativa'!$G$3:$G$11268,Tabla3[[#This Row],[Nº DE SEMANA]],'registro operativa'!$Y$3:$Y$11268,"&gt;0"),"")</f>
        <v/>
      </c>
      <c r="N115" s="6" t="str">
        <f>IFERROR(AVERAGEIFS('registro operativa'!$Y$3:$Y$11268,'registro operativa'!$G$3:$G$11268,Tabla3[[#This Row],[Nº DE SEMANA]],'registro operativa'!$Y$3:$Y$11268,"&lt;0"),"")</f>
        <v/>
      </c>
      <c r="O115" s="6" t="str">
        <f t="shared" si="10"/>
        <v/>
      </c>
      <c r="P115" s="6" t="str">
        <f t="shared" si="11"/>
        <v/>
      </c>
      <c r="Q115" s="23"/>
      <c r="R115" s="23"/>
      <c r="S115" s="23"/>
    </row>
    <row r="116" spans="1:19" x14ac:dyDescent="0.25">
      <c r="A116" s="23"/>
      <c r="B116" s="23"/>
      <c r="C116" s="6">
        <f>IFERROR(COUNTIFS('registro operativa'!$AE$3:$AE$11268,1,'registro operativa'!$G$3:$G$11268,Tabla3[[#This Row],[Nº DE SEMANA]]),"")</f>
        <v>0</v>
      </c>
      <c r="D116" s="6">
        <f>SUMIF(Tabla1[SEMANA],Tabla3[[#This Row],[Nº DE SEMANA]],Tabla1[GROSS])</f>
        <v>0</v>
      </c>
      <c r="E116" s="6">
        <f>SUMIF(Tabla1[SEMANA],Tabla3[[#This Row],[Nº DE SEMANA]],Tabla1[NETO EN PPRO8])</f>
        <v>0</v>
      </c>
      <c r="F116" s="6">
        <f>SUMIF(Tabla1[SEMANA],Tabla3[[#This Row],[Nº DE SEMANA]],Tabla1[FEES])</f>
        <v>0</v>
      </c>
      <c r="G116" s="6" t="str">
        <f t="shared" si="8"/>
        <v/>
      </c>
      <c r="H116" s="6">
        <f>COUNTIF('registro operativa'!$G$3:$G$11268,Tabla3[[#This Row],[Nº DE SEMANA]])</f>
        <v>0</v>
      </c>
      <c r="I116" s="6">
        <f>COUNTIFS('registro operativa'!$G$3:$G$11268,Tabla3[[#This Row],[Nº DE SEMANA]],'registro operativa'!$Y$3:$Y$11268,"&gt;0")</f>
        <v>0</v>
      </c>
      <c r="J116" s="6">
        <f>COUNTIFS('registro operativa'!$G$3:$G$11268,Tabla3[[#This Row],[Nº DE SEMANA]],'registro operativa'!$Y$3:$Y$11268,"&lt;0")</f>
        <v>0</v>
      </c>
      <c r="K116" s="6">
        <f>COUNTIFS('registro operativa'!$H$3:$H$11268,Tabla3[[#This Row],[Nº DE SEMANA]],'registro operativa'!$Y$3:$Y$11268,0)</f>
        <v>0</v>
      </c>
      <c r="L116" s="6" t="str">
        <f t="shared" si="9"/>
        <v/>
      </c>
      <c r="M116" s="6" t="str">
        <f>IFERROR(AVERAGEIFS('registro operativa'!$Y$3:$Y$11268,'registro operativa'!$G$3:$G$11268,Tabla3[[#This Row],[Nº DE SEMANA]],'registro operativa'!$Y$3:$Y$11268,"&gt;0"),"")</f>
        <v/>
      </c>
      <c r="N116" s="6" t="str">
        <f>IFERROR(AVERAGEIFS('registro operativa'!$Y$3:$Y$11268,'registro operativa'!$G$3:$G$11268,Tabla3[[#This Row],[Nº DE SEMANA]],'registro operativa'!$Y$3:$Y$11268,"&lt;0"),"")</f>
        <v/>
      </c>
      <c r="O116" s="6" t="str">
        <f t="shared" si="10"/>
        <v/>
      </c>
      <c r="P116" s="6" t="str">
        <f t="shared" si="11"/>
        <v/>
      </c>
      <c r="Q116" s="23"/>
      <c r="R116" s="23"/>
      <c r="S116" s="23"/>
    </row>
    <row r="117" spans="1:19" x14ac:dyDescent="0.25">
      <c r="A117" s="23"/>
      <c r="B117" s="23"/>
      <c r="C117" s="6">
        <f>IFERROR(COUNTIFS('registro operativa'!$AE$3:$AE$11268,1,'registro operativa'!$G$3:$G$11268,Tabla3[[#This Row],[Nº DE SEMANA]]),"")</f>
        <v>0</v>
      </c>
      <c r="D117" s="6">
        <f>SUMIF(Tabla1[SEMANA],Tabla3[[#This Row],[Nº DE SEMANA]],Tabla1[GROSS])</f>
        <v>0</v>
      </c>
      <c r="E117" s="6">
        <f>SUMIF(Tabla1[SEMANA],Tabla3[[#This Row],[Nº DE SEMANA]],Tabla1[NETO EN PPRO8])</f>
        <v>0</v>
      </c>
      <c r="F117" s="6">
        <f>SUMIF(Tabla1[SEMANA],Tabla3[[#This Row],[Nº DE SEMANA]],Tabla1[FEES])</f>
        <v>0</v>
      </c>
      <c r="G117" s="6" t="str">
        <f t="shared" si="8"/>
        <v/>
      </c>
      <c r="H117" s="6">
        <f>COUNTIF('registro operativa'!$G$3:$G$11268,Tabla3[[#This Row],[Nº DE SEMANA]])</f>
        <v>0</v>
      </c>
      <c r="I117" s="6">
        <f>COUNTIFS('registro operativa'!$G$3:$G$11268,Tabla3[[#This Row],[Nº DE SEMANA]],'registro operativa'!$Y$3:$Y$11268,"&gt;0")</f>
        <v>0</v>
      </c>
      <c r="J117" s="6">
        <f>COUNTIFS('registro operativa'!$G$3:$G$11268,Tabla3[[#This Row],[Nº DE SEMANA]],'registro operativa'!$Y$3:$Y$11268,"&lt;0")</f>
        <v>0</v>
      </c>
      <c r="K117" s="6">
        <f>COUNTIFS('registro operativa'!$H$3:$H$11268,Tabla3[[#This Row],[Nº DE SEMANA]],'registro operativa'!$Y$3:$Y$11268,0)</f>
        <v>0</v>
      </c>
      <c r="L117" s="6" t="str">
        <f t="shared" si="9"/>
        <v/>
      </c>
      <c r="M117" s="6" t="str">
        <f>IFERROR(AVERAGEIFS('registro operativa'!$Y$3:$Y$11268,'registro operativa'!$G$3:$G$11268,Tabla3[[#This Row],[Nº DE SEMANA]],'registro operativa'!$Y$3:$Y$11268,"&gt;0"),"")</f>
        <v/>
      </c>
      <c r="N117" s="6" t="str">
        <f>IFERROR(AVERAGEIFS('registro operativa'!$Y$3:$Y$11268,'registro operativa'!$G$3:$G$11268,Tabla3[[#This Row],[Nº DE SEMANA]],'registro operativa'!$Y$3:$Y$11268,"&lt;0"),"")</f>
        <v/>
      </c>
      <c r="O117" s="6" t="str">
        <f t="shared" si="10"/>
        <v/>
      </c>
      <c r="P117" s="6" t="str">
        <f t="shared" si="11"/>
        <v/>
      </c>
      <c r="Q117" s="23"/>
      <c r="R117" s="23"/>
      <c r="S117" s="23"/>
    </row>
    <row r="118" spans="1:19" x14ac:dyDescent="0.25">
      <c r="A118" s="23"/>
      <c r="B118" s="23"/>
      <c r="C118" s="6">
        <f>IFERROR(COUNTIFS('registro operativa'!$AE$3:$AE$11268,1,'registro operativa'!$G$3:$G$11268,Tabla3[[#This Row],[Nº DE SEMANA]]),"")</f>
        <v>0</v>
      </c>
      <c r="D118" s="6">
        <f>SUMIF(Tabla1[SEMANA],Tabla3[[#This Row],[Nº DE SEMANA]],Tabla1[GROSS])</f>
        <v>0</v>
      </c>
      <c r="E118" s="6">
        <f>SUMIF(Tabla1[SEMANA],Tabla3[[#This Row],[Nº DE SEMANA]],Tabla1[NETO EN PPRO8])</f>
        <v>0</v>
      </c>
      <c r="F118" s="6">
        <f>SUMIF(Tabla1[SEMANA],Tabla3[[#This Row],[Nº DE SEMANA]],Tabla1[FEES])</f>
        <v>0</v>
      </c>
      <c r="G118" s="6" t="str">
        <f t="shared" si="8"/>
        <v/>
      </c>
      <c r="H118" s="6">
        <f>COUNTIF('registro operativa'!$G$3:$G$11268,Tabla3[[#This Row],[Nº DE SEMANA]])</f>
        <v>0</v>
      </c>
      <c r="I118" s="6">
        <f>COUNTIFS('registro operativa'!$G$3:$G$11268,Tabla3[[#This Row],[Nº DE SEMANA]],'registro operativa'!$Y$3:$Y$11268,"&gt;0")</f>
        <v>0</v>
      </c>
      <c r="J118" s="6">
        <f>COUNTIFS('registro operativa'!$G$3:$G$11268,Tabla3[[#This Row],[Nº DE SEMANA]],'registro operativa'!$Y$3:$Y$11268,"&lt;0")</f>
        <v>0</v>
      </c>
      <c r="K118" s="6">
        <f>COUNTIFS('registro operativa'!$H$3:$H$11268,Tabla3[[#This Row],[Nº DE SEMANA]],'registro operativa'!$Y$3:$Y$11268,0)</f>
        <v>0</v>
      </c>
      <c r="L118" s="6" t="str">
        <f t="shared" si="9"/>
        <v/>
      </c>
      <c r="M118" s="6" t="str">
        <f>IFERROR(AVERAGEIFS('registro operativa'!$Y$3:$Y$11268,'registro operativa'!$G$3:$G$11268,Tabla3[[#This Row],[Nº DE SEMANA]],'registro operativa'!$Y$3:$Y$11268,"&gt;0"),"")</f>
        <v/>
      </c>
      <c r="N118" s="6" t="str">
        <f>IFERROR(AVERAGEIFS('registro operativa'!$Y$3:$Y$11268,'registro operativa'!$G$3:$G$11268,Tabla3[[#This Row],[Nº DE SEMANA]],'registro operativa'!$Y$3:$Y$11268,"&lt;0"),"")</f>
        <v/>
      </c>
      <c r="O118" s="6" t="str">
        <f t="shared" si="10"/>
        <v/>
      </c>
      <c r="P118" s="6" t="str">
        <f t="shared" si="11"/>
        <v/>
      </c>
      <c r="Q118" s="23"/>
      <c r="R118" s="23"/>
      <c r="S118" s="23"/>
    </row>
    <row r="119" spans="1:19" x14ac:dyDescent="0.25">
      <c r="A119" s="23"/>
      <c r="B119" s="23"/>
      <c r="C119" s="6">
        <f>IFERROR(COUNTIFS('registro operativa'!$AE$3:$AE$11268,1,'registro operativa'!$G$3:$G$11268,Tabla3[[#This Row],[Nº DE SEMANA]]),"")</f>
        <v>0</v>
      </c>
      <c r="D119" s="6">
        <f>SUMIF(Tabla1[SEMANA],Tabla3[[#This Row],[Nº DE SEMANA]],Tabla1[GROSS])</f>
        <v>0</v>
      </c>
      <c r="E119" s="6">
        <f>SUMIF(Tabla1[SEMANA],Tabla3[[#This Row],[Nº DE SEMANA]],Tabla1[NETO EN PPRO8])</f>
        <v>0</v>
      </c>
      <c r="F119" s="6">
        <f>SUMIF(Tabla1[SEMANA],Tabla3[[#This Row],[Nº DE SEMANA]],Tabla1[FEES])</f>
        <v>0</v>
      </c>
      <c r="G119" s="6" t="str">
        <f t="shared" si="8"/>
        <v/>
      </c>
      <c r="H119" s="6">
        <f>COUNTIF('registro operativa'!$G$3:$G$11268,Tabla3[[#This Row],[Nº DE SEMANA]])</f>
        <v>0</v>
      </c>
      <c r="I119" s="6">
        <f>COUNTIFS('registro operativa'!$G$3:$G$11268,Tabla3[[#This Row],[Nº DE SEMANA]],'registro operativa'!$Y$3:$Y$11268,"&gt;0")</f>
        <v>0</v>
      </c>
      <c r="J119" s="6">
        <f>COUNTIFS('registro operativa'!$G$3:$G$11268,Tabla3[[#This Row],[Nº DE SEMANA]],'registro operativa'!$Y$3:$Y$11268,"&lt;0")</f>
        <v>0</v>
      </c>
      <c r="K119" s="6">
        <f>COUNTIFS('registro operativa'!$H$3:$H$11268,Tabla3[[#This Row],[Nº DE SEMANA]],'registro operativa'!$Y$3:$Y$11268,0)</f>
        <v>0</v>
      </c>
      <c r="L119" s="6" t="str">
        <f t="shared" si="9"/>
        <v/>
      </c>
      <c r="M119" s="6" t="str">
        <f>IFERROR(AVERAGEIFS('registro operativa'!$Y$3:$Y$11268,'registro operativa'!$G$3:$G$11268,Tabla3[[#This Row],[Nº DE SEMANA]],'registro operativa'!$Y$3:$Y$11268,"&gt;0"),"")</f>
        <v/>
      </c>
      <c r="N119" s="6" t="str">
        <f>IFERROR(AVERAGEIFS('registro operativa'!$Y$3:$Y$11268,'registro operativa'!$G$3:$G$11268,Tabla3[[#This Row],[Nº DE SEMANA]],'registro operativa'!$Y$3:$Y$11268,"&lt;0"),"")</f>
        <v/>
      </c>
      <c r="O119" s="6" t="str">
        <f t="shared" si="10"/>
        <v/>
      </c>
      <c r="P119" s="6" t="str">
        <f t="shared" si="11"/>
        <v/>
      </c>
      <c r="Q119" s="23"/>
      <c r="R119" s="23"/>
      <c r="S119" s="23"/>
    </row>
    <row r="120" spans="1:19" x14ac:dyDescent="0.25">
      <c r="A120" s="23"/>
      <c r="B120" s="23"/>
      <c r="C120" s="6">
        <f>IFERROR(COUNTIFS('registro operativa'!$AE$3:$AE$11268,1,'registro operativa'!$G$3:$G$11268,Tabla3[[#This Row],[Nº DE SEMANA]]),"")</f>
        <v>0</v>
      </c>
      <c r="D120" s="6">
        <f>SUMIF(Tabla1[SEMANA],Tabla3[[#This Row],[Nº DE SEMANA]],Tabla1[GROSS])</f>
        <v>0</v>
      </c>
      <c r="E120" s="6">
        <f>SUMIF(Tabla1[SEMANA],Tabla3[[#This Row],[Nº DE SEMANA]],Tabla1[NETO EN PPRO8])</f>
        <v>0</v>
      </c>
      <c r="F120" s="6">
        <f>SUMIF(Tabla1[SEMANA],Tabla3[[#This Row],[Nº DE SEMANA]],Tabla1[FEES])</f>
        <v>0</v>
      </c>
      <c r="G120" s="6" t="str">
        <f t="shared" si="8"/>
        <v/>
      </c>
      <c r="H120" s="6">
        <f>COUNTIF('registro operativa'!$G$3:$G$11268,Tabla3[[#This Row],[Nº DE SEMANA]])</f>
        <v>0</v>
      </c>
      <c r="I120" s="6">
        <f>COUNTIFS('registro operativa'!$G$3:$G$11268,Tabla3[[#This Row],[Nº DE SEMANA]],'registro operativa'!$Y$3:$Y$11268,"&gt;0")</f>
        <v>0</v>
      </c>
      <c r="J120" s="6">
        <f>COUNTIFS('registro operativa'!$G$3:$G$11268,Tabla3[[#This Row],[Nº DE SEMANA]],'registro operativa'!$Y$3:$Y$11268,"&lt;0")</f>
        <v>0</v>
      </c>
      <c r="K120" s="6">
        <f>COUNTIFS('registro operativa'!$H$3:$H$11268,Tabla3[[#This Row],[Nº DE SEMANA]],'registro operativa'!$Y$3:$Y$11268,0)</f>
        <v>0</v>
      </c>
      <c r="L120" s="6" t="str">
        <f t="shared" si="9"/>
        <v/>
      </c>
      <c r="M120" s="6" t="str">
        <f>IFERROR(AVERAGEIFS('registro operativa'!$Y$3:$Y$11268,'registro operativa'!$G$3:$G$11268,Tabla3[[#This Row],[Nº DE SEMANA]],'registro operativa'!$Y$3:$Y$11268,"&gt;0"),"")</f>
        <v/>
      </c>
      <c r="N120" s="6" t="str">
        <f>IFERROR(AVERAGEIFS('registro operativa'!$Y$3:$Y$11268,'registro operativa'!$G$3:$G$11268,Tabla3[[#This Row],[Nº DE SEMANA]],'registro operativa'!$Y$3:$Y$11268,"&lt;0"),"")</f>
        <v/>
      </c>
      <c r="O120" s="6" t="str">
        <f t="shared" si="10"/>
        <v/>
      </c>
      <c r="P120" s="6" t="str">
        <f t="shared" si="11"/>
        <v/>
      </c>
      <c r="Q120" s="23"/>
      <c r="R120" s="23"/>
      <c r="S120" s="23"/>
    </row>
    <row r="121" spans="1:19" x14ac:dyDescent="0.25">
      <c r="A121" s="23"/>
      <c r="B121" s="23"/>
      <c r="C121" s="6">
        <f>IFERROR(COUNTIFS('registro operativa'!$AE$3:$AE$11268,1,'registro operativa'!$G$3:$G$11268,Tabla3[[#This Row],[Nº DE SEMANA]]),"")</f>
        <v>0</v>
      </c>
      <c r="D121" s="6">
        <f>SUMIF(Tabla1[SEMANA],Tabla3[[#This Row],[Nº DE SEMANA]],Tabla1[GROSS])</f>
        <v>0</v>
      </c>
      <c r="E121" s="6">
        <f>SUMIF(Tabla1[SEMANA],Tabla3[[#This Row],[Nº DE SEMANA]],Tabla1[NETO EN PPRO8])</f>
        <v>0</v>
      </c>
      <c r="F121" s="6">
        <f>SUMIF(Tabla1[SEMANA],Tabla3[[#This Row],[Nº DE SEMANA]],Tabla1[FEES])</f>
        <v>0</v>
      </c>
      <c r="G121" s="6" t="str">
        <f t="shared" si="8"/>
        <v/>
      </c>
      <c r="H121" s="6">
        <f>COUNTIF('registro operativa'!$G$3:$G$11268,Tabla3[[#This Row],[Nº DE SEMANA]])</f>
        <v>0</v>
      </c>
      <c r="I121" s="6">
        <f>COUNTIFS('registro operativa'!$G$3:$G$11268,Tabla3[[#This Row],[Nº DE SEMANA]],'registro operativa'!$Y$3:$Y$11268,"&gt;0")</f>
        <v>0</v>
      </c>
      <c r="J121" s="6">
        <f>COUNTIFS('registro operativa'!$G$3:$G$11268,Tabla3[[#This Row],[Nº DE SEMANA]],'registro operativa'!$Y$3:$Y$11268,"&lt;0")</f>
        <v>0</v>
      </c>
      <c r="K121" s="6">
        <f>COUNTIFS('registro operativa'!$H$3:$H$11268,Tabla3[[#This Row],[Nº DE SEMANA]],'registro operativa'!$Y$3:$Y$11268,0)</f>
        <v>0</v>
      </c>
      <c r="L121" s="6" t="str">
        <f t="shared" si="9"/>
        <v/>
      </c>
      <c r="M121" s="6" t="str">
        <f>IFERROR(AVERAGEIFS('registro operativa'!$Y$3:$Y$11268,'registro operativa'!$G$3:$G$11268,Tabla3[[#This Row],[Nº DE SEMANA]],'registro operativa'!$Y$3:$Y$11268,"&gt;0"),"")</f>
        <v/>
      </c>
      <c r="N121" s="6" t="str">
        <f>IFERROR(AVERAGEIFS('registro operativa'!$Y$3:$Y$11268,'registro operativa'!$G$3:$G$11268,Tabla3[[#This Row],[Nº DE SEMANA]],'registro operativa'!$Y$3:$Y$11268,"&lt;0"),"")</f>
        <v/>
      </c>
      <c r="O121" s="6" t="str">
        <f t="shared" si="10"/>
        <v/>
      </c>
      <c r="P121" s="6" t="str">
        <f t="shared" si="11"/>
        <v/>
      </c>
      <c r="Q121" s="23"/>
      <c r="R121" s="23"/>
      <c r="S121" s="23"/>
    </row>
    <row r="122" spans="1:19" x14ac:dyDescent="0.25">
      <c r="A122" s="23"/>
      <c r="B122" s="23"/>
      <c r="C122" s="6">
        <f>IFERROR(COUNTIFS('registro operativa'!$AE$3:$AE$11268,1,'registro operativa'!$G$3:$G$11268,Tabla3[[#This Row],[Nº DE SEMANA]]),"")</f>
        <v>0</v>
      </c>
      <c r="D122" s="6">
        <f>SUMIF(Tabla1[SEMANA],Tabla3[[#This Row],[Nº DE SEMANA]],Tabla1[GROSS])</f>
        <v>0</v>
      </c>
      <c r="E122" s="6">
        <f>SUMIF(Tabla1[SEMANA],Tabla3[[#This Row],[Nº DE SEMANA]],Tabla1[NETO EN PPRO8])</f>
        <v>0</v>
      </c>
      <c r="F122" s="6">
        <f>SUMIF(Tabla1[SEMANA],Tabla3[[#This Row],[Nº DE SEMANA]],Tabla1[FEES])</f>
        <v>0</v>
      </c>
      <c r="G122" s="6" t="str">
        <f t="shared" si="8"/>
        <v/>
      </c>
      <c r="H122" s="6">
        <f>COUNTIF('registro operativa'!$G$3:$G$11268,Tabla3[[#This Row],[Nº DE SEMANA]])</f>
        <v>0</v>
      </c>
      <c r="I122" s="6">
        <f>COUNTIFS('registro operativa'!$G$3:$G$11268,Tabla3[[#This Row],[Nº DE SEMANA]],'registro operativa'!$Y$3:$Y$11268,"&gt;0")</f>
        <v>0</v>
      </c>
      <c r="J122" s="6">
        <f>COUNTIFS('registro operativa'!$G$3:$G$11268,Tabla3[[#This Row],[Nº DE SEMANA]],'registro operativa'!$Y$3:$Y$11268,"&lt;0")</f>
        <v>0</v>
      </c>
      <c r="K122" s="6">
        <f>COUNTIFS('registro operativa'!$H$3:$H$11268,Tabla3[[#This Row],[Nº DE SEMANA]],'registro operativa'!$Y$3:$Y$11268,0)</f>
        <v>0</v>
      </c>
      <c r="L122" s="6" t="str">
        <f t="shared" si="9"/>
        <v/>
      </c>
      <c r="M122" s="6" t="str">
        <f>IFERROR(AVERAGEIFS('registro operativa'!$Y$3:$Y$11268,'registro operativa'!$G$3:$G$11268,Tabla3[[#This Row],[Nº DE SEMANA]],'registro operativa'!$Y$3:$Y$11268,"&gt;0"),"")</f>
        <v/>
      </c>
      <c r="N122" s="6" t="str">
        <f>IFERROR(AVERAGEIFS('registro operativa'!$Y$3:$Y$11268,'registro operativa'!$G$3:$G$11268,Tabla3[[#This Row],[Nº DE SEMANA]],'registro operativa'!$Y$3:$Y$11268,"&lt;0"),"")</f>
        <v/>
      </c>
      <c r="O122" s="6" t="str">
        <f t="shared" si="10"/>
        <v/>
      </c>
      <c r="P122" s="6" t="str">
        <f t="shared" si="11"/>
        <v/>
      </c>
      <c r="Q122" s="23"/>
      <c r="R122" s="23"/>
      <c r="S122" s="23"/>
    </row>
    <row r="123" spans="1:19" x14ac:dyDescent="0.25">
      <c r="A123" s="23"/>
      <c r="B123" s="23"/>
      <c r="C123" s="6">
        <f>IFERROR(COUNTIFS('registro operativa'!$AE$3:$AE$11268,1,'registro operativa'!$G$3:$G$11268,Tabla3[[#This Row],[Nº DE SEMANA]]),"")</f>
        <v>0</v>
      </c>
      <c r="D123" s="6">
        <f>SUMIF(Tabla1[SEMANA],Tabla3[[#This Row],[Nº DE SEMANA]],Tabla1[GROSS])</f>
        <v>0</v>
      </c>
      <c r="E123" s="6">
        <f>SUMIF(Tabla1[SEMANA],Tabla3[[#This Row],[Nº DE SEMANA]],Tabla1[NETO EN PPRO8])</f>
        <v>0</v>
      </c>
      <c r="F123" s="6">
        <f>SUMIF(Tabla1[SEMANA],Tabla3[[#This Row],[Nº DE SEMANA]],Tabla1[FEES])</f>
        <v>0</v>
      </c>
      <c r="G123" s="6" t="str">
        <f t="shared" si="8"/>
        <v/>
      </c>
      <c r="H123" s="6">
        <f>COUNTIF('registro operativa'!$G$3:$G$11268,Tabla3[[#This Row],[Nº DE SEMANA]])</f>
        <v>0</v>
      </c>
      <c r="I123" s="6">
        <f>COUNTIFS('registro operativa'!$G$3:$G$11268,Tabla3[[#This Row],[Nº DE SEMANA]],'registro operativa'!$Y$3:$Y$11268,"&gt;0")</f>
        <v>0</v>
      </c>
      <c r="J123" s="6">
        <f>COUNTIFS('registro operativa'!$G$3:$G$11268,Tabla3[[#This Row],[Nº DE SEMANA]],'registro operativa'!$Y$3:$Y$11268,"&lt;0")</f>
        <v>0</v>
      </c>
      <c r="K123" s="6">
        <f>COUNTIFS('registro operativa'!$H$3:$H$11268,Tabla3[[#This Row],[Nº DE SEMANA]],'registro operativa'!$Y$3:$Y$11268,0)</f>
        <v>0</v>
      </c>
      <c r="L123" s="6" t="str">
        <f t="shared" si="9"/>
        <v/>
      </c>
      <c r="M123" s="6" t="str">
        <f>IFERROR(AVERAGEIFS('registro operativa'!$Y$3:$Y$11268,'registro operativa'!$G$3:$G$11268,Tabla3[[#This Row],[Nº DE SEMANA]],'registro operativa'!$Y$3:$Y$11268,"&gt;0"),"")</f>
        <v/>
      </c>
      <c r="N123" s="6" t="str">
        <f>IFERROR(AVERAGEIFS('registro operativa'!$Y$3:$Y$11268,'registro operativa'!$G$3:$G$11268,Tabla3[[#This Row],[Nº DE SEMANA]],'registro operativa'!$Y$3:$Y$11268,"&lt;0"),"")</f>
        <v/>
      </c>
      <c r="O123" s="6" t="str">
        <f t="shared" si="10"/>
        <v/>
      </c>
      <c r="P123" s="6" t="str">
        <f t="shared" si="11"/>
        <v/>
      </c>
      <c r="Q123" s="23"/>
      <c r="R123" s="23"/>
      <c r="S123" s="23"/>
    </row>
    <row r="124" spans="1:19" x14ac:dyDescent="0.25">
      <c r="A124" s="23"/>
      <c r="B124" s="23"/>
      <c r="C124" s="6">
        <f>IFERROR(COUNTIFS('registro operativa'!$AE$3:$AE$11268,1,'registro operativa'!$G$3:$G$11268,Tabla3[[#This Row],[Nº DE SEMANA]]),"")</f>
        <v>0</v>
      </c>
      <c r="D124" s="6">
        <f>SUMIF(Tabla1[SEMANA],Tabla3[[#This Row],[Nº DE SEMANA]],Tabla1[GROSS])</f>
        <v>0</v>
      </c>
      <c r="E124" s="6">
        <f>SUMIF(Tabla1[SEMANA],Tabla3[[#This Row],[Nº DE SEMANA]],Tabla1[NETO EN PPRO8])</f>
        <v>0</v>
      </c>
      <c r="F124" s="6">
        <f>SUMIF(Tabla1[SEMANA],Tabla3[[#This Row],[Nº DE SEMANA]],Tabla1[FEES])</f>
        <v>0</v>
      </c>
      <c r="G124" s="6" t="str">
        <f t="shared" si="8"/>
        <v/>
      </c>
      <c r="H124" s="6">
        <f>COUNTIF('registro operativa'!$G$3:$G$11268,Tabla3[[#This Row],[Nº DE SEMANA]])</f>
        <v>0</v>
      </c>
      <c r="I124" s="6">
        <f>COUNTIFS('registro operativa'!$G$3:$G$11268,Tabla3[[#This Row],[Nº DE SEMANA]],'registro operativa'!$Y$3:$Y$11268,"&gt;0")</f>
        <v>0</v>
      </c>
      <c r="J124" s="6">
        <f>COUNTIFS('registro operativa'!$G$3:$G$11268,Tabla3[[#This Row],[Nº DE SEMANA]],'registro operativa'!$Y$3:$Y$11268,"&lt;0")</f>
        <v>0</v>
      </c>
      <c r="K124" s="6">
        <f>COUNTIFS('registro operativa'!$H$3:$H$11268,Tabla3[[#This Row],[Nº DE SEMANA]],'registro operativa'!$Y$3:$Y$11268,0)</f>
        <v>0</v>
      </c>
      <c r="L124" s="6" t="str">
        <f t="shared" si="9"/>
        <v/>
      </c>
      <c r="M124" s="6" t="str">
        <f>IFERROR(AVERAGEIFS('registro operativa'!$Y$3:$Y$11268,'registro operativa'!$G$3:$G$11268,Tabla3[[#This Row],[Nº DE SEMANA]],'registro operativa'!$Y$3:$Y$11268,"&gt;0"),"")</f>
        <v/>
      </c>
      <c r="N124" s="6" t="str">
        <f>IFERROR(AVERAGEIFS('registro operativa'!$Y$3:$Y$11268,'registro operativa'!$G$3:$G$11268,Tabla3[[#This Row],[Nº DE SEMANA]],'registro operativa'!$Y$3:$Y$11268,"&lt;0"),"")</f>
        <v/>
      </c>
      <c r="O124" s="6" t="str">
        <f t="shared" si="10"/>
        <v/>
      </c>
      <c r="P124" s="6" t="str">
        <f t="shared" si="11"/>
        <v/>
      </c>
      <c r="Q124" s="23"/>
      <c r="R124" s="23"/>
      <c r="S124" s="23"/>
    </row>
    <row r="125" spans="1:19" x14ac:dyDescent="0.25">
      <c r="A125" s="23"/>
      <c r="B125" s="23"/>
      <c r="C125" s="6">
        <f>IFERROR(COUNTIFS('registro operativa'!$AE$3:$AE$11268,1,'registro operativa'!$G$3:$G$11268,Tabla3[[#This Row],[Nº DE SEMANA]]),"")</f>
        <v>0</v>
      </c>
      <c r="D125" s="6">
        <f>SUMIF(Tabla1[SEMANA],Tabla3[[#This Row],[Nº DE SEMANA]],Tabla1[GROSS])</f>
        <v>0</v>
      </c>
      <c r="E125" s="6">
        <f>SUMIF(Tabla1[SEMANA],Tabla3[[#This Row],[Nº DE SEMANA]],Tabla1[NETO EN PPRO8])</f>
        <v>0</v>
      </c>
      <c r="F125" s="6">
        <f>SUMIF(Tabla1[SEMANA],Tabla3[[#This Row],[Nº DE SEMANA]],Tabla1[FEES])</f>
        <v>0</v>
      </c>
      <c r="G125" s="6" t="str">
        <f t="shared" si="8"/>
        <v/>
      </c>
      <c r="H125" s="6">
        <f>COUNTIF('registro operativa'!$G$3:$G$11268,Tabla3[[#This Row],[Nº DE SEMANA]])</f>
        <v>0</v>
      </c>
      <c r="I125" s="6">
        <f>COUNTIFS('registro operativa'!$G$3:$G$11268,Tabla3[[#This Row],[Nº DE SEMANA]],'registro operativa'!$Y$3:$Y$11268,"&gt;0")</f>
        <v>0</v>
      </c>
      <c r="J125" s="6">
        <f>COUNTIFS('registro operativa'!$G$3:$G$11268,Tabla3[[#This Row],[Nº DE SEMANA]],'registro operativa'!$Y$3:$Y$11268,"&lt;0")</f>
        <v>0</v>
      </c>
      <c r="K125" s="6">
        <f>COUNTIFS('registro operativa'!$H$3:$H$11268,Tabla3[[#This Row],[Nº DE SEMANA]],'registro operativa'!$Y$3:$Y$11268,0)</f>
        <v>0</v>
      </c>
      <c r="L125" s="6" t="str">
        <f t="shared" si="9"/>
        <v/>
      </c>
      <c r="M125" s="6" t="str">
        <f>IFERROR(AVERAGEIFS('registro operativa'!$Y$3:$Y$11268,'registro operativa'!$G$3:$G$11268,Tabla3[[#This Row],[Nº DE SEMANA]],'registro operativa'!$Y$3:$Y$11268,"&gt;0"),"")</f>
        <v/>
      </c>
      <c r="N125" s="6" t="str">
        <f>IFERROR(AVERAGEIFS('registro operativa'!$Y$3:$Y$11268,'registro operativa'!$G$3:$G$11268,Tabla3[[#This Row],[Nº DE SEMANA]],'registro operativa'!$Y$3:$Y$11268,"&lt;0"),"")</f>
        <v/>
      </c>
      <c r="O125" s="6" t="str">
        <f t="shared" si="10"/>
        <v/>
      </c>
      <c r="P125" s="6" t="str">
        <f t="shared" si="11"/>
        <v/>
      </c>
      <c r="Q125" s="23"/>
      <c r="R125" s="23"/>
      <c r="S125" s="23"/>
    </row>
    <row r="126" spans="1:19" x14ac:dyDescent="0.25">
      <c r="A126" s="23"/>
      <c r="B126" s="23"/>
      <c r="C126" s="6">
        <f>IFERROR(COUNTIFS('registro operativa'!$AE$3:$AE$11268,1,'registro operativa'!$G$3:$G$11268,Tabla3[[#This Row],[Nº DE SEMANA]]),"")</f>
        <v>0</v>
      </c>
      <c r="D126" s="6">
        <f>SUMIF(Tabla1[SEMANA],Tabla3[[#This Row],[Nº DE SEMANA]],Tabla1[GROSS])</f>
        <v>0</v>
      </c>
      <c r="E126" s="6">
        <f>SUMIF(Tabla1[SEMANA],Tabla3[[#This Row],[Nº DE SEMANA]],Tabla1[NETO EN PPRO8])</f>
        <v>0</v>
      </c>
      <c r="F126" s="6">
        <f>SUMIF(Tabla1[SEMANA],Tabla3[[#This Row],[Nº DE SEMANA]],Tabla1[FEES])</f>
        <v>0</v>
      </c>
      <c r="G126" s="6" t="str">
        <f t="shared" si="8"/>
        <v/>
      </c>
      <c r="H126" s="6">
        <f>COUNTIF('registro operativa'!$G$3:$G$11268,Tabla3[[#This Row],[Nº DE SEMANA]])</f>
        <v>0</v>
      </c>
      <c r="I126" s="6">
        <f>COUNTIFS('registro operativa'!$G$3:$G$11268,Tabla3[[#This Row],[Nº DE SEMANA]],'registro operativa'!$Y$3:$Y$11268,"&gt;0")</f>
        <v>0</v>
      </c>
      <c r="J126" s="6">
        <f>COUNTIFS('registro operativa'!$G$3:$G$11268,Tabla3[[#This Row],[Nº DE SEMANA]],'registro operativa'!$Y$3:$Y$11268,"&lt;0")</f>
        <v>0</v>
      </c>
      <c r="K126" s="6">
        <f>COUNTIFS('registro operativa'!$H$3:$H$11268,Tabla3[[#This Row],[Nº DE SEMANA]],'registro operativa'!$Y$3:$Y$11268,0)</f>
        <v>0</v>
      </c>
      <c r="L126" s="6" t="str">
        <f t="shared" si="9"/>
        <v/>
      </c>
      <c r="M126" s="6" t="str">
        <f>IFERROR(AVERAGEIFS('registro operativa'!$Y$3:$Y$11268,'registro operativa'!$G$3:$G$11268,Tabla3[[#This Row],[Nº DE SEMANA]],'registro operativa'!$Y$3:$Y$11268,"&gt;0"),"")</f>
        <v/>
      </c>
      <c r="N126" s="6" t="str">
        <f>IFERROR(AVERAGEIFS('registro operativa'!$Y$3:$Y$11268,'registro operativa'!$G$3:$G$11268,Tabla3[[#This Row],[Nº DE SEMANA]],'registro operativa'!$Y$3:$Y$11268,"&lt;0"),"")</f>
        <v/>
      </c>
      <c r="O126" s="6" t="str">
        <f t="shared" si="10"/>
        <v/>
      </c>
      <c r="P126" s="6" t="str">
        <f t="shared" si="11"/>
        <v/>
      </c>
      <c r="Q126" s="23"/>
      <c r="R126" s="23"/>
      <c r="S126" s="23"/>
    </row>
    <row r="127" spans="1:19" x14ac:dyDescent="0.25">
      <c r="A127" s="23"/>
      <c r="B127" s="23"/>
      <c r="C127" s="6">
        <f>IFERROR(COUNTIFS('registro operativa'!$AE$3:$AE$11268,1,'registro operativa'!$G$3:$G$11268,Tabla3[[#This Row],[Nº DE SEMANA]]),"")</f>
        <v>0</v>
      </c>
      <c r="D127" s="6">
        <f>SUMIF(Tabla1[SEMANA],Tabla3[[#This Row],[Nº DE SEMANA]],Tabla1[GROSS])</f>
        <v>0</v>
      </c>
      <c r="E127" s="6">
        <f>SUMIF(Tabla1[SEMANA],Tabla3[[#This Row],[Nº DE SEMANA]],Tabla1[NETO EN PPRO8])</f>
        <v>0</v>
      </c>
      <c r="F127" s="6">
        <f>SUMIF(Tabla1[SEMANA],Tabla3[[#This Row],[Nº DE SEMANA]],Tabla1[FEES])</f>
        <v>0</v>
      </c>
      <c r="G127" s="6" t="str">
        <f t="shared" si="8"/>
        <v/>
      </c>
      <c r="H127" s="6">
        <f>COUNTIF('registro operativa'!$G$3:$G$11268,Tabla3[[#This Row],[Nº DE SEMANA]])</f>
        <v>0</v>
      </c>
      <c r="I127" s="6">
        <f>COUNTIFS('registro operativa'!$G$3:$G$11268,Tabla3[[#This Row],[Nº DE SEMANA]],'registro operativa'!$Y$3:$Y$11268,"&gt;0")</f>
        <v>0</v>
      </c>
      <c r="J127" s="6">
        <f>COUNTIFS('registro operativa'!$G$3:$G$11268,Tabla3[[#This Row],[Nº DE SEMANA]],'registro operativa'!$Y$3:$Y$11268,"&lt;0")</f>
        <v>0</v>
      </c>
      <c r="K127" s="6">
        <f>COUNTIFS('registro operativa'!$H$3:$H$11268,Tabla3[[#This Row],[Nº DE SEMANA]],'registro operativa'!$Y$3:$Y$11268,0)</f>
        <v>0</v>
      </c>
      <c r="L127" s="6" t="str">
        <f t="shared" si="9"/>
        <v/>
      </c>
      <c r="M127" s="6" t="str">
        <f>IFERROR(AVERAGEIFS('registro operativa'!$Y$3:$Y$11268,'registro operativa'!$G$3:$G$11268,Tabla3[[#This Row],[Nº DE SEMANA]],'registro operativa'!$Y$3:$Y$11268,"&gt;0"),"")</f>
        <v/>
      </c>
      <c r="N127" s="6" t="str">
        <f>IFERROR(AVERAGEIFS('registro operativa'!$Y$3:$Y$11268,'registro operativa'!$G$3:$G$11268,Tabla3[[#This Row],[Nº DE SEMANA]],'registro operativa'!$Y$3:$Y$11268,"&lt;0"),"")</f>
        <v/>
      </c>
      <c r="O127" s="6" t="str">
        <f t="shared" si="10"/>
        <v/>
      </c>
      <c r="P127" s="6" t="str">
        <f t="shared" si="11"/>
        <v/>
      </c>
      <c r="Q127" s="23"/>
      <c r="R127" s="23"/>
      <c r="S127" s="23"/>
    </row>
    <row r="128" spans="1:19" x14ac:dyDescent="0.25">
      <c r="A128" s="23"/>
      <c r="B128" s="23"/>
      <c r="C128" s="6">
        <f>IFERROR(COUNTIFS('registro operativa'!$AE$3:$AE$11268,1,'registro operativa'!$G$3:$G$11268,Tabla3[[#This Row],[Nº DE SEMANA]]),"")</f>
        <v>0</v>
      </c>
      <c r="D128" s="6">
        <f>SUMIF(Tabla1[SEMANA],Tabla3[[#This Row],[Nº DE SEMANA]],Tabla1[GROSS])</f>
        <v>0</v>
      </c>
      <c r="E128" s="6">
        <f>SUMIF(Tabla1[SEMANA],Tabla3[[#This Row],[Nº DE SEMANA]],Tabla1[NETO EN PPRO8])</f>
        <v>0</v>
      </c>
      <c r="F128" s="6">
        <f>SUMIF(Tabla1[SEMANA],Tabla3[[#This Row],[Nº DE SEMANA]],Tabla1[FEES])</f>
        <v>0</v>
      </c>
      <c r="G128" s="6" t="str">
        <f t="shared" si="8"/>
        <v/>
      </c>
      <c r="H128" s="6">
        <f>COUNTIF('registro operativa'!$G$3:$G$11268,Tabla3[[#This Row],[Nº DE SEMANA]])</f>
        <v>0</v>
      </c>
      <c r="I128" s="6">
        <f>COUNTIFS('registro operativa'!$G$3:$G$11268,Tabla3[[#This Row],[Nº DE SEMANA]],'registro operativa'!$Y$3:$Y$11268,"&gt;0")</f>
        <v>0</v>
      </c>
      <c r="J128" s="6">
        <f>COUNTIFS('registro operativa'!$G$3:$G$11268,Tabla3[[#This Row],[Nº DE SEMANA]],'registro operativa'!$Y$3:$Y$11268,"&lt;0")</f>
        <v>0</v>
      </c>
      <c r="K128" s="6">
        <f>COUNTIFS('registro operativa'!$H$3:$H$11268,Tabla3[[#This Row],[Nº DE SEMANA]],'registro operativa'!$Y$3:$Y$11268,0)</f>
        <v>0</v>
      </c>
      <c r="L128" s="6" t="str">
        <f t="shared" si="9"/>
        <v/>
      </c>
      <c r="M128" s="6" t="str">
        <f>IFERROR(AVERAGEIFS('registro operativa'!$Y$3:$Y$11268,'registro operativa'!$G$3:$G$11268,Tabla3[[#This Row],[Nº DE SEMANA]],'registro operativa'!$Y$3:$Y$11268,"&gt;0"),"")</f>
        <v/>
      </c>
      <c r="N128" s="6" t="str">
        <f>IFERROR(AVERAGEIFS('registro operativa'!$Y$3:$Y$11268,'registro operativa'!$G$3:$G$11268,Tabla3[[#This Row],[Nº DE SEMANA]],'registro operativa'!$Y$3:$Y$11268,"&lt;0"),"")</f>
        <v/>
      </c>
      <c r="O128" s="6" t="str">
        <f t="shared" si="10"/>
        <v/>
      </c>
      <c r="P128" s="6" t="str">
        <f t="shared" si="11"/>
        <v/>
      </c>
      <c r="Q128" s="23"/>
      <c r="R128" s="23"/>
      <c r="S128" s="23"/>
    </row>
    <row r="129" spans="1:19" x14ac:dyDescent="0.25">
      <c r="A129" s="23"/>
      <c r="B129" s="23"/>
      <c r="C129" s="6">
        <f>IFERROR(COUNTIFS('registro operativa'!$AE$3:$AE$11268,1,'registro operativa'!$G$3:$G$11268,Tabla3[[#This Row],[Nº DE SEMANA]]),"")</f>
        <v>0</v>
      </c>
      <c r="D129" s="6">
        <f>SUMIF(Tabla1[SEMANA],Tabla3[[#This Row],[Nº DE SEMANA]],Tabla1[GROSS])</f>
        <v>0</v>
      </c>
      <c r="E129" s="6">
        <f>SUMIF(Tabla1[SEMANA],Tabla3[[#This Row],[Nº DE SEMANA]],Tabla1[NETO EN PPRO8])</f>
        <v>0</v>
      </c>
      <c r="F129" s="6">
        <f>SUMIF(Tabla1[SEMANA],Tabla3[[#This Row],[Nº DE SEMANA]],Tabla1[FEES])</f>
        <v>0</v>
      </c>
      <c r="G129" s="6" t="str">
        <f t="shared" si="8"/>
        <v/>
      </c>
      <c r="H129" s="6">
        <f>COUNTIF('registro operativa'!$G$3:$G$11268,Tabla3[[#This Row],[Nº DE SEMANA]])</f>
        <v>0</v>
      </c>
      <c r="I129" s="6">
        <f>COUNTIFS('registro operativa'!$G$3:$G$11268,Tabla3[[#This Row],[Nº DE SEMANA]],'registro operativa'!$Y$3:$Y$11268,"&gt;0")</f>
        <v>0</v>
      </c>
      <c r="J129" s="6">
        <f>COUNTIFS('registro operativa'!$G$3:$G$11268,Tabla3[[#This Row],[Nº DE SEMANA]],'registro operativa'!$Y$3:$Y$11268,"&lt;0")</f>
        <v>0</v>
      </c>
      <c r="K129" s="6">
        <f>COUNTIFS('registro operativa'!$H$3:$H$11268,Tabla3[[#This Row],[Nº DE SEMANA]],'registro operativa'!$Y$3:$Y$11268,0)</f>
        <v>0</v>
      </c>
      <c r="L129" s="6" t="str">
        <f t="shared" si="9"/>
        <v/>
      </c>
      <c r="M129" s="6" t="str">
        <f>IFERROR(AVERAGEIFS('registro operativa'!$Y$3:$Y$11268,'registro operativa'!$G$3:$G$11268,Tabla3[[#This Row],[Nº DE SEMANA]],'registro operativa'!$Y$3:$Y$11268,"&gt;0"),"")</f>
        <v/>
      </c>
      <c r="N129" s="6" t="str">
        <f>IFERROR(AVERAGEIFS('registro operativa'!$Y$3:$Y$11268,'registro operativa'!$G$3:$G$11268,Tabla3[[#This Row],[Nº DE SEMANA]],'registro operativa'!$Y$3:$Y$11268,"&lt;0"),"")</f>
        <v/>
      </c>
      <c r="O129" s="6" t="str">
        <f t="shared" si="10"/>
        <v/>
      </c>
      <c r="P129" s="6" t="str">
        <f t="shared" si="11"/>
        <v/>
      </c>
      <c r="Q129" s="23"/>
      <c r="R129" s="23"/>
      <c r="S129" s="23"/>
    </row>
    <row r="130" spans="1:19" x14ac:dyDescent="0.25">
      <c r="A130" s="23"/>
      <c r="B130" s="23"/>
      <c r="C130" s="6">
        <f>IFERROR(COUNTIFS('registro operativa'!$AE$3:$AE$11268,1,'registro operativa'!$G$3:$G$11268,Tabla3[[#This Row],[Nº DE SEMANA]]),"")</f>
        <v>0</v>
      </c>
      <c r="D130" s="6">
        <f>SUMIF(Tabla1[SEMANA],Tabla3[[#This Row],[Nº DE SEMANA]],Tabla1[GROSS])</f>
        <v>0</v>
      </c>
      <c r="E130" s="6">
        <f>SUMIF(Tabla1[SEMANA],Tabla3[[#This Row],[Nº DE SEMANA]],Tabla1[NETO EN PPRO8])</f>
        <v>0</v>
      </c>
      <c r="F130" s="6">
        <f>SUMIF(Tabla1[SEMANA],Tabla3[[#This Row],[Nº DE SEMANA]],Tabla1[FEES])</f>
        <v>0</v>
      </c>
      <c r="G130" s="6" t="str">
        <f t="shared" si="8"/>
        <v/>
      </c>
      <c r="H130" s="6">
        <f>COUNTIF('registro operativa'!$G$3:$G$11268,Tabla3[[#This Row],[Nº DE SEMANA]])</f>
        <v>0</v>
      </c>
      <c r="I130" s="6">
        <f>COUNTIFS('registro operativa'!$G$3:$G$11268,Tabla3[[#This Row],[Nº DE SEMANA]],'registro operativa'!$Y$3:$Y$11268,"&gt;0")</f>
        <v>0</v>
      </c>
      <c r="J130" s="6">
        <f>COUNTIFS('registro operativa'!$G$3:$G$11268,Tabla3[[#This Row],[Nº DE SEMANA]],'registro operativa'!$Y$3:$Y$11268,"&lt;0")</f>
        <v>0</v>
      </c>
      <c r="K130" s="6">
        <f>COUNTIFS('registro operativa'!$H$3:$H$11268,Tabla3[[#This Row],[Nº DE SEMANA]],'registro operativa'!$Y$3:$Y$11268,0)</f>
        <v>0</v>
      </c>
      <c r="L130" s="6" t="str">
        <f t="shared" si="9"/>
        <v/>
      </c>
      <c r="M130" s="6" t="str">
        <f>IFERROR(AVERAGEIFS('registro operativa'!$Y$3:$Y$11268,'registro operativa'!$G$3:$G$11268,Tabla3[[#This Row],[Nº DE SEMANA]],'registro operativa'!$Y$3:$Y$11268,"&gt;0"),"")</f>
        <v/>
      </c>
      <c r="N130" s="6" t="str">
        <f>IFERROR(AVERAGEIFS('registro operativa'!$Y$3:$Y$11268,'registro operativa'!$G$3:$G$11268,Tabla3[[#This Row],[Nº DE SEMANA]],'registro operativa'!$Y$3:$Y$11268,"&lt;0"),"")</f>
        <v/>
      </c>
      <c r="O130" s="6" t="str">
        <f t="shared" si="10"/>
        <v/>
      </c>
      <c r="P130" s="6" t="str">
        <f t="shared" si="11"/>
        <v/>
      </c>
      <c r="Q130" s="23"/>
      <c r="R130" s="23"/>
      <c r="S130" s="23"/>
    </row>
    <row r="131" spans="1:19" x14ac:dyDescent="0.25">
      <c r="A131" s="23"/>
      <c r="B131" s="23"/>
      <c r="C131" s="6">
        <f>IFERROR(COUNTIFS('registro operativa'!$AE$3:$AE$11268,1,'registro operativa'!$G$3:$G$11268,Tabla3[[#This Row],[Nº DE SEMANA]]),"")</f>
        <v>0</v>
      </c>
      <c r="D131" s="6">
        <f>SUMIF(Tabla1[SEMANA],Tabla3[[#This Row],[Nº DE SEMANA]],Tabla1[GROSS])</f>
        <v>0</v>
      </c>
      <c r="E131" s="6">
        <f>SUMIF(Tabla1[SEMANA],Tabla3[[#This Row],[Nº DE SEMANA]],Tabla1[NETO EN PPRO8])</f>
        <v>0</v>
      </c>
      <c r="F131" s="6">
        <f>SUMIF(Tabla1[SEMANA],Tabla3[[#This Row],[Nº DE SEMANA]],Tabla1[FEES])</f>
        <v>0</v>
      </c>
      <c r="G131" s="6" t="str">
        <f t="shared" si="8"/>
        <v/>
      </c>
      <c r="H131" s="6">
        <f>COUNTIF('registro operativa'!$G$3:$G$11268,Tabla3[[#This Row],[Nº DE SEMANA]])</f>
        <v>0</v>
      </c>
      <c r="I131" s="6">
        <f>COUNTIFS('registro operativa'!$G$3:$G$11268,Tabla3[[#This Row],[Nº DE SEMANA]],'registro operativa'!$Y$3:$Y$11268,"&gt;0")</f>
        <v>0</v>
      </c>
      <c r="J131" s="6">
        <f>COUNTIFS('registro operativa'!$G$3:$G$11268,Tabla3[[#This Row],[Nº DE SEMANA]],'registro operativa'!$Y$3:$Y$11268,"&lt;0")</f>
        <v>0</v>
      </c>
      <c r="K131" s="6">
        <f>COUNTIFS('registro operativa'!$H$3:$H$11268,Tabla3[[#This Row],[Nº DE SEMANA]],'registro operativa'!$Y$3:$Y$11268,0)</f>
        <v>0</v>
      </c>
      <c r="L131" s="6" t="str">
        <f t="shared" si="9"/>
        <v/>
      </c>
      <c r="M131" s="6" t="str">
        <f>IFERROR(AVERAGEIFS('registro operativa'!$Y$3:$Y$11268,'registro operativa'!$G$3:$G$11268,Tabla3[[#This Row],[Nº DE SEMANA]],'registro operativa'!$Y$3:$Y$11268,"&gt;0"),"")</f>
        <v/>
      </c>
      <c r="N131" s="6" t="str">
        <f>IFERROR(AVERAGEIFS('registro operativa'!$Y$3:$Y$11268,'registro operativa'!$G$3:$G$11268,Tabla3[[#This Row],[Nº DE SEMANA]],'registro operativa'!$Y$3:$Y$11268,"&lt;0"),"")</f>
        <v/>
      </c>
      <c r="O131" s="6" t="str">
        <f t="shared" si="10"/>
        <v/>
      </c>
      <c r="P131" s="6" t="str">
        <f t="shared" si="11"/>
        <v/>
      </c>
      <c r="Q131" s="23"/>
      <c r="R131" s="23"/>
      <c r="S131" s="23"/>
    </row>
    <row r="132" spans="1:19" x14ac:dyDescent="0.25">
      <c r="A132" s="23"/>
      <c r="B132" s="23"/>
      <c r="C132" s="6">
        <f>IFERROR(COUNTIFS('registro operativa'!$AE$3:$AE$11268,1,'registro operativa'!$G$3:$G$11268,Tabla3[[#This Row],[Nº DE SEMANA]]),"")</f>
        <v>0</v>
      </c>
      <c r="D132" s="6">
        <f>SUMIF(Tabla1[SEMANA],Tabla3[[#This Row],[Nº DE SEMANA]],Tabla1[GROSS])</f>
        <v>0</v>
      </c>
      <c r="E132" s="6">
        <f>SUMIF(Tabla1[SEMANA],Tabla3[[#This Row],[Nº DE SEMANA]],Tabla1[NETO EN PPRO8])</f>
        <v>0</v>
      </c>
      <c r="F132" s="6">
        <f>SUMIF(Tabla1[SEMANA],Tabla3[[#This Row],[Nº DE SEMANA]],Tabla1[FEES])</f>
        <v>0</v>
      </c>
      <c r="G132" s="6" t="str">
        <f t="shared" si="8"/>
        <v/>
      </c>
      <c r="H132" s="6">
        <f>COUNTIF('registro operativa'!$G$3:$G$11268,Tabla3[[#This Row],[Nº DE SEMANA]])</f>
        <v>0</v>
      </c>
      <c r="I132" s="6">
        <f>COUNTIFS('registro operativa'!$G$3:$G$11268,Tabla3[[#This Row],[Nº DE SEMANA]],'registro operativa'!$Y$3:$Y$11268,"&gt;0")</f>
        <v>0</v>
      </c>
      <c r="J132" s="6">
        <f>COUNTIFS('registro operativa'!$G$3:$G$11268,Tabla3[[#This Row],[Nº DE SEMANA]],'registro operativa'!$Y$3:$Y$11268,"&lt;0")</f>
        <v>0</v>
      </c>
      <c r="K132" s="6">
        <f>COUNTIFS('registro operativa'!$H$3:$H$11268,Tabla3[[#This Row],[Nº DE SEMANA]],'registro operativa'!$Y$3:$Y$11268,0)</f>
        <v>0</v>
      </c>
      <c r="L132" s="6" t="str">
        <f t="shared" si="9"/>
        <v/>
      </c>
      <c r="M132" s="6" t="str">
        <f>IFERROR(AVERAGEIFS('registro operativa'!$Y$3:$Y$11268,'registro operativa'!$G$3:$G$11268,Tabla3[[#This Row],[Nº DE SEMANA]],'registro operativa'!$Y$3:$Y$11268,"&gt;0"),"")</f>
        <v/>
      </c>
      <c r="N132" s="6" t="str">
        <f>IFERROR(AVERAGEIFS('registro operativa'!$Y$3:$Y$11268,'registro operativa'!$G$3:$G$11268,Tabla3[[#This Row],[Nº DE SEMANA]],'registro operativa'!$Y$3:$Y$11268,"&lt;0"),"")</f>
        <v/>
      </c>
      <c r="O132" s="6" t="str">
        <f t="shared" si="10"/>
        <v/>
      </c>
      <c r="P132" s="6" t="str">
        <f t="shared" si="11"/>
        <v/>
      </c>
      <c r="Q132" s="23"/>
      <c r="R132" s="23"/>
      <c r="S132" s="23"/>
    </row>
    <row r="133" spans="1:19" x14ac:dyDescent="0.25">
      <c r="A133" s="23"/>
      <c r="B133" s="23"/>
      <c r="C133" s="6">
        <f>IFERROR(COUNTIFS('registro operativa'!$AE$3:$AE$11268,1,'registro operativa'!$G$3:$G$11268,Tabla3[[#This Row],[Nº DE SEMANA]]),"")</f>
        <v>0</v>
      </c>
      <c r="D133" s="6">
        <f>SUMIF(Tabla1[SEMANA],Tabla3[[#This Row],[Nº DE SEMANA]],Tabla1[GROSS])</f>
        <v>0</v>
      </c>
      <c r="E133" s="6">
        <f>SUMIF(Tabla1[SEMANA],Tabla3[[#This Row],[Nº DE SEMANA]],Tabla1[NETO EN PPRO8])</f>
        <v>0</v>
      </c>
      <c r="F133" s="6">
        <f>SUMIF(Tabla1[SEMANA],Tabla3[[#This Row],[Nº DE SEMANA]],Tabla1[FEES])</f>
        <v>0</v>
      </c>
      <c r="G133" s="6" t="str">
        <f t="shared" si="8"/>
        <v/>
      </c>
      <c r="H133" s="6">
        <f>COUNTIF('registro operativa'!$G$3:$G$11268,Tabla3[[#This Row],[Nº DE SEMANA]])</f>
        <v>0</v>
      </c>
      <c r="I133" s="6">
        <f>COUNTIFS('registro operativa'!$G$3:$G$11268,Tabla3[[#This Row],[Nº DE SEMANA]],'registro operativa'!$Y$3:$Y$11268,"&gt;0")</f>
        <v>0</v>
      </c>
      <c r="J133" s="6">
        <f>COUNTIFS('registro operativa'!$G$3:$G$11268,Tabla3[[#This Row],[Nº DE SEMANA]],'registro operativa'!$Y$3:$Y$11268,"&lt;0")</f>
        <v>0</v>
      </c>
      <c r="K133" s="6">
        <f>COUNTIFS('registro operativa'!$H$3:$H$11268,Tabla3[[#This Row],[Nº DE SEMANA]],'registro operativa'!$Y$3:$Y$11268,0)</f>
        <v>0</v>
      </c>
      <c r="L133" s="6" t="str">
        <f t="shared" si="9"/>
        <v/>
      </c>
      <c r="M133" s="6" t="str">
        <f>IFERROR(AVERAGEIFS('registro operativa'!$Y$3:$Y$11268,'registro operativa'!$G$3:$G$11268,Tabla3[[#This Row],[Nº DE SEMANA]],'registro operativa'!$Y$3:$Y$11268,"&gt;0"),"")</f>
        <v/>
      </c>
      <c r="N133" s="6" t="str">
        <f>IFERROR(AVERAGEIFS('registro operativa'!$Y$3:$Y$11268,'registro operativa'!$G$3:$G$11268,Tabla3[[#This Row],[Nº DE SEMANA]],'registro operativa'!$Y$3:$Y$11268,"&lt;0"),"")</f>
        <v/>
      </c>
      <c r="O133" s="6" t="str">
        <f t="shared" si="10"/>
        <v/>
      </c>
      <c r="P133" s="6" t="str">
        <f t="shared" si="11"/>
        <v/>
      </c>
      <c r="Q133" s="23"/>
      <c r="R133" s="23"/>
      <c r="S133" s="23"/>
    </row>
    <row r="134" spans="1:19" x14ac:dyDescent="0.25">
      <c r="A134" s="23"/>
      <c r="B134" s="23"/>
      <c r="C134" s="6">
        <f>IFERROR(COUNTIFS('registro operativa'!$AE$3:$AE$11268,1,'registro operativa'!$G$3:$G$11268,Tabla3[[#This Row],[Nº DE SEMANA]]),"")</f>
        <v>0</v>
      </c>
      <c r="D134" s="6">
        <f>SUMIF(Tabla1[SEMANA],Tabla3[[#This Row],[Nº DE SEMANA]],Tabla1[GROSS])</f>
        <v>0</v>
      </c>
      <c r="E134" s="6">
        <f>SUMIF(Tabla1[SEMANA],Tabla3[[#This Row],[Nº DE SEMANA]],Tabla1[NETO EN PPRO8])</f>
        <v>0</v>
      </c>
      <c r="F134" s="6">
        <f>SUMIF(Tabla1[SEMANA],Tabla3[[#This Row],[Nº DE SEMANA]],Tabla1[FEES])</f>
        <v>0</v>
      </c>
      <c r="G134" s="6" t="str">
        <f t="shared" si="8"/>
        <v/>
      </c>
      <c r="H134" s="6">
        <f>COUNTIF('registro operativa'!$G$3:$G$11268,Tabla3[[#This Row],[Nº DE SEMANA]])</f>
        <v>0</v>
      </c>
      <c r="I134" s="6">
        <f>COUNTIFS('registro operativa'!$G$3:$G$11268,Tabla3[[#This Row],[Nº DE SEMANA]],'registro operativa'!$Y$3:$Y$11268,"&gt;0")</f>
        <v>0</v>
      </c>
      <c r="J134" s="6">
        <f>COUNTIFS('registro operativa'!$G$3:$G$11268,Tabla3[[#This Row],[Nº DE SEMANA]],'registro operativa'!$Y$3:$Y$11268,"&lt;0")</f>
        <v>0</v>
      </c>
      <c r="K134" s="6">
        <f>COUNTIFS('registro operativa'!$H$3:$H$11268,Tabla3[[#This Row],[Nº DE SEMANA]],'registro operativa'!$Y$3:$Y$11268,0)</f>
        <v>0</v>
      </c>
      <c r="L134" s="6" t="str">
        <f t="shared" si="9"/>
        <v/>
      </c>
      <c r="M134" s="6" t="str">
        <f>IFERROR(AVERAGEIFS('registro operativa'!$Y$3:$Y$11268,'registro operativa'!$G$3:$G$11268,Tabla3[[#This Row],[Nº DE SEMANA]],'registro operativa'!$Y$3:$Y$11268,"&gt;0"),"")</f>
        <v/>
      </c>
      <c r="N134" s="6" t="str">
        <f>IFERROR(AVERAGEIFS('registro operativa'!$Y$3:$Y$11268,'registro operativa'!$G$3:$G$11268,Tabla3[[#This Row],[Nº DE SEMANA]],'registro operativa'!$Y$3:$Y$11268,"&lt;0"),"")</f>
        <v/>
      </c>
      <c r="O134" s="6" t="str">
        <f t="shared" si="10"/>
        <v/>
      </c>
      <c r="P134" s="6" t="str">
        <f t="shared" si="11"/>
        <v/>
      </c>
      <c r="Q134" s="23"/>
      <c r="R134" s="23"/>
      <c r="S134" s="23"/>
    </row>
    <row r="135" spans="1:19" x14ac:dyDescent="0.25">
      <c r="A135" s="23"/>
      <c r="B135" s="23"/>
      <c r="C135" s="6">
        <f>IFERROR(COUNTIFS('registro operativa'!$AE$3:$AE$11268,1,'registro operativa'!$G$3:$G$11268,Tabla3[[#This Row],[Nº DE SEMANA]]),"")</f>
        <v>0</v>
      </c>
      <c r="D135" s="6">
        <f>SUMIF(Tabla1[SEMANA],Tabla3[[#This Row],[Nº DE SEMANA]],Tabla1[GROSS])</f>
        <v>0</v>
      </c>
      <c r="E135" s="6">
        <f>SUMIF(Tabla1[SEMANA],Tabla3[[#This Row],[Nº DE SEMANA]],Tabla1[NETO EN PPRO8])</f>
        <v>0</v>
      </c>
      <c r="F135" s="6">
        <f>SUMIF(Tabla1[SEMANA],Tabla3[[#This Row],[Nº DE SEMANA]],Tabla1[FEES])</f>
        <v>0</v>
      </c>
      <c r="G135" s="6" t="str">
        <f t="shared" si="8"/>
        <v/>
      </c>
      <c r="H135" s="6">
        <f>COUNTIF('registro operativa'!$G$3:$G$11268,Tabla3[[#This Row],[Nº DE SEMANA]])</f>
        <v>0</v>
      </c>
      <c r="I135" s="6">
        <f>COUNTIFS('registro operativa'!$G$3:$G$11268,Tabla3[[#This Row],[Nº DE SEMANA]],'registro operativa'!$Y$3:$Y$11268,"&gt;0")</f>
        <v>0</v>
      </c>
      <c r="J135" s="6">
        <f>COUNTIFS('registro operativa'!$G$3:$G$11268,Tabla3[[#This Row],[Nº DE SEMANA]],'registro operativa'!$Y$3:$Y$11268,"&lt;0")</f>
        <v>0</v>
      </c>
      <c r="K135" s="6">
        <f>COUNTIFS('registro operativa'!$H$3:$H$11268,Tabla3[[#This Row],[Nº DE SEMANA]],'registro operativa'!$Y$3:$Y$11268,0)</f>
        <v>0</v>
      </c>
      <c r="L135" s="6" t="str">
        <f t="shared" si="9"/>
        <v/>
      </c>
      <c r="M135" s="6" t="str">
        <f>IFERROR(AVERAGEIFS('registro operativa'!$Y$3:$Y$11268,'registro operativa'!$G$3:$G$11268,Tabla3[[#This Row],[Nº DE SEMANA]],'registro operativa'!$Y$3:$Y$11268,"&gt;0"),"")</f>
        <v/>
      </c>
      <c r="N135" s="6" t="str">
        <f>IFERROR(AVERAGEIFS('registro operativa'!$Y$3:$Y$11268,'registro operativa'!$G$3:$G$11268,Tabla3[[#This Row],[Nº DE SEMANA]],'registro operativa'!$Y$3:$Y$11268,"&lt;0"),"")</f>
        <v/>
      </c>
      <c r="O135" s="6" t="str">
        <f t="shared" si="10"/>
        <v/>
      </c>
      <c r="P135" s="6" t="str">
        <f t="shared" si="11"/>
        <v/>
      </c>
      <c r="Q135" s="23"/>
      <c r="R135" s="23"/>
      <c r="S135" s="23"/>
    </row>
    <row r="136" spans="1:19" x14ac:dyDescent="0.25">
      <c r="A136" s="23"/>
      <c r="B136" s="23"/>
      <c r="C136" s="6">
        <f>IFERROR(COUNTIFS('registro operativa'!$AE$3:$AE$11268,1,'registro operativa'!$G$3:$G$11268,Tabla3[[#This Row],[Nº DE SEMANA]]),"")</f>
        <v>0</v>
      </c>
      <c r="D136" s="6">
        <f>SUMIF(Tabla1[SEMANA],Tabla3[[#This Row],[Nº DE SEMANA]],Tabla1[GROSS])</f>
        <v>0</v>
      </c>
      <c r="E136" s="6">
        <f>SUMIF(Tabla1[SEMANA],Tabla3[[#This Row],[Nº DE SEMANA]],Tabla1[NETO EN PPRO8])</f>
        <v>0</v>
      </c>
      <c r="F136" s="6">
        <f>SUMIF(Tabla1[SEMANA],Tabla3[[#This Row],[Nº DE SEMANA]],Tabla1[FEES])</f>
        <v>0</v>
      </c>
      <c r="G136" s="6" t="str">
        <f t="shared" ref="G136:G199" si="12">IFERROR(E136/C136,"")</f>
        <v/>
      </c>
      <c r="H136" s="6">
        <f>COUNTIF('registro operativa'!$G$3:$G$11268,Tabla3[[#This Row],[Nº DE SEMANA]])</f>
        <v>0</v>
      </c>
      <c r="I136" s="6">
        <f>COUNTIFS('registro operativa'!$G$3:$G$11268,Tabla3[[#This Row],[Nº DE SEMANA]],'registro operativa'!$Y$3:$Y$11268,"&gt;0")</f>
        <v>0</v>
      </c>
      <c r="J136" s="6">
        <f>COUNTIFS('registro operativa'!$G$3:$G$11268,Tabla3[[#This Row],[Nº DE SEMANA]],'registro operativa'!$Y$3:$Y$11268,"&lt;0")</f>
        <v>0</v>
      </c>
      <c r="K136" s="6">
        <f>COUNTIFS('registro operativa'!$H$3:$H$11268,Tabla3[[#This Row],[Nº DE SEMANA]],'registro operativa'!$Y$3:$Y$11268,0)</f>
        <v>0</v>
      </c>
      <c r="L136" s="6" t="str">
        <f t="shared" ref="L136:L199" si="13">IFERROR(H136/C136,"")</f>
        <v/>
      </c>
      <c r="M136" s="6" t="str">
        <f>IFERROR(AVERAGEIFS('registro operativa'!$Y$3:$Y$11268,'registro operativa'!$G$3:$G$11268,Tabla3[[#This Row],[Nº DE SEMANA]],'registro operativa'!$Y$3:$Y$11268,"&gt;0"),"")</f>
        <v/>
      </c>
      <c r="N136" s="6" t="str">
        <f>IFERROR(AVERAGEIFS('registro operativa'!$Y$3:$Y$11268,'registro operativa'!$G$3:$G$11268,Tabla3[[#This Row],[Nº DE SEMANA]],'registro operativa'!$Y$3:$Y$11268,"&lt;0"),"")</f>
        <v/>
      </c>
      <c r="O136" s="6" t="str">
        <f t="shared" ref="O136:O199" si="14">IFERROR(I136/(H136-K136),"")</f>
        <v/>
      </c>
      <c r="P136" s="6" t="str">
        <f t="shared" ref="P136:P199" si="15">IFERROR(M136/N136,"")</f>
        <v/>
      </c>
      <c r="Q136" s="23"/>
      <c r="R136" s="23"/>
      <c r="S136" s="23"/>
    </row>
    <row r="137" spans="1:19" x14ac:dyDescent="0.25">
      <c r="A137" s="23"/>
      <c r="B137" s="23"/>
      <c r="C137" s="6">
        <f>IFERROR(COUNTIFS('registro operativa'!$AE$3:$AE$11268,1,'registro operativa'!$G$3:$G$11268,Tabla3[[#This Row],[Nº DE SEMANA]]),"")</f>
        <v>0</v>
      </c>
      <c r="D137" s="6">
        <f>SUMIF(Tabla1[SEMANA],Tabla3[[#This Row],[Nº DE SEMANA]],Tabla1[GROSS])</f>
        <v>0</v>
      </c>
      <c r="E137" s="6">
        <f>SUMIF(Tabla1[SEMANA],Tabla3[[#This Row],[Nº DE SEMANA]],Tabla1[NETO EN PPRO8])</f>
        <v>0</v>
      </c>
      <c r="F137" s="6">
        <f>SUMIF(Tabla1[SEMANA],Tabla3[[#This Row],[Nº DE SEMANA]],Tabla1[FEES])</f>
        <v>0</v>
      </c>
      <c r="G137" s="6" t="str">
        <f t="shared" si="12"/>
        <v/>
      </c>
      <c r="H137" s="6">
        <f>COUNTIF('registro operativa'!$G$3:$G$11268,Tabla3[[#This Row],[Nº DE SEMANA]])</f>
        <v>0</v>
      </c>
      <c r="I137" s="6">
        <f>COUNTIFS('registro operativa'!$G$3:$G$11268,Tabla3[[#This Row],[Nº DE SEMANA]],'registro operativa'!$Y$3:$Y$11268,"&gt;0")</f>
        <v>0</v>
      </c>
      <c r="J137" s="6">
        <f>COUNTIFS('registro operativa'!$G$3:$G$11268,Tabla3[[#This Row],[Nº DE SEMANA]],'registro operativa'!$Y$3:$Y$11268,"&lt;0")</f>
        <v>0</v>
      </c>
      <c r="K137" s="6">
        <f>COUNTIFS('registro operativa'!$H$3:$H$11268,Tabla3[[#This Row],[Nº DE SEMANA]],'registro operativa'!$Y$3:$Y$11268,0)</f>
        <v>0</v>
      </c>
      <c r="L137" s="6" t="str">
        <f t="shared" si="13"/>
        <v/>
      </c>
      <c r="M137" s="6" t="str">
        <f>IFERROR(AVERAGEIFS('registro operativa'!$Y$3:$Y$11268,'registro operativa'!$G$3:$G$11268,Tabla3[[#This Row],[Nº DE SEMANA]],'registro operativa'!$Y$3:$Y$11268,"&gt;0"),"")</f>
        <v/>
      </c>
      <c r="N137" s="6" t="str">
        <f>IFERROR(AVERAGEIFS('registro operativa'!$Y$3:$Y$11268,'registro operativa'!$G$3:$G$11268,Tabla3[[#This Row],[Nº DE SEMANA]],'registro operativa'!$Y$3:$Y$11268,"&lt;0"),"")</f>
        <v/>
      </c>
      <c r="O137" s="6" t="str">
        <f t="shared" si="14"/>
        <v/>
      </c>
      <c r="P137" s="6" t="str">
        <f t="shared" si="15"/>
        <v/>
      </c>
      <c r="Q137" s="23"/>
      <c r="R137" s="23"/>
      <c r="S137" s="23"/>
    </row>
    <row r="138" spans="1:19" x14ac:dyDescent="0.25">
      <c r="A138" s="23"/>
      <c r="B138" s="23"/>
      <c r="C138" s="6">
        <f>IFERROR(COUNTIFS('registro operativa'!$AE$3:$AE$11268,1,'registro operativa'!$G$3:$G$11268,Tabla3[[#This Row],[Nº DE SEMANA]]),"")</f>
        <v>0</v>
      </c>
      <c r="D138" s="6">
        <f>SUMIF(Tabla1[SEMANA],Tabla3[[#This Row],[Nº DE SEMANA]],Tabla1[GROSS])</f>
        <v>0</v>
      </c>
      <c r="E138" s="6">
        <f>SUMIF(Tabla1[SEMANA],Tabla3[[#This Row],[Nº DE SEMANA]],Tabla1[NETO EN PPRO8])</f>
        <v>0</v>
      </c>
      <c r="F138" s="6">
        <f>SUMIF(Tabla1[SEMANA],Tabla3[[#This Row],[Nº DE SEMANA]],Tabla1[FEES])</f>
        <v>0</v>
      </c>
      <c r="G138" s="6" t="str">
        <f t="shared" si="12"/>
        <v/>
      </c>
      <c r="H138" s="6">
        <f>COUNTIF('registro operativa'!$G$3:$G$11268,Tabla3[[#This Row],[Nº DE SEMANA]])</f>
        <v>0</v>
      </c>
      <c r="I138" s="6">
        <f>COUNTIFS('registro operativa'!$G$3:$G$11268,Tabla3[[#This Row],[Nº DE SEMANA]],'registro operativa'!$Y$3:$Y$11268,"&gt;0")</f>
        <v>0</v>
      </c>
      <c r="J138" s="6">
        <f>COUNTIFS('registro operativa'!$G$3:$G$11268,Tabla3[[#This Row],[Nº DE SEMANA]],'registro operativa'!$Y$3:$Y$11268,"&lt;0")</f>
        <v>0</v>
      </c>
      <c r="K138" s="6">
        <f>COUNTIFS('registro operativa'!$H$3:$H$11268,Tabla3[[#This Row],[Nº DE SEMANA]],'registro operativa'!$Y$3:$Y$11268,0)</f>
        <v>0</v>
      </c>
      <c r="L138" s="6" t="str">
        <f t="shared" si="13"/>
        <v/>
      </c>
      <c r="M138" s="6" t="str">
        <f>IFERROR(AVERAGEIFS('registro operativa'!$Y$3:$Y$11268,'registro operativa'!$G$3:$G$11268,Tabla3[[#This Row],[Nº DE SEMANA]],'registro operativa'!$Y$3:$Y$11268,"&gt;0"),"")</f>
        <v/>
      </c>
      <c r="N138" s="6" t="str">
        <f>IFERROR(AVERAGEIFS('registro operativa'!$Y$3:$Y$11268,'registro operativa'!$G$3:$G$11268,Tabla3[[#This Row],[Nº DE SEMANA]],'registro operativa'!$Y$3:$Y$11268,"&lt;0"),"")</f>
        <v/>
      </c>
      <c r="O138" s="6" t="str">
        <f t="shared" si="14"/>
        <v/>
      </c>
      <c r="P138" s="6" t="str">
        <f t="shared" si="15"/>
        <v/>
      </c>
      <c r="Q138" s="23"/>
      <c r="R138" s="23"/>
      <c r="S138" s="23"/>
    </row>
    <row r="139" spans="1:19" x14ac:dyDescent="0.25">
      <c r="A139" s="23"/>
      <c r="B139" s="23"/>
      <c r="C139" s="6">
        <f>IFERROR(COUNTIFS('registro operativa'!$AE$3:$AE$11268,1,'registro operativa'!$G$3:$G$11268,Tabla3[[#This Row],[Nº DE SEMANA]]),"")</f>
        <v>0</v>
      </c>
      <c r="D139" s="6">
        <f>SUMIF(Tabla1[SEMANA],Tabla3[[#This Row],[Nº DE SEMANA]],Tabla1[GROSS])</f>
        <v>0</v>
      </c>
      <c r="E139" s="6">
        <f>SUMIF(Tabla1[SEMANA],Tabla3[[#This Row],[Nº DE SEMANA]],Tabla1[NETO EN PPRO8])</f>
        <v>0</v>
      </c>
      <c r="F139" s="6">
        <f>SUMIF(Tabla1[SEMANA],Tabla3[[#This Row],[Nº DE SEMANA]],Tabla1[FEES])</f>
        <v>0</v>
      </c>
      <c r="G139" s="6" t="str">
        <f t="shared" si="12"/>
        <v/>
      </c>
      <c r="H139" s="6">
        <f>COUNTIF('registro operativa'!$G$3:$G$11268,Tabla3[[#This Row],[Nº DE SEMANA]])</f>
        <v>0</v>
      </c>
      <c r="I139" s="6">
        <f>COUNTIFS('registro operativa'!$G$3:$G$11268,Tabla3[[#This Row],[Nº DE SEMANA]],'registro operativa'!$Y$3:$Y$11268,"&gt;0")</f>
        <v>0</v>
      </c>
      <c r="J139" s="6">
        <f>COUNTIFS('registro operativa'!$G$3:$G$11268,Tabla3[[#This Row],[Nº DE SEMANA]],'registro operativa'!$Y$3:$Y$11268,"&lt;0")</f>
        <v>0</v>
      </c>
      <c r="K139" s="6">
        <f>COUNTIFS('registro operativa'!$H$3:$H$11268,Tabla3[[#This Row],[Nº DE SEMANA]],'registro operativa'!$Y$3:$Y$11268,0)</f>
        <v>0</v>
      </c>
      <c r="L139" s="6" t="str">
        <f t="shared" si="13"/>
        <v/>
      </c>
      <c r="M139" s="6" t="str">
        <f>IFERROR(AVERAGEIFS('registro operativa'!$Y$3:$Y$11268,'registro operativa'!$G$3:$G$11268,Tabla3[[#This Row],[Nº DE SEMANA]],'registro operativa'!$Y$3:$Y$11268,"&gt;0"),"")</f>
        <v/>
      </c>
      <c r="N139" s="6" t="str">
        <f>IFERROR(AVERAGEIFS('registro operativa'!$Y$3:$Y$11268,'registro operativa'!$G$3:$G$11268,Tabla3[[#This Row],[Nº DE SEMANA]],'registro operativa'!$Y$3:$Y$11268,"&lt;0"),"")</f>
        <v/>
      </c>
      <c r="O139" s="6" t="str">
        <f t="shared" si="14"/>
        <v/>
      </c>
      <c r="P139" s="6" t="str">
        <f t="shared" si="15"/>
        <v/>
      </c>
      <c r="Q139" s="23"/>
      <c r="R139" s="23"/>
      <c r="S139" s="23"/>
    </row>
    <row r="140" spans="1:19" x14ac:dyDescent="0.25">
      <c r="A140" s="23"/>
      <c r="B140" s="23"/>
      <c r="C140" s="6">
        <f>IFERROR(COUNTIFS('registro operativa'!$AE$3:$AE$11268,1,'registro operativa'!$G$3:$G$11268,Tabla3[[#This Row],[Nº DE SEMANA]]),"")</f>
        <v>0</v>
      </c>
      <c r="D140" s="6">
        <f>SUMIF(Tabla1[SEMANA],Tabla3[[#This Row],[Nº DE SEMANA]],Tabla1[GROSS])</f>
        <v>0</v>
      </c>
      <c r="E140" s="6">
        <f>SUMIF(Tabla1[SEMANA],Tabla3[[#This Row],[Nº DE SEMANA]],Tabla1[NETO EN PPRO8])</f>
        <v>0</v>
      </c>
      <c r="F140" s="6">
        <f>SUMIF(Tabla1[SEMANA],Tabla3[[#This Row],[Nº DE SEMANA]],Tabla1[FEES])</f>
        <v>0</v>
      </c>
      <c r="G140" s="6" t="str">
        <f t="shared" si="12"/>
        <v/>
      </c>
      <c r="H140" s="6">
        <f>COUNTIF('registro operativa'!$G$3:$G$11268,Tabla3[[#This Row],[Nº DE SEMANA]])</f>
        <v>0</v>
      </c>
      <c r="I140" s="6">
        <f>COUNTIFS('registro operativa'!$G$3:$G$11268,Tabla3[[#This Row],[Nº DE SEMANA]],'registro operativa'!$Y$3:$Y$11268,"&gt;0")</f>
        <v>0</v>
      </c>
      <c r="J140" s="6">
        <f>COUNTIFS('registro operativa'!$G$3:$G$11268,Tabla3[[#This Row],[Nº DE SEMANA]],'registro operativa'!$Y$3:$Y$11268,"&lt;0")</f>
        <v>0</v>
      </c>
      <c r="K140" s="6">
        <f>COUNTIFS('registro operativa'!$H$3:$H$11268,Tabla3[[#This Row],[Nº DE SEMANA]],'registro operativa'!$Y$3:$Y$11268,0)</f>
        <v>0</v>
      </c>
      <c r="L140" s="6" t="str">
        <f t="shared" si="13"/>
        <v/>
      </c>
      <c r="M140" s="6" t="str">
        <f>IFERROR(AVERAGEIFS('registro operativa'!$Y$3:$Y$11268,'registro operativa'!$G$3:$G$11268,Tabla3[[#This Row],[Nº DE SEMANA]],'registro operativa'!$Y$3:$Y$11268,"&gt;0"),"")</f>
        <v/>
      </c>
      <c r="N140" s="6" t="str">
        <f>IFERROR(AVERAGEIFS('registro operativa'!$Y$3:$Y$11268,'registro operativa'!$G$3:$G$11268,Tabla3[[#This Row],[Nº DE SEMANA]],'registro operativa'!$Y$3:$Y$11268,"&lt;0"),"")</f>
        <v/>
      </c>
      <c r="O140" s="6" t="str">
        <f t="shared" si="14"/>
        <v/>
      </c>
      <c r="P140" s="6" t="str">
        <f t="shared" si="15"/>
        <v/>
      </c>
      <c r="Q140" s="23"/>
      <c r="R140" s="23"/>
      <c r="S140" s="23"/>
    </row>
    <row r="141" spans="1:19" x14ac:dyDescent="0.25">
      <c r="A141" s="23"/>
      <c r="B141" s="23"/>
      <c r="C141" s="6">
        <f>IFERROR(COUNTIFS('registro operativa'!$AE$3:$AE$11268,1,'registro operativa'!$G$3:$G$11268,Tabla3[[#This Row],[Nº DE SEMANA]]),"")</f>
        <v>0</v>
      </c>
      <c r="D141" s="6">
        <f>SUMIF(Tabla1[SEMANA],Tabla3[[#This Row],[Nº DE SEMANA]],Tabla1[GROSS])</f>
        <v>0</v>
      </c>
      <c r="E141" s="6">
        <f>SUMIF(Tabla1[SEMANA],Tabla3[[#This Row],[Nº DE SEMANA]],Tabla1[NETO EN PPRO8])</f>
        <v>0</v>
      </c>
      <c r="F141" s="6">
        <f>SUMIF(Tabla1[SEMANA],Tabla3[[#This Row],[Nº DE SEMANA]],Tabla1[FEES])</f>
        <v>0</v>
      </c>
      <c r="G141" s="6" t="str">
        <f t="shared" si="12"/>
        <v/>
      </c>
      <c r="H141" s="6">
        <f>COUNTIF('registro operativa'!$G$3:$G$11268,Tabla3[[#This Row],[Nº DE SEMANA]])</f>
        <v>0</v>
      </c>
      <c r="I141" s="6">
        <f>COUNTIFS('registro operativa'!$G$3:$G$11268,Tabla3[[#This Row],[Nº DE SEMANA]],'registro operativa'!$Y$3:$Y$11268,"&gt;0")</f>
        <v>0</v>
      </c>
      <c r="J141" s="6">
        <f>COUNTIFS('registro operativa'!$G$3:$G$11268,Tabla3[[#This Row],[Nº DE SEMANA]],'registro operativa'!$Y$3:$Y$11268,"&lt;0")</f>
        <v>0</v>
      </c>
      <c r="K141" s="6">
        <f>COUNTIFS('registro operativa'!$H$3:$H$11268,Tabla3[[#This Row],[Nº DE SEMANA]],'registro operativa'!$Y$3:$Y$11268,0)</f>
        <v>0</v>
      </c>
      <c r="L141" s="6" t="str">
        <f t="shared" si="13"/>
        <v/>
      </c>
      <c r="M141" s="6" t="str">
        <f>IFERROR(AVERAGEIFS('registro operativa'!$Y$3:$Y$11268,'registro operativa'!$G$3:$G$11268,Tabla3[[#This Row],[Nº DE SEMANA]],'registro operativa'!$Y$3:$Y$11268,"&gt;0"),"")</f>
        <v/>
      </c>
      <c r="N141" s="6" t="str">
        <f>IFERROR(AVERAGEIFS('registro operativa'!$Y$3:$Y$11268,'registro operativa'!$G$3:$G$11268,Tabla3[[#This Row],[Nº DE SEMANA]],'registro operativa'!$Y$3:$Y$11268,"&lt;0"),"")</f>
        <v/>
      </c>
      <c r="O141" s="6" t="str">
        <f t="shared" si="14"/>
        <v/>
      </c>
      <c r="P141" s="6" t="str">
        <f t="shared" si="15"/>
        <v/>
      </c>
      <c r="Q141" s="23"/>
      <c r="R141" s="23"/>
      <c r="S141" s="23"/>
    </row>
    <row r="142" spans="1:19" x14ac:dyDescent="0.25">
      <c r="A142" s="23"/>
      <c r="B142" s="23"/>
      <c r="C142" s="6">
        <f>IFERROR(COUNTIFS('registro operativa'!$AE$3:$AE$11268,1,'registro operativa'!$G$3:$G$11268,Tabla3[[#This Row],[Nº DE SEMANA]]),"")</f>
        <v>0</v>
      </c>
      <c r="D142" s="6">
        <f>SUMIF(Tabla1[SEMANA],Tabla3[[#This Row],[Nº DE SEMANA]],Tabla1[GROSS])</f>
        <v>0</v>
      </c>
      <c r="E142" s="6">
        <f>SUMIF(Tabla1[SEMANA],Tabla3[[#This Row],[Nº DE SEMANA]],Tabla1[NETO EN PPRO8])</f>
        <v>0</v>
      </c>
      <c r="F142" s="6">
        <f>SUMIF(Tabla1[SEMANA],Tabla3[[#This Row],[Nº DE SEMANA]],Tabla1[FEES])</f>
        <v>0</v>
      </c>
      <c r="G142" s="6" t="str">
        <f t="shared" si="12"/>
        <v/>
      </c>
      <c r="H142" s="6">
        <f>COUNTIF('registro operativa'!$G$3:$G$11268,Tabla3[[#This Row],[Nº DE SEMANA]])</f>
        <v>0</v>
      </c>
      <c r="I142" s="6">
        <f>COUNTIFS('registro operativa'!$G$3:$G$11268,Tabla3[[#This Row],[Nº DE SEMANA]],'registro operativa'!$Y$3:$Y$11268,"&gt;0")</f>
        <v>0</v>
      </c>
      <c r="J142" s="6">
        <f>COUNTIFS('registro operativa'!$G$3:$G$11268,Tabla3[[#This Row],[Nº DE SEMANA]],'registro operativa'!$Y$3:$Y$11268,"&lt;0")</f>
        <v>0</v>
      </c>
      <c r="K142" s="6">
        <f>COUNTIFS('registro operativa'!$H$3:$H$11268,Tabla3[[#This Row],[Nº DE SEMANA]],'registro operativa'!$Y$3:$Y$11268,0)</f>
        <v>0</v>
      </c>
      <c r="L142" s="6" t="str">
        <f t="shared" si="13"/>
        <v/>
      </c>
      <c r="M142" s="6" t="str">
        <f>IFERROR(AVERAGEIFS('registro operativa'!$Y$3:$Y$11268,'registro operativa'!$G$3:$G$11268,Tabla3[[#This Row],[Nº DE SEMANA]],'registro operativa'!$Y$3:$Y$11268,"&gt;0"),"")</f>
        <v/>
      </c>
      <c r="N142" s="6" t="str">
        <f>IFERROR(AVERAGEIFS('registro operativa'!$Y$3:$Y$11268,'registro operativa'!$G$3:$G$11268,Tabla3[[#This Row],[Nº DE SEMANA]],'registro operativa'!$Y$3:$Y$11268,"&lt;0"),"")</f>
        <v/>
      </c>
      <c r="O142" s="6" t="str">
        <f t="shared" si="14"/>
        <v/>
      </c>
      <c r="P142" s="6" t="str">
        <f t="shared" si="15"/>
        <v/>
      </c>
      <c r="Q142" s="23"/>
      <c r="R142" s="23"/>
      <c r="S142" s="23"/>
    </row>
    <row r="143" spans="1:19" x14ac:dyDescent="0.25">
      <c r="A143" s="23"/>
      <c r="B143" s="23"/>
      <c r="C143" s="6">
        <f>IFERROR(COUNTIFS('registro operativa'!$AE$3:$AE$11268,1,'registro operativa'!$G$3:$G$11268,Tabla3[[#This Row],[Nº DE SEMANA]]),"")</f>
        <v>0</v>
      </c>
      <c r="D143" s="6">
        <f>SUMIF(Tabla1[SEMANA],Tabla3[[#This Row],[Nº DE SEMANA]],Tabla1[GROSS])</f>
        <v>0</v>
      </c>
      <c r="E143" s="6">
        <f>SUMIF(Tabla1[SEMANA],Tabla3[[#This Row],[Nº DE SEMANA]],Tabla1[NETO EN PPRO8])</f>
        <v>0</v>
      </c>
      <c r="F143" s="6">
        <f>SUMIF(Tabla1[SEMANA],Tabla3[[#This Row],[Nº DE SEMANA]],Tabla1[FEES])</f>
        <v>0</v>
      </c>
      <c r="G143" s="6" t="str">
        <f t="shared" si="12"/>
        <v/>
      </c>
      <c r="H143" s="6">
        <f>COUNTIF('registro operativa'!$G$3:$G$11268,Tabla3[[#This Row],[Nº DE SEMANA]])</f>
        <v>0</v>
      </c>
      <c r="I143" s="6">
        <f>COUNTIFS('registro operativa'!$G$3:$G$11268,Tabla3[[#This Row],[Nº DE SEMANA]],'registro operativa'!$Y$3:$Y$11268,"&gt;0")</f>
        <v>0</v>
      </c>
      <c r="J143" s="6">
        <f>COUNTIFS('registro operativa'!$G$3:$G$11268,Tabla3[[#This Row],[Nº DE SEMANA]],'registro operativa'!$Y$3:$Y$11268,"&lt;0")</f>
        <v>0</v>
      </c>
      <c r="K143" s="6">
        <f>COUNTIFS('registro operativa'!$H$3:$H$11268,Tabla3[[#This Row],[Nº DE SEMANA]],'registro operativa'!$Y$3:$Y$11268,0)</f>
        <v>0</v>
      </c>
      <c r="L143" s="6" t="str">
        <f t="shared" si="13"/>
        <v/>
      </c>
      <c r="M143" s="6" t="str">
        <f>IFERROR(AVERAGEIFS('registro operativa'!$Y$3:$Y$11268,'registro operativa'!$G$3:$G$11268,Tabla3[[#This Row],[Nº DE SEMANA]],'registro operativa'!$Y$3:$Y$11268,"&gt;0"),"")</f>
        <v/>
      </c>
      <c r="N143" s="6" t="str">
        <f>IFERROR(AVERAGEIFS('registro operativa'!$Y$3:$Y$11268,'registro operativa'!$G$3:$G$11268,Tabla3[[#This Row],[Nº DE SEMANA]],'registro operativa'!$Y$3:$Y$11268,"&lt;0"),"")</f>
        <v/>
      </c>
      <c r="O143" s="6" t="str">
        <f t="shared" si="14"/>
        <v/>
      </c>
      <c r="P143" s="6" t="str">
        <f t="shared" si="15"/>
        <v/>
      </c>
      <c r="Q143" s="23"/>
      <c r="R143" s="23"/>
      <c r="S143" s="23"/>
    </row>
    <row r="144" spans="1:19" x14ac:dyDescent="0.25">
      <c r="A144" s="23"/>
      <c r="B144" s="23"/>
      <c r="C144" s="6">
        <f>IFERROR(COUNTIFS('registro operativa'!$AE$3:$AE$11268,1,'registro operativa'!$G$3:$G$11268,Tabla3[[#This Row],[Nº DE SEMANA]]),"")</f>
        <v>0</v>
      </c>
      <c r="D144" s="6">
        <f>SUMIF(Tabla1[SEMANA],Tabla3[[#This Row],[Nº DE SEMANA]],Tabla1[GROSS])</f>
        <v>0</v>
      </c>
      <c r="E144" s="6">
        <f>SUMIF(Tabla1[SEMANA],Tabla3[[#This Row],[Nº DE SEMANA]],Tabla1[NETO EN PPRO8])</f>
        <v>0</v>
      </c>
      <c r="F144" s="6">
        <f>SUMIF(Tabla1[SEMANA],Tabla3[[#This Row],[Nº DE SEMANA]],Tabla1[FEES])</f>
        <v>0</v>
      </c>
      <c r="G144" s="6" t="str">
        <f t="shared" si="12"/>
        <v/>
      </c>
      <c r="H144" s="6">
        <f>COUNTIF('registro operativa'!$G$3:$G$11268,Tabla3[[#This Row],[Nº DE SEMANA]])</f>
        <v>0</v>
      </c>
      <c r="I144" s="6">
        <f>COUNTIFS('registro operativa'!$G$3:$G$11268,Tabla3[[#This Row],[Nº DE SEMANA]],'registro operativa'!$Y$3:$Y$11268,"&gt;0")</f>
        <v>0</v>
      </c>
      <c r="J144" s="6">
        <f>COUNTIFS('registro operativa'!$G$3:$G$11268,Tabla3[[#This Row],[Nº DE SEMANA]],'registro operativa'!$Y$3:$Y$11268,"&lt;0")</f>
        <v>0</v>
      </c>
      <c r="K144" s="6">
        <f>COUNTIFS('registro operativa'!$H$3:$H$11268,Tabla3[[#This Row],[Nº DE SEMANA]],'registro operativa'!$Y$3:$Y$11268,0)</f>
        <v>0</v>
      </c>
      <c r="L144" s="6" t="str">
        <f t="shared" si="13"/>
        <v/>
      </c>
      <c r="M144" s="6" t="str">
        <f>IFERROR(AVERAGEIFS('registro operativa'!$Y$3:$Y$11268,'registro operativa'!$G$3:$G$11268,Tabla3[[#This Row],[Nº DE SEMANA]],'registro operativa'!$Y$3:$Y$11268,"&gt;0"),"")</f>
        <v/>
      </c>
      <c r="N144" s="6" t="str">
        <f>IFERROR(AVERAGEIFS('registro operativa'!$Y$3:$Y$11268,'registro operativa'!$G$3:$G$11268,Tabla3[[#This Row],[Nº DE SEMANA]],'registro operativa'!$Y$3:$Y$11268,"&lt;0"),"")</f>
        <v/>
      </c>
      <c r="O144" s="6" t="str">
        <f t="shared" si="14"/>
        <v/>
      </c>
      <c r="P144" s="6" t="str">
        <f t="shared" si="15"/>
        <v/>
      </c>
      <c r="Q144" s="23"/>
      <c r="R144" s="23"/>
      <c r="S144" s="23"/>
    </row>
    <row r="145" spans="1:19" x14ac:dyDescent="0.25">
      <c r="A145" s="23"/>
      <c r="B145" s="23"/>
      <c r="C145" s="6">
        <f>IFERROR(COUNTIFS('registro operativa'!$AE$3:$AE$11268,1,'registro operativa'!$G$3:$G$11268,Tabla3[[#This Row],[Nº DE SEMANA]]),"")</f>
        <v>0</v>
      </c>
      <c r="D145" s="6">
        <f>SUMIF(Tabla1[SEMANA],Tabla3[[#This Row],[Nº DE SEMANA]],Tabla1[GROSS])</f>
        <v>0</v>
      </c>
      <c r="E145" s="6">
        <f>SUMIF(Tabla1[SEMANA],Tabla3[[#This Row],[Nº DE SEMANA]],Tabla1[NETO EN PPRO8])</f>
        <v>0</v>
      </c>
      <c r="F145" s="6">
        <f>SUMIF(Tabla1[SEMANA],Tabla3[[#This Row],[Nº DE SEMANA]],Tabla1[FEES])</f>
        <v>0</v>
      </c>
      <c r="G145" s="6" t="str">
        <f t="shared" si="12"/>
        <v/>
      </c>
      <c r="H145" s="6">
        <f>COUNTIF('registro operativa'!$G$3:$G$11268,Tabla3[[#This Row],[Nº DE SEMANA]])</f>
        <v>0</v>
      </c>
      <c r="I145" s="6">
        <f>COUNTIFS('registro operativa'!$G$3:$G$11268,Tabla3[[#This Row],[Nº DE SEMANA]],'registro operativa'!$Y$3:$Y$11268,"&gt;0")</f>
        <v>0</v>
      </c>
      <c r="J145" s="6">
        <f>COUNTIFS('registro operativa'!$G$3:$G$11268,Tabla3[[#This Row],[Nº DE SEMANA]],'registro operativa'!$Y$3:$Y$11268,"&lt;0")</f>
        <v>0</v>
      </c>
      <c r="K145" s="6">
        <f>COUNTIFS('registro operativa'!$H$3:$H$11268,Tabla3[[#This Row],[Nº DE SEMANA]],'registro operativa'!$Y$3:$Y$11268,0)</f>
        <v>0</v>
      </c>
      <c r="L145" s="6" t="str">
        <f t="shared" si="13"/>
        <v/>
      </c>
      <c r="M145" s="6" t="str">
        <f>IFERROR(AVERAGEIFS('registro operativa'!$Y$3:$Y$11268,'registro operativa'!$G$3:$G$11268,Tabla3[[#This Row],[Nº DE SEMANA]],'registro operativa'!$Y$3:$Y$11268,"&gt;0"),"")</f>
        <v/>
      </c>
      <c r="N145" s="6" t="str">
        <f>IFERROR(AVERAGEIFS('registro operativa'!$Y$3:$Y$11268,'registro operativa'!$G$3:$G$11268,Tabla3[[#This Row],[Nº DE SEMANA]],'registro operativa'!$Y$3:$Y$11268,"&lt;0"),"")</f>
        <v/>
      </c>
      <c r="O145" s="6" t="str">
        <f t="shared" si="14"/>
        <v/>
      </c>
      <c r="P145" s="6" t="str">
        <f t="shared" si="15"/>
        <v/>
      </c>
      <c r="Q145" s="23"/>
      <c r="R145" s="23"/>
      <c r="S145" s="23"/>
    </row>
    <row r="146" spans="1:19" x14ac:dyDescent="0.25">
      <c r="A146" s="23"/>
      <c r="B146" s="23"/>
      <c r="C146" s="6">
        <f>IFERROR(COUNTIFS('registro operativa'!$AE$3:$AE$11268,1,'registro operativa'!$G$3:$G$11268,Tabla3[[#This Row],[Nº DE SEMANA]]),"")</f>
        <v>0</v>
      </c>
      <c r="D146" s="6">
        <f>SUMIF(Tabla1[SEMANA],Tabla3[[#This Row],[Nº DE SEMANA]],Tabla1[GROSS])</f>
        <v>0</v>
      </c>
      <c r="E146" s="6">
        <f>SUMIF(Tabla1[SEMANA],Tabla3[[#This Row],[Nº DE SEMANA]],Tabla1[NETO EN PPRO8])</f>
        <v>0</v>
      </c>
      <c r="F146" s="6">
        <f>SUMIF(Tabla1[SEMANA],Tabla3[[#This Row],[Nº DE SEMANA]],Tabla1[FEES])</f>
        <v>0</v>
      </c>
      <c r="G146" s="6" t="str">
        <f t="shared" si="12"/>
        <v/>
      </c>
      <c r="H146" s="6">
        <f>COUNTIF('registro operativa'!$G$3:$G$11268,Tabla3[[#This Row],[Nº DE SEMANA]])</f>
        <v>0</v>
      </c>
      <c r="I146" s="6">
        <f>COUNTIFS('registro operativa'!$G$3:$G$11268,Tabla3[[#This Row],[Nº DE SEMANA]],'registro operativa'!$Y$3:$Y$11268,"&gt;0")</f>
        <v>0</v>
      </c>
      <c r="J146" s="6">
        <f>COUNTIFS('registro operativa'!$G$3:$G$11268,Tabla3[[#This Row],[Nº DE SEMANA]],'registro operativa'!$Y$3:$Y$11268,"&lt;0")</f>
        <v>0</v>
      </c>
      <c r="K146" s="6">
        <f>COUNTIFS('registro operativa'!$H$3:$H$11268,Tabla3[[#This Row],[Nº DE SEMANA]],'registro operativa'!$Y$3:$Y$11268,0)</f>
        <v>0</v>
      </c>
      <c r="L146" s="6" t="str">
        <f t="shared" si="13"/>
        <v/>
      </c>
      <c r="M146" s="6" t="str">
        <f>IFERROR(AVERAGEIFS('registro operativa'!$Y$3:$Y$11268,'registro operativa'!$G$3:$G$11268,Tabla3[[#This Row],[Nº DE SEMANA]],'registro operativa'!$Y$3:$Y$11268,"&gt;0"),"")</f>
        <v/>
      </c>
      <c r="N146" s="6" t="str">
        <f>IFERROR(AVERAGEIFS('registro operativa'!$Y$3:$Y$11268,'registro operativa'!$G$3:$G$11268,Tabla3[[#This Row],[Nº DE SEMANA]],'registro operativa'!$Y$3:$Y$11268,"&lt;0"),"")</f>
        <v/>
      </c>
      <c r="O146" s="6" t="str">
        <f t="shared" si="14"/>
        <v/>
      </c>
      <c r="P146" s="6" t="str">
        <f t="shared" si="15"/>
        <v/>
      </c>
      <c r="Q146" s="23"/>
      <c r="R146" s="23"/>
      <c r="S146" s="23"/>
    </row>
    <row r="147" spans="1:19" x14ac:dyDescent="0.25">
      <c r="A147" s="23"/>
      <c r="B147" s="23"/>
      <c r="C147" s="6">
        <f>IFERROR(COUNTIFS('registro operativa'!$AE$3:$AE$11268,1,'registro operativa'!$G$3:$G$11268,Tabla3[[#This Row],[Nº DE SEMANA]]),"")</f>
        <v>0</v>
      </c>
      <c r="D147" s="6">
        <f>SUMIF(Tabla1[SEMANA],Tabla3[[#This Row],[Nº DE SEMANA]],Tabla1[GROSS])</f>
        <v>0</v>
      </c>
      <c r="E147" s="6">
        <f>SUMIF(Tabla1[SEMANA],Tabla3[[#This Row],[Nº DE SEMANA]],Tabla1[NETO EN PPRO8])</f>
        <v>0</v>
      </c>
      <c r="F147" s="6">
        <f>SUMIF(Tabla1[SEMANA],Tabla3[[#This Row],[Nº DE SEMANA]],Tabla1[FEES])</f>
        <v>0</v>
      </c>
      <c r="G147" s="6" t="str">
        <f t="shared" si="12"/>
        <v/>
      </c>
      <c r="H147" s="6">
        <f>COUNTIF('registro operativa'!$G$3:$G$11268,Tabla3[[#This Row],[Nº DE SEMANA]])</f>
        <v>0</v>
      </c>
      <c r="I147" s="6">
        <f>COUNTIFS('registro operativa'!$G$3:$G$11268,Tabla3[[#This Row],[Nº DE SEMANA]],'registro operativa'!$Y$3:$Y$11268,"&gt;0")</f>
        <v>0</v>
      </c>
      <c r="J147" s="6">
        <f>COUNTIFS('registro operativa'!$G$3:$G$11268,Tabla3[[#This Row],[Nº DE SEMANA]],'registro operativa'!$Y$3:$Y$11268,"&lt;0")</f>
        <v>0</v>
      </c>
      <c r="K147" s="6">
        <f>COUNTIFS('registro operativa'!$H$3:$H$11268,Tabla3[[#This Row],[Nº DE SEMANA]],'registro operativa'!$Y$3:$Y$11268,0)</f>
        <v>0</v>
      </c>
      <c r="L147" s="6" t="str">
        <f t="shared" si="13"/>
        <v/>
      </c>
      <c r="M147" s="6" t="str">
        <f>IFERROR(AVERAGEIFS('registro operativa'!$Y$3:$Y$11268,'registro operativa'!$G$3:$G$11268,Tabla3[[#This Row],[Nº DE SEMANA]],'registro operativa'!$Y$3:$Y$11268,"&gt;0"),"")</f>
        <v/>
      </c>
      <c r="N147" s="6" t="str">
        <f>IFERROR(AVERAGEIFS('registro operativa'!$Y$3:$Y$11268,'registro operativa'!$G$3:$G$11268,Tabla3[[#This Row],[Nº DE SEMANA]],'registro operativa'!$Y$3:$Y$11268,"&lt;0"),"")</f>
        <v/>
      </c>
      <c r="O147" s="6" t="str">
        <f t="shared" si="14"/>
        <v/>
      </c>
      <c r="P147" s="6" t="str">
        <f t="shared" si="15"/>
        <v/>
      </c>
      <c r="Q147" s="23"/>
      <c r="R147" s="23"/>
      <c r="S147" s="23"/>
    </row>
    <row r="148" spans="1:19" x14ac:dyDescent="0.25">
      <c r="A148" s="23"/>
      <c r="B148" s="23"/>
      <c r="C148" s="6">
        <f>IFERROR(COUNTIFS('registro operativa'!$AE$3:$AE$11268,1,'registro operativa'!$G$3:$G$11268,Tabla3[[#This Row],[Nº DE SEMANA]]),"")</f>
        <v>0</v>
      </c>
      <c r="D148" s="6">
        <f>SUMIF(Tabla1[SEMANA],Tabla3[[#This Row],[Nº DE SEMANA]],Tabla1[GROSS])</f>
        <v>0</v>
      </c>
      <c r="E148" s="6">
        <f>SUMIF(Tabla1[SEMANA],Tabla3[[#This Row],[Nº DE SEMANA]],Tabla1[NETO EN PPRO8])</f>
        <v>0</v>
      </c>
      <c r="F148" s="6">
        <f>SUMIF(Tabla1[SEMANA],Tabla3[[#This Row],[Nº DE SEMANA]],Tabla1[FEES])</f>
        <v>0</v>
      </c>
      <c r="G148" s="6" t="str">
        <f t="shared" si="12"/>
        <v/>
      </c>
      <c r="H148" s="6">
        <f>COUNTIF('registro operativa'!$G$3:$G$11268,Tabla3[[#This Row],[Nº DE SEMANA]])</f>
        <v>0</v>
      </c>
      <c r="I148" s="6">
        <f>COUNTIFS('registro operativa'!$G$3:$G$11268,Tabla3[[#This Row],[Nº DE SEMANA]],'registro operativa'!$Y$3:$Y$11268,"&gt;0")</f>
        <v>0</v>
      </c>
      <c r="J148" s="6">
        <f>COUNTIFS('registro operativa'!$G$3:$G$11268,Tabla3[[#This Row],[Nº DE SEMANA]],'registro operativa'!$Y$3:$Y$11268,"&lt;0")</f>
        <v>0</v>
      </c>
      <c r="K148" s="6">
        <f>COUNTIFS('registro operativa'!$H$3:$H$11268,Tabla3[[#This Row],[Nº DE SEMANA]],'registro operativa'!$Y$3:$Y$11268,0)</f>
        <v>0</v>
      </c>
      <c r="L148" s="6" t="str">
        <f t="shared" si="13"/>
        <v/>
      </c>
      <c r="M148" s="6" t="str">
        <f>IFERROR(AVERAGEIFS('registro operativa'!$Y$3:$Y$11268,'registro operativa'!$G$3:$G$11268,Tabla3[[#This Row],[Nº DE SEMANA]],'registro operativa'!$Y$3:$Y$11268,"&gt;0"),"")</f>
        <v/>
      </c>
      <c r="N148" s="6" t="str">
        <f>IFERROR(AVERAGEIFS('registro operativa'!$Y$3:$Y$11268,'registro operativa'!$G$3:$G$11268,Tabla3[[#This Row],[Nº DE SEMANA]],'registro operativa'!$Y$3:$Y$11268,"&lt;0"),"")</f>
        <v/>
      </c>
      <c r="O148" s="6" t="str">
        <f t="shared" si="14"/>
        <v/>
      </c>
      <c r="P148" s="6" t="str">
        <f t="shared" si="15"/>
        <v/>
      </c>
      <c r="Q148" s="23"/>
      <c r="R148" s="23"/>
      <c r="S148" s="23"/>
    </row>
    <row r="149" spans="1:19" x14ac:dyDescent="0.25">
      <c r="A149" s="23"/>
      <c r="B149" s="23"/>
      <c r="C149" s="6">
        <f>IFERROR(COUNTIFS('registro operativa'!$AE$3:$AE$11268,1,'registro operativa'!$G$3:$G$11268,Tabla3[[#This Row],[Nº DE SEMANA]]),"")</f>
        <v>0</v>
      </c>
      <c r="D149" s="6">
        <f>SUMIF(Tabla1[SEMANA],Tabla3[[#This Row],[Nº DE SEMANA]],Tabla1[GROSS])</f>
        <v>0</v>
      </c>
      <c r="E149" s="6">
        <f>SUMIF(Tabla1[SEMANA],Tabla3[[#This Row],[Nº DE SEMANA]],Tabla1[NETO EN PPRO8])</f>
        <v>0</v>
      </c>
      <c r="F149" s="6">
        <f>SUMIF(Tabla1[SEMANA],Tabla3[[#This Row],[Nº DE SEMANA]],Tabla1[FEES])</f>
        <v>0</v>
      </c>
      <c r="G149" s="6" t="str">
        <f t="shared" si="12"/>
        <v/>
      </c>
      <c r="H149" s="6">
        <f>COUNTIF('registro operativa'!$G$3:$G$11268,Tabla3[[#This Row],[Nº DE SEMANA]])</f>
        <v>0</v>
      </c>
      <c r="I149" s="6">
        <f>COUNTIFS('registro operativa'!$G$3:$G$11268,Tabla3[[#This Row],[Nº DE SEMANA]],'registro operativa'!$Y$3:$Y$11268,"&gt;0")</f>
        <v>0</v>
      </c>
      <c r="J149" s="6">
        <f>COUNTIFS('registro operativa'!$G$3:$G$11268,Tabla3[[#This Row],[Nº DE SEMANA]],'registro operativa'!$Y$3:$Y$11268,"&lt;0")</f>
        <v>0</v>
      </c>
      <c r="K149" s="6">
        <f>COUNTIFS('registro operativa'!$H$3:$H$11268,Tabla3[[#This Row],[Nº DE SEMANA]],'registro operativa'!$Y$3:$Y$11268,0)</f>
        <v>0</v>
      </c>
      <c r="L149" s="6" t="str">
        <f t="shared" si="13"/>
        <v/>
      </c>
      <c r="M149" s="6" t="str">
        <f>IFERROR(AVERAGEIFS('registro operativa'!$Y$3:$Y$11268,'registro operativa'!$G$3:$G$11268,Tabla3[[#This Row],[Nº DE SEMANA]],'registro operativa'!$Y$3:$Y$11268,"&gt;0"),"")</f>
        <v/>
      </c>
      <c r="N149" s="6" t="str">
        <f>IFERROR(AVERAGEIFS('registro operativa'!$Y$3:$Y$11268,'registro operativa'!$G$3:$G$11268,Tabla3[[#This Row],[Nº DE SEMANA]],'registro operativa'!$Y$3:$Y$11268,"&lt;0"),"")</f>
        <v/>
      </c>
      <c r="O149" s="6" t="str">
        <f t="shared" si="14"/>
        <v/>
      </c>
      <c r="P149" s="6" t="str">
        <f t="shared" si="15"/>
        <v/>
      </c>
      <c r="Q149" s="23"/>
      <c r="R149" s="23"/>
      <c r="S149" s="23"/>
    </row>
    <row r="150" spans="1:19" x14ac:dyDescent="0.25">
      <c r="A150" s="23"/>
      <c r="B150" s="23"/>
      <c r="C150" s="6">
        <f>IFERROR(COUNTIFS('registro operativa'!$AE$3:$AE$11268,1,'registro operativa'!$G$3:$G$11268,Tabla3[[#This Row],[Nº DE SEMANA]]),"")</f>
        <v>0</v>
      </c>
      <c r="D150" s="6">
        <f>SUMIF(Tabla1[SEMANA],Tabla3[[#This Row],[Nº DE SEMANA]],Tabla1[GROSS])</f>
        <v>0</v>
      </c>
      <c r="E150" s="6">
        <f>SUMIF(Tabla1[SEMANA],Tabla3[[#This Row],[Nº DE SEMANA]],Tabla1[NETO EN PPRO8])</f>
        <v>0</v>
      </c>
      <c r="F150" s="6">
        <f>SUMIF(Tabla1[SEMANA],Tabla3[[#This Row],[Nº DE SEMANA]],Tabla1[FEES])</f>
        <v>0</v>
      </c>
      <c r="G150" s="6" t="str">
        <f t="shared" si="12"/>
        <v/>
      </c>
      <c r="H150" s="6">
        <f>COUNTIF('registro operativa'!$G$3:$G$11268,Tabla3[[#This Row],[Nº DE SEMANA]])</f>
        <v>0</v>
      </c>
      <c r="I150" s="6">
        <f>COUNTIFS('registro operativa'!$G$3:$G$11268,Tabla3[[#This Row],[Nº DE SEMANA]],'registro operativa'!$Y$3:$Y$11268,"&gt;0")</f>
        <v>0</v>
      </c>
      <c r="J150" s="6">
        <f>COUNTIFS('registro operativa'!$G$3:$G$11268,Tabla3[[#This Row],[Nº DE SEMANA]],'registro operativa'!$Y$3:$Y$11268,"&lt;0")</f>
        <v>0</v>
      </c>
      <c r="K150" s="6">
        <f>COUNTIFS('registro operativa'!$H$3:$H$11268,Tabla3[[#This Row],[Nº DE SEMANA]],'registro operativa'!$Y$3:$Y$11268,0)</f>
        <v>0</v>
      </c>
      <c r="L150" s="6" t="str">
        <f t="shared" si="13"/>
        <v/>
      </c>
      <c r="M150" s="6" t="str">
        <f>IFERROR(AVERAGEIFS('registro operativa'!$Y$3:$Y$11268,'registro operativa'!$G$3:$G$11268,Tabla3[[#This Row],[Nº DE SEMANA]],'registro operativa'!$Y$3:$Y$11268,"&gt;0"),"")</f>
        <v/>
      </c>
      <c r="N150" s="6" t="str">
        <f>IFERROR(AVERAGEIFS('registro operativa'!$Y$3:$Y$11268,'registro operativa'!$G$3:$G$11268,Tabla3[[#This Row],[Nº DE SEMANA]],'registro operativa'!$Y$3:$Y$11268,"&lt;0"),"")</f>
        <v/>
      </c>
      <c r="O150" s="6" t="str">
        <f t="shared" si="14"/>
        <v/>
      </c>
      <c r="P150" s="6" t="str">
        <f t="shared" si="15"/>
        <v/>
      </c>
      <c r="Q150" s="23"/>
      <c r="R150" s="23"/>
      <c r="S150" s="23"/>
    </row>
    <row r="151" spans="1:19" x14ac:dyDescent="0.25">
      <c r="A151" s="23"/>
      <c r="B151" s="23"/>
      <c r="C151" s="6">
        <f>IFERROR(COUNTIFS('registro operativa'!$AE$3:$AE$11268,1,'registro operativa'!$G$3:$G$11268,Tabla3[[#This Row],[Nº DE SEMANA]]),"")</f>
        <v>0</v>
      </c>
      <c r="D151" s="6">
        <f>SUMIF(Tabla1[SEMANA],Tabla3[[#This Row],[Nº DE SEMANA]],Tabla1[GROSS])</f>
        <v>0</v>
      </c>
      <c r="E151" s="6">
        <f>SUMIF(Tabla1[SEMANA],Tabla3[[#This Row],[Nº DE SEMANA]],Tabla1[NETO EN PPRO8])</f>
        <v>0</v>
      </c>
      <c r="F151" s="6">
        <f>SUMIF(Tabla1[SEMANA],Tabla3[[#This Row],[Nº DE SEMANA]],Tabla1[FEES])</f>
        <v>0</v>
      </c>
      <c r="G151" s="6" t="str">
        <f t="shared" si="12"/>
        <v/>
      </c>
      <c r="H151" s="6">
        <f>COUNTIF('registro operativa'!$G$3:$G$11268,Tabla3[[#This Row],[Nº DE SEMANA]])</f>
        <v>0</v>
      </c>
      <c r="I151" s="6">
        <f>COUNTIFS('registro operativa'!$G$3:$G$11268,Tabla3[[#This Row],[Nº DE SEMANA]],'registro operativa'!$Y$3:$Y$11268,"&gt;0")</f>
        <v>0</v>
      </c>
      <c r="J151" s="6">
        <f>COUNTIFS('registro operativa'!$G$3:$G$11268,Tabla3[[#This Row],[Nº DE SEMANA]],'registro operativa'!$Y$3:$Y$11268,"&lt;0")</f>
        <v>0</v>
      </c>
      <c r="K151" s="6">
        <f>COUNTIFS('registro operativa'!$H$3:$H$11268,Tabla3[[#This Row],[Nº DE SEMANA]],'registro operativa'!$Y$3:$Y$11268,0)</f>
        <v>0</v>
      </c>
      <c r="L151" s="6" t="str">
        <f t="shared" si="13"/>
        <v/>
      </c>
      <c r="M151" s="6" t="str">
        <f>IFERROR(AVERAGEIFS('registro operativa'!$Y$3:$Y$11268,'registro operativa'!$G$3:$G$11268,Tabla3[[#This Row],[Nº DE SEMANA]],'registro operativa'!$Y$3:$Y$11268,"&gt;0"),"")</f>
        <v/>
      </c>
      <c r="N151" s="6" t="str">
        <f>IFERROR(AVERAGEIFS('registro operativa'!$Y$3:$Y$11268,'registro operativa'!$G$3:$G$11268,Tabla3[[#This Row],[Nº DE SEMANA]],'registro operativa'!$Y$3:$Y$11268,"&lt;0"),"")</f>
        <v/>
      </c>
      <c r="O151" s="6" t="str">
        <f t="shared" si="14"/>
        <v/>
      </c>
      <c r="P151" s="6" t="str">
        <f t="shared" si="15"/>
        <v/>
      </c>
      <c r="Q151" s="23"/>
      <c r="R151" s="23"/>
      <c r="S151" s="23"/>
    </row>
    <row r="152" spans="1:19" x14ac:dyDescent="0.25">
      <c r="A152" s="23"/>
      <c r="B152" s="23"/>
      <c r="C152" s="6">
        <f>IFERROR(COUNTIFS('registro operativa'!$AE$3:$AE$11268,1,'registro operativa'!$G$3:$G$11268,Tabla3[[#This Row],[Nº DE SEMANA]]),"")</f>
        <v>0</v>
      </c>
      <c r="D152" s="6">
        <f>SUMIF(Tabla1[SEMANA],Tabla3[[#This Row],[Nº DE SEMANA]],Tabla1[GROSS])</f>
        <v>0</v>
      </c>
      <c r="E152" s="6">
        <f>SUMIF(Tabla1[SEMANA],Tabla3[[#This Row],[Nº DE SEMANA]],Tabla1[NETO EN PPRO8])</f>
        <v>0</v>
      </c>
      <c r="F152" s="6">
        <f>SUMIF(Tabla1[SEMANA],Tabla3[[#This Row],[Nº DE SEMANA]],Tabla1[FEES])</f>
        <v>0</v>
      </c>
      <c r="G152" s="6" t="str">
        <f t="shared" si="12"/>
        <v/>
      </c>
      <c r="H152" s="6">
        <f>COUNTIF('registro operativa'!$G$3:$G$11268,Tabla3[[#This Row],[Nº DE SEMANA]])</f>
        <v>0</v>
      </c>
      <c r="I152" s="6">
        <f>COUNTIFS('registro operativa'!$G$3:$G$11268,Tabla3[[#This Row],[Nº DE SEMANA]],'registro operativa'!$Y$3:$Y$11268,"&gt;0")</f>
        <v>0</v>
      </c>
      <c r="J152" s="6">
        <f>COUNTIFS('registro operativa'!$G$3:$G$11268,Tabla3[[#This Row],[Nº DE SEMANA]],'registro operativa'!$Y$3:$Y$11268,"&lt;0")</f>
        <v>0</v>
      </c>
      <c r="K152" s="6">
        <f>COUNTIFS('registro operativa'!$H$3:$H$11268,Tabla3[[#This Row],[Nº DE SEMANA]],'registro operativa'!$Y$3:$Y$11268,0)</f>
        <v>0</v>
      </c>
      <c r="L152" s="6" t="str">
        <f t="shared" si="13"/>
        <v/>
      </c>
      <c r="M152" s="6" t="str">
        <f>IFERROR(AVERAGEIFS('registro operativa'!$Y$3:$Y$11268,'registro operativa'!$G$3:$G$11268,Tabla3[[#This Row],[Nº DE SEMANA]],'registro operativa'!$Y$3:$Y$11268,"&gt;0"),"")</f>
        <v/>
      </c>
      <c r="N152" s="6" t="str">
        <f>IFERROR(AVERAGEIFS('registro operativa'!$Y$3:$Y$11268,'registro operativa'!$G$3:$G$11268,Tabla3[[#This Row],[Nº DE SEMANA]],'registro operativa'!$Y$3:$Y$11268,"&lt;0"),"")</f>
        <v/>
      </c>
      <c r="O152" s="6" t="str">
        <f t="shared" si="14"/>
        <v/>
      </c>
      <c r="P152" s="6" t="str">
        <f t="shared" si="15"/>
        <v/>
      </c>
      <c r="Q152" s="23"/>
      <c r="R152" s="23"/>
      <c r="S152" s="23"/>
    </row>
    <row r="153" spans="1:19" x14ac:dyDescent="0.25">
      <c r="A153" s="23"/>
      <c r="B153" s="23"/>
      <c r="C153" s="6">
        <f>IFERROR(COUNTIFS('registro operativa'!$AE$3:$AE$11268,1,'registro operativa'!$G$3:$G$11268,Tabla3[[#This Row],[Nº DE SEMANA]]),"")</f>
        <v>0</v>
      </c>
      <c r="D153" s="6">
        <f>SUMIF(Tabla1[SEMANA],Tabla3[[#This Row],[Nº DE SEMANA]],Tabla1[GROSS])</f>
        <v>0</v>
      </c>
      <c r="E153" s="6">
        <f>SUMIF(Tabla1[SEMANA],Tabla3[[#This Row],[Nº DE SEMANA]],Tabla1[NETO EN PPRO8])</f>
        <v>0</v>
      </c>
      <c r="F153" s="6">
        <f>SUMIF(Tabla1[SEMANA],Tabla3[[#This Row],[Nº DE SEMANA]],Tabla1[FEES])</f>
        <v>0</v>
      </c>
      <c r="G153" s="6" t="str">
        <f t="shared" si="12"/>
        <v/>
      </c>
      <c r="H153" s="6">
        <f>COUNTIF('registro operativa'!$G$3:$G$11268,Tabla3[[#This Row],[Nº DE SEMANA]])</f>
        <v>0</v>
      </c>
      <c r="I153" s="6">
        <f>COUNTIFS('registro operativa'!$G$3:$G$11268,Tabla3[[#This Row],[Nº DE SEMANA]],'registro operativa'!$Y$3:$Y$11268,"&gt;0")</f>
        <v>0</v>
      </c>
      <c r="J153" s="6">
        <f>COUNTIFS('registro operativa'!$G$3:$G$11268,Tabla3[[#This Row],[Nº DE SEMANA]],'registro operativa'!$Y$3:$Y$11268,"&lt;0")</f>
        <v>0</v>
      </c>
      <c r="K153" s="6">
        <f>COUNTIFS('registro operativa'!$H$3:$H$11268,Tabla3[[#This Row],[Nº DE SEMANA]],'registro operativa'!$Y$3:$Y$11268,0)</f>
        <v>0</v>
      </c>
      <c r="L153" s="6" t="str">
        <f t="shared" si="13"/>
        <v/>
      </c>
      <c r="M153" s="6" t="str">
        <f>IFERROR(AVERAGEIFS('registro operativa'!$Y$3:$Y$11268,'registro operativa'!$G$3:$G$11268,Tabla3[[#This Row],[Nº DE SEMANA]],'registro operativa'!$Y$3:$Y$11268,"&gt;0"),"")</f>
        <v/>
      </c>
      <c r="N153" s="6" t="str">
        <f>IFERROR(AVERAGEIFS('registro operativa'!$Y$3:$Y$11268,'registro operativa'!$G$3:$G$11268,Tabla3[[#This Row],[Nº DE SEMANA]],'registro operativa'!$Y$3:$Y$11268,"&lt;0"),"")</f>
        <v/>
      </c>
      <c r="O153" s="6" t="str">
        <f t="shared" si="14"/>
        <v/>
      </c>
      <c r="P153" s="6" t="str">
        <f t="shared" si="15"/>
        <v/>
      </c>
      <c r="Q153" s="23"/>
      <c r="R153" s="23"/>
      <c r="S153" s="23"/>
    </row>
    <row r="154" spans="1:19" x14ac:dyDescent="0.25">
      <c r="A154" s="23"/>
      <c r="B154" s="23"/>
      <c r="C154" s="6">
        <f>IFERROR(COUNTIFS('registro operativa'!$AE$3:$AE$11268,1,'registro operativa'!$G$3:$G$11268,Tabla3[[#This Row],[Nº DE SEMANA]]),"")</f>
        <v>0</v>
      </c>
      <c r="D154" s="6">
        <f>SUMIF(Tabla1[SEMANA],Tabla3[[#This Row],[Nº DE SEMANA]],Tabla1[GROSS])</f>
        <v>0</v>
      </c>
      <c r="E154" s="6">
        <f>SUMIF(Tabla1[SEMANA],Tabla3[[#This Row],[Nº DE SEMANA]],Tabla1[NETO EN PPRO8])</f>
        <v>0</v>
      </c>
      <c r="F154" s="6">
        <f>SUMIF(Tabla1[SEMANA],Tabla3[[#This Row],[Nº DE SEMANA]],Tabla1[FEES])</f>
        <v>0</v>
      </c>
      <c r="G154" s="6" t="str">
        <f t="shared" si="12"/>
        <v/>
      </c>
      <c r="H154" s="6">
        <f>COUNTIF('registro operativa'!$G$3:$G$11268,Tabla3[[#This Row],[Nº DE SEMANA]])</f>
        <v>0</v>
      </c>
      <c r="I154" s="6">
        <f>COUNTIFS('registro operativa'!$G$3:$G$11268,Tabla3[[#This Row],[Nº DE SEMANA]],'registro operativa'!$Y$3:$Y$11268,"&gt;0")</f>
        <v>0</v>
      </c>
      <c r="J154" s="6">
        <f>COUNTIFS('registro operativa'!$G$3:$G$11268,Tabla3[[#This Row],[Nº DE SEMANA]],'registro operativa'!$Y$3:$Y$11268,"&lt;0")</f>
        <v>0</v>
      </c>
      <c r="K154" s="6">
        <f>COUNTIFS('registro operativa'!$H$3:$H$11268,Tabla3[[#This Row],[Nº DE SEMANA]],'registro operativa'!$Y$3:$Y$11268,0)</f>
        <v>0</v>
      </c>
      <c r="L154" s="6" t="str">
        <f t="shared" si="13"/>
        <v/>
      </c>
      <c r="M154" s="6" t="str">
        <f>IFERROR(AVERAGEIFS('registro operativa'!$Y$3:$Y$11268,'registro operativa'!$G$3:$G$11268,Tabla3[[#This Row],[Nº DE SEMANA]],'registro operativa'!$Y$3:$Y$11268,"&gt;0"),"")</f>
        <v/>
      </c>
      <c r="N154" s="6" t="str">
        <f>IFERROR(AVERAGEIFS('registro operativa'!$Y$3:$Y$11268,'registro operativa'!$G$3:$G$11268,Tabla3[[#This Row],[Nº DE SEMANA]],'registro operativa'!$Y$3:$Y$11268,"&lt;0"),"")</f>
        <v/>
      </c>
      <c r="O154" s="6" t="str">
        <f t="shared" si="14"/>
        <v/>
      </c>
      <c r="P154" s="6" t="str">
        <f t="shared" si="15"/>
        <v/>
      </c>
      <c r="Q154" s="23"/>
      <c r="R154" s="23"/>
      <c r="S154" s="23"/>
    </row>
    <row r="155" spans="1:19" x14ac:dyDescent="0.25">
      <c r="A155" s="23"/>
      <c r="B155" s="23"/>
      <c r="C155" s="6">
        <f>IFERROR(COUNTIFS('registro operativa'!$AE$3:$AE$11268,1,'registro operativa'!$G$3:$G$11268,Tabla3[[#This Row],[Nº DE SEMANA]]),"")</f>
        <v>0</v>
      </c>
      <c r="D155" s="6">
        <f>SUMIF(Tabla1[SEMANA],Tabla3[[#This Row],[Nº DE SEMANA]],Tabla1[GROSS])</f>
        <v>0</v>
      </c>
      <c r="E155" s="6">
        <f>SUMIF(Tabla1[SEMANA],Tabla3[[#This Row],[Nº DE SEMANA]],Tabla1[NETO EN PPRO8])</f>
        <v>0</v>
      </c>
      <c r="F155" s="6">
        <f>SUMIF(Tabla1[SEMANA],Tabla3[[#This Row],[Nº DE SEMANA]],Tabla1[FEES])</f>
        <v>0</v>
      </c>
      <c r="G155" s="6" t="str">
        <f t="shared" si="12"/>
        <v/>
      </c>
      <c r="H155" s="6">
        <f>COUNTIF('registro operativa'!$G$3:$G$11268,Tabla3[[#This Row],[Nº DE SEMANA]])</f>
        <v>0</v>
      </c>
      <c r="I155" s="6">
        <f>COUNTIFS('registro operativa'!$G$3:$G$11268,Tabla3[[#This Row],[Nº DE SEMANA]],'registro operativa'!$Y$3:$Y$11268,"&gt;0")</f>
        <v>0</v>
      </c>
      <c r="J155" s="6">
        <f>COUNTIFS('registro operativa'!$G$3:$G$11268,Tabla3[[#This Row],[Nº DE SEMANA]],'registro operativa'!$Y$3:$Y$11268,"&lt;0")</f>
        <v>0</v>
      </c>
      <c r="K155" s="6">
        <f>COUNTIFS('registro operativa'!$H$3:$H$11268,Tabla3[[#This Row],[Nº DE SEMANA]],'registro operativa'!$Y$3:$Y$11268,0)</f>
        <v>0</v>
      </c>
      <c r="L155" s="6" t="str">
        <f t="shared" si="13"/>
        <v/>
      </c>
      <c r="M155" s="6" t="str">
        <f>IFERROR(AVERAGEIFS('registro operativa'!$Y$3:$Y$11268,'registro operativa'!$G$3:$G$11268,Tabla3[[#This Row],[Nº DE SEMANA]],'registro operativa'!$Y$3:$Y$11268,"&gt;0"),"")</f>
        <v/>
      </c>
      <c r="N155" s="6" t="str">
        <f>IFERROR(AVERAGEIFS('registro operativa'!$Y$3:$Y$11268,'registro operativa'!$G$3:$G$11268,Tabla3[[#This Row],[Nº DE SEMANA]],'registro operativa'!$Y$3:$Y$11268,"&lt;0"),"")</f>
        <v/>
      </c>
      <c r="O155" s="6" t="str">
        <f t="shared" si="14"/>
        <v/>
      </c>
      <c r="P155" s="6" t="str">
        <f t="shared" si="15"/>
        <v/>
      </c>
      <c r="Q155" s="23"/>
      <c r="R155" s="23"/>
      <c r="S155" s="23"/>
    </row>
    <row r="156" spans="1:19" x14ac:dyDescent="0.25">
      <c r="A156" s="23"/>
      <c r="B156" s="23"/>
      <c r="C156" s="6">
        <f>IFERROR(COUNTIFS('registro operativa'!$AE$3:$AE$11268,1,'registro operativa'!$G$3:$G$11268,Tabla3[[#This Row],[Nº DE SEMANA]]),"")</f>
        <v>0</v>
      </c>
      <c r="D156" s="6">
        <f>SUMIF(Tabla1[SEMANA],Tabla3[[#This Row],[Nº DE SEMANA]],Tabla1[GROSS])</f>
        <v>0</v>
      </c>
      <c r="E156" s="6">
        <f>SUMIF(Tabla1[SEMANA],Tabla3[[#This Row],[Nº DE SEMANA]],Tabla1[NETO EN PPRO8])</f>
        <v>0</v>
      </c>
      <c r="F156" s="6">
        <f>SUMIF(Tabla1[SEMANA],Tabla3[[#This Row],[Nº DE SEMANA]],Tabla1[FEES])</f>
        <v>0</v>
      </c>
      <c r="G156" s="6" t="str">
        <f t="shared" si="12"/>
        <v/>
      </c>
      <c r="H156" s="6">
        <f>COUNTIF('registro operativa'!$G$3:$G$11268,Tabla3[[#This Row],[Nº DE SEMANA]])</f>
        <v>0</v>
      </c>
      <c r="I156" s="6">
        <f>COUNTIFS('registro operativa'!$G$3:$G$11268,Tabla3[[#This Row],[Nº DE SEMANA]],'registro operativa'!$Y$3:$Y$11268,"&gt;0")</f>
        <v>0</v>
      </c>
      <c r="J156" s="6">
        <f>COUNTIFS('registro operativa'!$G$3:$G$11268,Tabla3[[#This Row],[Nº DE SEMANA]],'registro operativa'!$Y$3:$Y$11268,"&lt;0")</f>
        <v>0</v>
      </c>
      <c r="K156" s="6">
        <f>COUNTIFS('registro operativa'!$H$3:$H$11268,Tabla3[[#This Row],[Nº DE SEMANA]],'registro operativa'!$Y$3:$Y$11268,0)</f>
        <v>0</v>
      </c>
      <c r="L156" s="6" t="str">
        <f t="shared" si="13"/>
        <v/>
      </c>
      <c r="M156" s="6" t="str">
        <f>IFERROR(AVERAGEIFS('registro operativa'!$Y$3:$Y$11268,'registro operativa'!$G$3:$G$11268,Tabla3[[#This Row],[Nº DE SEMANA]],'registro operativa'!$Y$3:$Y$11268,"&gt;0"),"")</f>
        <v/>
      </c>
      <c r="N156" s="6" t="str">
        <f>IFERROR(AVERAGEIFS('registro operativa'!$Y$3:$Y$11268,'registro operativa'!$G$3:$G$11268,Tabla3[[#This Row],[Nº DE SEMANA]],'registro operativa'!$Y$3:$Y$11268,"&lt;0"),"")</f>
        <v/>
      </c>
      <c r="O156" s="6" t="str">
        <f t="shared" si="14"/>
        <v/>
      </c>
      <c r="P156" s="6" t="str">
        <f t="shared" si="15"/>
        <v/>
      </c>
      <c r="Q156" s="23"/>
      <c r="R156" s="23"/>
      <c r="S156" s="23"/>
    </row>
    <row r="157" spans="1:19" x14ac:dyDescent="0.25">
      <c r="A157" s="23"/>
      <c r="B157" s="23"/>
      <c r="C157" s="6">
        <f>IFERROR(COUNTIFS('registro operativa'!$AE$3:$AE$11268,1,'registro operativa'!$G$3:$G$11268,Tabla3[[#This Row],[Nº DE SEMANA]]),"")</f>
        <v>0</v>
      </c>
      <c r="D157" s="6">
        <f>SUMIF(Tabla1[SEMANA],Tabla3[[#This Row],[Nº DE SEMANA]],Tabla1[GROSS])</f>
        <v>0</v>
      </c>
      <c r="E157" s="6">
        <f>SUMIF(Tabla1[SEMANA],Tabla3[[#This Row],[Nº DE SEMANA]],Tabla1[NETO EN PPRO8])</f>
        <v>0</v>
      </c>
      <c r="F157" s="6">
        <f>SUMIF(Tabla1[SEMANA],Tabla3[[#This Row],[Nº DE SEMANA]],Tabla1[FEES])</f>
        <v>0</v>
      </c>
      <c r="G157" s="6" t="str">
        <f t="shared" si="12"/>
        <v/>
      </c>
      <c r="H157" s="6">
        <f>COUNTIF('registro operativa'!$G$3:$G$11268,Tabla3[[#This Row],[Nº DE SEMANA]])</f>
        <v>0</v>
      </c>
      <c r="I157" s="6">
        <f>COUNTIFS('registro operativa'!$G$3:$G$11268,Tabla3[[#This Row],[Nº DE SEMANA]],'registro operativa'!$Y$3:$Y$11268,"&gt;0")</f>
        <v>0</v>
      </c>
      <c r="J157" s="6">
        <f>COUNTIFS('registro operativa'!$G$3:$G$11268,Tabla3[[#This Row],[Nº DE SEMANA]],'registro operativa'!$Y$3:$Y$11268,"&lt;0")</f>
        <v>0</v>
      </c>
      <c r="K157" s="6">
        <f>COUNTIFS('registro operativa'!$H$3:$H$11268,Tabla3[[#This Row],[Nº DE SEMANA]],'registro operativa'!$Y$3:$Y$11268,0)</f>
        <v>0</v>
      </c>
      <c r="L157" s="6" t="str">
        <f t="shared" si="13"/>
        <v/>
      </c>
      <c r="M157" s="6" t="str">
        <f>IFERROR(AVERAGEIFS('registro operativa'!$Y$3:$Y$11268,'registro operativa'!$G$3:$G$11268,Tabla3[[#This Row],[Nº DE SEMANA]],'registro operativa'!$Y$3:$Y$11268,"&gt;0"),"")</f>
        <v/>
      </c>
      <c r="N157" s="6" t="str">
        <f>IFERROR(AVERAGEIFS('registro operativa'!$Y$3:$Y$11268,'registro operativa'!$G$3:$G$11268,Tabla3[[#This Row],[Nº DE SEMANA]],'registro operativa'!$Y$3:$Y$11268,"&lt;0"),"")</f>
        <v/>
      </c>
      <c r="O157" s="6" t="str">
        <f t="shared" si="14"/>
        <v/>
      </c>
      <c r="P157" s="6" t="str">
        <f t="shared" si="15"/>
        <v/>
      </c>
      <c r="Q157" s="23"/>
      <c r="R157" s="23"/>
      <c r="S157" s="23"/>
    </row>
    <row r="158" spans="1:19" x14ac:dyDescent="0.25">
      <c r="A158" s="23"/>
      <c r="B158" s="23"/>
      <c r="C158" s="6">
        <f>IFERROR(COUNTIFS('registro operativa'!$AE$3:$AE$11268,1,'registro operativa'!$G$3:$G$11268,Tabla3[[#This Row],[Nº DE SEMANA]]),"")</f>
        <v>0</v>
      </c>
      <c r="D158" s="6">
        <f>SUMIF(Tabla1[SEMANA],Tabla3[[#This Row],[Nº DE SEMANA]],Tabla1[GROSS])</f>
        <v>0</v>
      </c>
      <c r="E158" s="6">
        <f>SUMIF(Tabla1[SEMANA],Tabla3[[#This Row],[Nº DE SEMANA]],Tabla1[NETO EN PPRO8])</f>
        <v>0</v>
      </c>
      <c r="F158" s="6">
        <f>SUMIF(Tabla1[SEMANA],Tabla3[[#This Row],[Nº DE SEMANA]],Tabla1[FEES])</f>
        <v>0</v>
      </c>
      <c r="G158" s="6" t="str">
        <f t="shared" si="12"/>
        <v/>
      </c>
      <c r="H158" s="6">
        <f>COUNTIF('registro operativa'!$G$3:$G$11268,Tabla3[[#This Row],[Nº DE SEMANA]])</f>
        <v>0</v>
      </c>
      <c r="I158" s="6">
        <f>COUNTIFS('registro operativa'!$G$3:$G$11268,Tabla3[[#This Row],[Nº DE SEMANA]],'registro operativa'!$Y$3:$Y$11268,"&gt;0")</f>
        <v>0</v>
      </c>
      <c r="J158" s="6">
        <f>COUNTIFS('registro operativa'!$G$3:$G$11268,Tabla3[[#This Row],[Nº DE SEMANA]],'registro operativa'!$Y$3:$Y$11268,"&lt;0")</f>
        <v>0</v>
      </c>
      <c r="K158" s="6">
        <f>COUNTIFS('registro operativa'!$H$3:$H$11268,Tabla3[[#This Row],[Nº DE SEMANA]],'registro operativa'!$Y$3:$Y$11268,0)</f>
        <v>0</v>
      </c>
      <c r="L158" s="6" t="str">
        <f t="shared" si="13"/>
        <v/>
      </c>
      <c r="M158" s="6" t="str">
        <f>IFERROR(AVERAGEIFS('registro operativa'!$Y$3:$Y$11268,'registro operativa'!$G$3:$G$11268,Tabla3[[#This Row],[Nº DE SEMANA]],'registro operativa'!$Y$3:$Y$11268,"&gt;0"),"")</f>
        <v/>
      </c>
      <c r="N158" s="6" t="str">
        <f>IFERROR(AVERAGEIFS('registro operativa'!$Y$3:$Y$11268,'registro operativa'!$G$3:$G$11268,Tabla3[[#This Row],[Nº DE SEMANA]],'registro operativa'!$Y$3:$Y$11268,"&lt;0"),"")</f>
        <v/>
      </c>
      <c r="O158" s="6" t="str">
        <f t="shared" si="14"/>
        <v/>
      </c>
      <c r="P158" s="6" t="str">
        <f t="shared" si="15"/>
        <v/>
      </c>
      <c r="Q158" s="23"/>
      <c r="R158" s="23"/>
      <c r="S158" s="23"/>
    </row>
    <row r="159" spans="1:19" x14ac:dyDescent="0.25">
      <c r="A159" s="23"/>
      <c r="B159" s="23"/>
      <c r="C159" s="6">
        <f>IFERROR(COUNTIFS('registro operativa'!$AE$3:$AE$11268,1,'registro operativa'!$G$3:$G$11268,Tabla3[[#This Row],[Nº DE SEMANA]]),"")</f>
        <v>0</v>
      </c>
      <c r="D159" s="6">
        <f>SUMIF(Tabla1[SEMANA],Tabla3[[#This Row],[Nº DE SEMANA]],Tabla1[GROSS])</f>
        <v>0</v>
      </c>
      <c r="E159" s="6">
        <f>SUMIF(Tabla1[SEMANA],Tabla3[[#This Row],[Nº DE SEMANA]],Tabla1[NETO EN PPRO8])</f>
        <v>0</v>
      </c>
      <c r="F159" s="6">
        <f>SUMIF(Tabla1[SEMANA],Tabla3[[#This Row],[Nº DE SEMANA]],Tabla1[FEES])</f>
        <v>0</v>
      </c>
      <c r="G159" s="6" t="str">
        <f t="shared" si="12"/>
        <v/>
      </c>
      <c r="H159" s="6">
        <f>COUNTIF('registro operativa'!$G$3:$G$11268,Tabla3[[#This Row],[Nº DE SEMANA]])</f>
        <v>0</v>
      </c>
      <c r="I159" s="6">
        <f>COUNTIFS('registro operativa'!$G$3:$G$11268,Tabla3[[#This Row],[Nº DE SEMANA]],'registro operativa'!$Y$3:$Y$11268,"&gt;0")</f>
        <v>0</v>
      </c>
      <c r="J159" s="6">
        <f>COUNTIFS('registro operativa'!$G$3:$G$11268,Tabla3[[#This Row],[Nº DE SEMANA]],'registro operativa'!$Y$3:$Y$11268,"&lt;0")</f>
        <v>0</v>
      </c>
      <c r="K159" s="6">
        <f>COUNTIFS('registro operativa'!$H$3:$H$11268,Tabla3[[#This Row],[Nº DE SEMANA]],'registro operativa'!$Y$3:$Y$11268,0)</f>
        <v>0</v>
      </c>
      <c r="L159" s="6" t="str">
        <f t="shared" si="13"/>
        <v/>
      </c>
      <c r="M159" s="6" t="str">
        <f>IFERROR(AVERAGEIFS('registro operativa'!$Y$3:$Y$11268,'registro operativa'!$G$3:$G$11268,Tabla3[[#This Row],[Nº DE SEMANA]],'registro operativa'!$Y$3:$Y$11268,"&gt;0"),"")</f>
        <v/>
      </c>
      <c r="N159" s="6" t="str">
        <f>IFERROR(AVERAGEIFS('registro operativa'!$Y$3:$Y$11268,'registro operativa'!$G$3:$G$11268,Tabla3[[#This Row],[Nº DE SEMANA]],'registro operativa'!$Y$3:$Y$11268,"&lt;0"),"")</f>
        <v/>
      </c>
      <c r="O159" s="6" t="str">
        <f t="shared" si="14"/>
        <v/>
      </c>
      <c r="P159" s="6" t="str">
        <f t="shared" si="15"/>
        <v/>
      </c>
      <c r="Q159" s="23"/>
      <c r="R159" s="23"/>
      <c r="S159" s="23"/>
    </row>
    <row r="160" spans="1:19" x14ac:dyDescent="0.25">
      <c r="A160" s="23"/>
      <c r="B160" s="23"/>
      <c r="C160" s="6">
        <f>IFERROR(COUNTIFS('registro operativa'!$AE$3:$AE$11268,1,'registro operativa'!$G$3:$G$11268,Tabla3[[#This Row],[Nº DE SEMANA]]),"")</f>
        <v>0</v>
      </c>
      <c r="D160" s="6">
        <f>SUMIF(Tabla1[SEMANA],Tabla3[[#This Row],[Nº DE SEMANA]],Tabla1[GROSS])</f>
        <v>0</v>
      </c>
      <c r="E160" s="6">
        <f>SUMIF(Tabla1[SEMANA],Tabla3[[#This Row],[Nº DE SEMANA]],Tabla1[NETO EN PPRO8])</f>
        <v>0</v>
      </c>
      <c r="F160" s="6">
        <f>SUMIF(Tabla1[SEMANA],Tabla3[[#This Row],[Nº DE SEMANA]],Tabla1[FEES])</f>
        <v>0</v>
      </c>
      <c r="G160" s="6" t="str">
        <f t="shared" si="12"/>
        <v/>
      </c>
      <c r="H160" s="6">
        <f>COUNTIF('registro operativa'!$G$3:$G$11268,Tabla3[[#This Row],[Nº DE SEMANA]])</f>
        <v>0</v>
      </c>
      <c r="I160" s="6">
        <f>COUNTIFS('registro operativa'!$G$3:$G$11268,Tabla3[[#This Row],[Nº DE SEMANA]],'registro operativa'!$Y$3:$Y$11268,"&gt;0")</f>
        <v>0</v>
      </c>
      <c r="J160" s="6">
        <f>COUNTIFS('registro operativa'!$G$3:$G$11268,Tabla3[[#This Row],[Nº DE SEMANA]],'registro operativa'!$Y$3:$Y$11268,"&lt;0")</f>
        <v>0</v>
      </c>
      <c r="K160" s="6">
        <f>COUNTIFS('registro operativa'!$H$3:$H$11268,Tabla3[[#This Row],[Nº DE SEMANA]],'registro operativa'!$Y$3:$Y$11268,0)</f>
        <v>0</v>
      </c>
      <c r="L160" s="6" t="str">
        <f t="shared" si="13"/>
        <v/>
      </c>
      <c r="M160" s="6" t="str">
        <f>IFERROR(AVERAGEIFS('registro operativa'!$Y$3:$Y$11268,'registro operativa'!$G$3:$G$11268,Tabla3[[#This Row],[Nº DE SEMANA]],'registro operativa'!$Y$3:$Y$11268,"&gt;0"),"")</f>
        <v/>
      </c>
      <c r="N160" s="6" t="str">
        <f>IFERROR(AVERAGEIFS('registro operativa'!$Y$3:$Y$11268,'registro operativa'!$G$3:$G$11268,Tabla3[[#This Row],[Nº DE SEMANA]],'registro operativa'!$Y$3:$Y$11268,"&lt;0"),"")</f>
        <v/>
      </c>
      <c r="O160" s="6" t="str">
        <f t="shared" si="14"/>
        <v/>
      </c>
      <c r="P160" s="6" t="str">
        <f t="shared" si="15"/>
        <v/>
      </c>
      <c r="Q160" s="23"/>
      <c r="R160" s="23"/>
      <c r="S160" s="23"/>
    </row>
    <row r="161" spans="1:19" x14ac:dyDescent="0.25">
      <c r="A161" s="23"/>
      <c r="B161" s="23"/>
      <c r="C161" s="6">
        <f>IFERROR(COUNTIFS('registro operativa'!$AE$3:$AE$11268,1,'registro operativa'!$G$3:$G$11268,Tabla3[[#This Row],[Nº DE SEMANA]]),"")</f>
        <v>0</v>
      </c>
      <c r="D161" s="6">
        <f>SUMIF(Tabla1[SEMANA],Tabla3[[#This Row],[Nº DE SEMANA]],Tabla1[GROSS])</f>
        <v>0</v>
      </c>
      <c r="E161" s="6">
        <f>SUMIF(Tabla1[SEMANA],Tabla3[[#This Row],[Nº DE SEMANA]],Tabla1[NETO EN PPRO8])</f>
        <v>0</v>
      </c>
      <c r="F161" s="6">
        <f>SUMIF(Tabla1[SEMANA],Tabla3[[#This Row],[Nº DE SEMANA]],Tabla1[FEES])</f>
        <v>0</v>
      </c>
      <c r="G161" s="6" t="str">
        <f t="shared" si="12"/>
        <v/>
      </c>
      <c r="H161" s="6">
        <f>COUNTIF('registro operativa'!$G$3:$G$11268,Tabla3[[#This Row],[Nº DE SEMANA]])</f>
        <v>0</v>
      </c>
      <c r="I161" s="6">
        <f>COUNTIFS('registro operativa'!$G$3:$G$11268,Tabla3[[#This Row],[Nº DE SEMANA]],'registro operativa'!$Y$3:$Y$11268,"&gt;0")</f>
        <v>0</v>
      </c>
      <c r="J161" s="6">
        <f>COUNTIFS('registro operativa'!$G$3:$G$11268,Tabla3[[#This Row],[Nº DE SEMANA]],'registro operativa'!$Y$3:$Y$11268,"&lt;0")</f>
        <v>0</v>
      </c>
      <c r="K161" s="6">
        <f>COUNTIFS('registro operativa'!$H$3:$H$11268,Tabla3[[#This Row],[Nº DE SEMANA]],'registro operativa'!$Y$3:$Y$11268,0)</f>
        <v>0</v>
      </c>
      <c r="L161" s="6" t="str">
        <f t="shared" si="13"/>
        <v/>
      </c>
      <c r="M161" s="6" t="str">
        <f>IFERROR(AVERAGEIFS('registro operativa'!$Y$3:$Y$11268,'registro operativa'!$G$3:$G$11268,Tabla3[[#This Row],[Nº DE SEMANA]],'registro operativa'!$Y$3:$Y$11268,"&gt;0"),"")</f>
        <v/>
      </c>
      <c r="N161" s="6" t="str">
        <f>IFERROR(AVERAGEIFS('registro operativa'!$Y$3:$Y$11268,'registro operativa'!$G$3:$G$11268,Tabla3[[#This Row],[Nº DE SEMANA]],'registro operativa'!$Y$3:$Y$11268,"&lt;0"),"")</f>
        <v/>
      </c>
      <c r="O161" s="6" t="str">
        <f t="shared" si="14"/>
        <v/>
      </c>
      <c r="P161" s="6" t="str">
        <f t="shared" si="15"/>
        <v/>
      </c>
      <c r="Q161" s="23"/>
      <c r="R161" s="23"/>
      <c r="S161" s="23"/>
    </row>
    <row r="162" spans="1:19" x14ac:dyDescent="0.25">
      <c r="A162" s="23"/>
      <c r="B162" s="23"/>
      <c r="C162" s="6">
        <f>IFERROR(COUNTIFS('registro operativa'!$AE$3:$AE$11268,1,'registro operativa'!$G$3:$G$11268,Tabla3[[#This Row],[Nº DE SEMANA]]),"")</f>
        <v>0</v>
      </c>
      <c r="D162" s="6">
        <f>SUMIF(Tabla1[SEMANA],Tabla3[[#This Row],[Nº DE SEMANA]],Tabla1[GROSS])</f>
        <v>0</v>
      </c>
      <c r="E162" s="6">
        <f>SUMIF(Tabla1[SEMANA],Tabla3[[#This Row],[Nº DE SEMANA]],Tabla1[NETO EN PPRO8])</f>
        <v>0</v>
      </c>
      <c r="F162" s="6">
        <f>SUMIF(Tabla1[SEMANA],Tabla3[[#This Row],[Nº DE SEMANA]],Tabla1[FEES])</f>
        <v>0</v>
      </c>
      <c r="G162" s="6" t="str">
        <f t="shared" si="12"/>
        <v/>
      </c>
      <c r="H162" s="6">
        <f>COUNTIF('registro operativa'!$G$3:$G$11268,Tabla3[[#This Row],[Nº DE SEMANA]])</f>
        <v>0</v>
      </c>
      <c r="I162" s="6">
        <f>COUNTIFS('registro operativa'!$G$3:$G$11268,Tabla3[[#This Row],[Nº DE SEMANA]],'registro operativa'!$Y$3:$Y$11268,"&gt;0")</f>
        <v>0</v>
      </c>
      <c r="J162" s="6">
        <f>COUNTIFS('registro operativa'!$G$3:$G$11268,Tabla3[[#This Row],[Nº DE SEMANA]],'registro operativa'!$Y$3:$Y$11268,"&lt;0")</f>
        <v>0</v>
      </c>
      <c r="K162" s="6">
        <f>COUNTIFS('registro operativa'!$H$3:$H$11268,Tabla3[[#This Row],[Nº DE SEMANA]],'registro operativa'!$Y$3:$Y$11268,0)</f>
        <v>0</v>
      </c>
      <c r="L162" s="6" t="str">
        <f t="shared" si="13"/>
        <v/>
      </c>
      <c r="M162" s="6" t="str">
        <f>IFERROR(AVERAGEIFS('registro operativa'!$Y$3:$Y$11268,'registro operativa'!$G$3:$G$11268,Tabla3[[#This Row],[Nº DE SEMANA]],'registro operativa'!$Y$3:$Y$11268,"&gt;0"),"")</f>
        <v/>
      </c>
      <c r="N162" s="6" t="str">
        <f>IFERROR(AVERAGEIFS('registro operativa'!$Y$3:$Y$11268,'registro operativa'!$G$3:$G$11268,Tabla3[[#This Row],[Nº DE SEMANA]],'registro operativa'!$Y$3:$Y$11268,"&lt;0"),"")</f>
        <v/>
      </c>
      <c r="O162" s="6" t="str">
        <f t="shared" si="14"/>
        <v/>
      </c>
      <c r="P162" s="6" t="str">
        <f t="shared" si="15"/>
        <v/>
      </c>
      <c r="Q162" s="23"/>
      <c r="R162" s="23"/>
      <c r="S162" s="23"/>
    </row>
    <row r="163" spans="1:19" x14ac:dyDescent="0.25">
      <c r="A163" s="23"/>
      <c r="B163" s="23"/>
      <c r="C163" s="6">
        <f>IFERROR(COUNTIFS('registro operativa'!$AE$3:$AE$11268,1,'registro operativa'!$G$3:$G$11268,Tabla3[[#This Row],[Nº DE SEMANA]]),"")</f>
        <v>0</v>
      </c>
      <c r="D163" s="6">
        <f>SUMIF(Tabla1[SEMANA],Tabla3[[#This Row],[Nº DE SEMANA]],Tabla1[GROSS])</f>
        <v>0</v>
      </c>
      <c r="E163" s="6">
        <f>SUMIF(Tabla1[SEMANA],Tabla3[[#This Row],[Nº DE SEMANA]],Tabla1[NETO EN PPRO8])</f>
        <v>0</v>
      </c>
      <c r="F163" s="6">
        <f>SUMIF(Tabla1[SEMANA],Tabla3[[#This Row],[Nº DE SEMANA]],Tabla1[FEES])</f>
        <v>0</v>
      </c>
      <c r="G163" s="6" t="str">
        <f t="shared" si="12"/>
        <v/>
      </c>
      <c r="H163" s="6">
        <f>COUNTIF('registro operativa'!$G$3:$G$11268,Tabla3[[#This Row],[Nº DE SEMANA]])</f>
        <v>0</v>
      </c>
      <c r="I163" s="6">
        <f>COUNTIFS('registro operativa'!$G$3:$G$11268,Tabla3[[#This Row],[Nº DE SEMANA]],'registro operativa'!$Y$3:$Y$11268,"&gt;0")</f>
        <v>0</v>
      </c>
      <c r="J163" s="6">
        <f>COUNTIFS('registro operativa'!$G$3:$G$11268,Tabla3[[#This Row],[Nº DE SEMANA]],'registro operativa'!$Y$3:$Y$11268,"&lt;0")</f>
        <v>0</v>
      </c>
      <c r="K163" s="6">
        <f>COUNTIFS('registro operativa'!$H$3:$H$11268,Tabla3[[#This Row],[Nº DE SEMANA]],'registro operativa'!$Y$3:$Y$11268,0)</f>
        <v>0</v>
      </c>
      <c r="L163" s="6" t="str">
        <f t="shared" si="13"/>
        <v/>
      </c>
      <c r="M163" s="6" t="str">
        <f>IFERROR(AVERAGEIFS('registro operativa'!$Y$3:$Y$11268,'registro operativa'!$G$3:$G$11268,Tabla3[[#This Row],[Nº DE SEMANA]],'registro operativa'!$Y$3:$Y$11268,"&gt;0"),"")</f>
        <v/>
      </c>
      <c r="N163" s="6" t="str">
        <f>IFERROR(AVERAGEIFS('registro operativa'!$Y$3:$Y$11268,'registro operativa'!$G$3:$G$11268,Tabla3[[#This Row],[Nº DE SEMANA]],'registro operativa'!$Y$3:$Y$11268,"&lt;0"),"")</f>
        <v/>
      </c>
      <c r="O163" s="6" t="str">
        <f t="shared" si="14"/>
        <v/>
      </c>
      <c r="P163" s="6" t="str">
        <f t="shared" si="15"/>
        <v/>
      </c>
      <c r="Q163" s="23"/>
      <c r="R163" s="23"/>
      <c r="S163" s="23"/>
    </row>
    <row r="164" spans="1:19" x14ac:dyDescent="0.25">
      <c r="A164" s="23"/>
      <c r="B164" s="23"/>
      <c r="C164" s="6">
        <f>IFERROR(COUNTIFS('registro operativa'!$AE$3:$AE$11268,1,'registro operativa'!$G$3:$G$11268,Tabla3[[#This Row],[Nº DE SEMANA]]),"")</f>
        <v>0</v>
      </c>
      <c r="D164" s="6">
        <f>SUMIF(Tabla1[SEMANA],Tabla3[[#This Row],[Nº DE SEMANA]],Tabla1[GROSS])</f>
        <v>0</v>
      </c>
      <c r="E164" s="6">
        <f>SUMIF(Tabla1[SEMANA],Tabla3[[#This Row],[Nº DE SEMANA]],Tabla1[NETO EN PPRO8])</f>
        <v>0</v>
      </c>
      <c r="F164" s="6">
        <f>SUMIF(Tabla1[SEMANA],Tabla3[[#This Row],[Nº DE SEMANA]],Tabla1[FEES])</f>
        <v>0</v>
      </c>
      <c r="G164" s="6" t="str">
        <f t="shared" si="12"/>
        <v/>
      </c>
      <c r="H164" s="6">
        <f>COUNTIF('registro operativa'!$G$3:$G$11268,Tabla3[[#This Row],[Nº DE SEMANA]])</f>
        <v>0</v>
      </c>
      <c r="I164" s="6">
        <f>COUNTIFS('registro operativa'!$G$3:$G$11268,Tabla3[[#This Row],[Nº DE SEMANA]],'registro operativa'!$Y$3:$Y$11268,"&gt;0")</f>
        <v>0</v>
      </c>
      <c r="J164" s="6">
        <f>COUNTIFS('registro operativa'!$G$3:$G$11268,Tabla3[[#This Row],[Nº DE SEMANA]],'registro operativa'!$Y$3:$Y$11268,"&lt;0")</f>
        <v>0</v>
      </c>
      <c r="K164" s="6">
        <f>COUNTIFS('registro operativa'!$H$3:$H$11268,Tabla3[[#This Row],[Nº DE SEMANA]],'registro operativa'!$Y$3:$Y$11268,0)</f>
        <v>0</v>
      </c>
      <c r="L164" s="6" t="str">
        <f t="shared" si="13"/>
        <v/>
      </c>
      <c r="M164" s="6" t="str">
        <f>IFERROR(AVERAGEIFS('registro operativa'!$Y$3:$Y$11268,'registro operativa'!$G$3:$G$11268,Tabla3[[#This Row],[Nº DE SEMANA]],'registro operativa'!$Y$3:$Y$11268,"&gt;0"),"")</f>
        <v/>
      </c>
      <c r="N164" s="6" t="str">
        <f>IFERROR(AVERAGEIFS('registro operativa'!$Y$3:$Y$11268,'registro operativa'!$G$3:$G$11268,Tabla3[[#This Row],[Nº DE SEMANA]],'registro operativa'!$Y$3:$Y$11268,"&lt;0"),"")</f>
        <v/>
      </c>
      <c r="O164" s="6" t="str">
        <f t="shared" si="14"/>
        <v/>
      </c>
      <c r="P164" s="6" t="str">
        <f t="shared" si="15"/>
        <v/>
      </c>
      <c r="Q164" s="23"/>
      <c r="R164" s="23"/>
      <c r="S164" s="23"/>
    </row>
    <row r="165" spans="1:19" x14ac:dyDescent="0.25">
      <c r="A165" s="23"/>
      <c r="B165" s="23"/>
      <c r="C165" s="6">
        <f>IFERROR(COUNTIFS('registro operativa'!$AE$3:$AE$11268,1,'registro operativa'!$G$3:$G$11268,Tabla3[[#This Row],[Nº DE SEMANA]]),"")</f>
        <v>0</v>
      </c>
      <c r="D165" s="6">
        <f>SUMIF(Tabla1[SEMANA],Tabla3[[#This Row],[Nº DE SEMANA]],Tabla1[GROSS])</f>
        <v>0</v>
      </c>
      <c r="E165" s="6">
        <f>SUMIF(Tabla1[SEMANA],Tabla3[[#This Row],[Nº DE SEMANA]],Tabla1[NETO EN PPRO8])</f>
        <v>0</v>
      </c>
      <c r="F165" s="6">
        <f>SUMIF(Tabla1[SEMANA],Tabla3[[#This Row],[Nº DE SEMANA]],Tabla1[FEES])</f>
        <v>0</v>
      </c>
      <c r="G165" s="6" t="str">
        <f t="shared" si="12"/>
        <v/>
      </c>
      <c r="H165" s="6">
        <f>COUNTIF('registro operativa'!$G$3:$G$11268,Tabla3[[#This Row],[Nº DE SEMANA]])</f>
        <v>0</v>
      </c>
      <c r="I165" s="6">
        <f>COUNTIFS('registro operativa'!$G$3:$G$11268,Tabla3[[#This Row],[Nº DE SEMANA]],'registro operativa'!$Y$3:$Y$11268,"&gt;0")</f>
        <v>0</v>
      </c>
      <c r="J165" s="6">
        <f>COUNTIFS('registro operativa'!$G$3:$G$11268,Tabla3[[#This Row],[Nº DE SEMANA]],'registro operativa'!$Y$3:$Y$11268,"&lt;0")</f>
        <v>0</v>
      </c>
      <c r="K165" s="6">
        <f>COUNTIFS('registro operativa'!$H$3:$H$11268,Tabla3[[#This Row],[Nº DE SEMANA]],'registro operativa'!$Y$3:$Y$11268,0)</f>
        <v>0</v>
      </c>
      <c r="L165" s="6" t="str">
        <f t="shared" si="13"/>
        <v/>
      </c>
      <c r="M165" s="6" t="str">
        <f>IFERROR(AVERAGEIFS('registro operativa'!$Y$3:$Y$11268,'registro operativa'!$G$3:$G$11268,Tabla3[[#This Row],[Nº DE SEMANA]],'registro operativa'!$Y$3:$Y$11268,"&gt;0"),"")</f>
        <v/>
      </c>
      <c r="N165" s="6" t="str">
        <f>IFERROR(AVERAGEIFS('registro operativa'!$Y$3:$Y$11268,'registro operativa'!$G$3:$G$11268,Tabla3[[#This Row],[Nº DE SEMANA]],'registro operativa'!$Y$3:$Y$11268,"&lt;0"),"")</f>
        <v/>
      </c>
      <c r="O165" s="6" t="str">
        <f t="shared" si="14"/>
        <v/>
      </c>
      <c r="P165" s="6" t="str">
        <f t="shared" si="15"/>
        <v/>
      </c>
      <c r="Q165" s="23"/>
      <c r="R165" s="23"/>
      <c r="S165" s="23"/>
    </row>
    <row r="166" spans="1:19" x14ac:dyDescent="0.25">
      <c r="A166" s="23"/>
      <c r="B166" s="23"/>
      <c r="C166" s="6">
        <f>IFERROR(COUNTIFS('registro operativa'!$AE$3:$AE$11268,1,'registro operativa'!$G$3:$G$11268,Tabla3[[#This Row],[Nº DE SEMANA]]),"")</f>
        <v>0</v>
      </c>
      <c r="D166" s="6">
        <f>SUMIF(Tabla1[SEMANA],Tabla3[[#This Row],[Nº DE SEMANA]],Tabla1[GROSS])</f>
        <v>0</v>
      </c>
      <c r="E166" s="6">
        <f>SUMIF(Tabla1[SEMANA],Tabla3[[#This Row],[Nº DE SEMANA]],Tabla1[NETO EN PPRO8])</f>
        <v>0</v>
      </c>
      <c r="F166" s="6">
        <f>SUMIF(Tabla1[SEMANA],Tabla3[[#This Row],[Nº DE SEMANA]],Tabla1[FEES])</f>
        <v>0</v>
      </c>
      <c r="G166" s="6" t="str">
        <f t="shared" si="12"/>
        <v/>
      </c>
      <c r="H166" s="6">
        <f>COUNTIF('registro operativa'!$G$3:$G$11268,Tabla3[[#This Row],[Nº DE SEMANA]])</f>
        <v>0</v>
      </c>
      <c r="I166" s="6">
        <f>COUNTIFS('registro operativa'!$G$3:$G$11268,Tabla3[[#This Row],[Nº DE SEMANA]],'registro operativa'!$Y$3:$Y$11268,"&gt;0")</f>
        <v>0</v>
      </c>
      <c r="J166" s="6">
        <f>COUNTIFS('registro operativa'!$G$3:$G$11268,Tabla3[[#This Row],[Nº DE SEMANA]],'registro operativa'!$Y$3:$Y$11268,"&lt;0")</f>
        <v>0</v>
      </c>
      <c r="K166" s="6">
        <f>COUNTIFS('registro operativa'!$H$3:$H$11268,Tabla3[[#This Row],[Nº DE SEMANA]],'registro operativa'!$Y$3:$Y$11268,0)</f>
        <v>0</v>
      </c>
      <c r="L166" s="6" t="str">
        <f t="shared" si="13"/>
        <v/>
      </c>
      <c r="M166" s="6" t="str">
        <f>IFERROR(AVERAGEIFS('registro operativa'!$Y$3:$Y$11268,'registro operativa'!$G$3:$G$11268,Tabla3[[#This Row],[Nº DE SEMANA]],'registro operativa'!$Y$3:$Y$11268,"&gt;0"),"")</f>
        <v/>
      </c>
      <c r="N166" s="6" t="str">
        <f>IFERROR(AVERAGEIFS('registro operativa'!$Y$3:$Y$11268,'registro operativa'!$G$3:$G$11268,Tabla3[[#This Row],[Nº DE SEMANA]],'registro operativa'!$Y$3:$Y$11268,"&lt;0"),"")</f>
        <v/>
      </c>
      <c r="O166" s="6" t="str">
        <f t="shared" si="14"/>
        <v/>
      </c>
      <c r="P166" s="6" t="str">
        <f t="shared" si="15"/>
        <v/>
      </c>
      <c r="Q166" s="23"/>
      <c r="R166" s="23"/>
      <c r="S166" s="23"/>
    </row>
    <row r="167" spans="1:19" x14ac:dyDescent="0.25">
      <c r="A167" s="23"/>
      <c r="B167" s="23"/>
      <c r="C167" s="6">
        <f>IFERROR(COUNTIFS('registro operativa'!$AE$3:$AE$11268,1,'registro operativa'!$G$3:$G$11268,Tabla3[[#This Row],[Nº DE SEMANA]]),"")</f>
        <v>0</v>
      </c>
      <c r="D167" s="6">
        <f>SUMIF(Tabla1[SEMANA],Tabla3[[#This Row],[Nº DE SEMANA]],Tabla1[GROSS])</f>
        <v>0</v>
      </c>
      <c r="E167" s="6">
        <f>SUMIF(Tabla1[SEMANA],Tabla3[[#This Row],[Nº DE SEMANA]],Tabla1[NETO EN PPRO8])</f>
        <v>0</v>
      </c>
      <c r="F167" s="6">
        <f>SUMIF(Tabla1[SEMANA],Tabla3[[#This Row],[Nº DE SEMANA]],Tabla1[FEES])</f>
        <v>0</v>
      </c>
      <c r="G167" s="6" t="str">
        <f t="shared" si="12"/>
        <v/>
      </c>
      <c r="H167" s="6">
        <f>COUNTIF('registro operativa'!$G$3:$G$11268,Tabla3[[#This Row],[Nº DE SEMANA]])</f>
        <v>0</v>
      </c>
      <c r="I167" s="6">
        <f>COUNTIFS('registro operativa'!$G$3:$G$11268,Tabla3[[#This Row],[Nº DE SEMANA]],'registro operativa'!$Y$3:$Y$11268,"&gt;0")</f>
        <v>0</v>
      </c>
      <c r="J167" s="6">
        <f>COUNTIFS('registro operativa'!$G$3:$G$11268,Tabla3[[#This Row],[Nº DE SEMANA]],'registro operativa'!$Y$3:$Y$11268,"&lt;0")</f>
        <v>0</v>
      </c>
      <c r="K167" s="6">
        <f>COUNTIFS('registro operativa'!$H$3:$H$11268,Tabla3[[#This Row],[Nº DE SEMANA]],'registro operativa'!$Y$3:$Y$11268,0)</f>
        <v>0</v>
      </c>
      <c r="L167" s="6" t="str">
        <f t="shared" si="13"/>
        <v/>
      </c>
      <c r="M167" s="6" t="str">
        <f>IFERROR(AVERAGEIFS('registro operativa'!$Y$3:$Y$11268,'registro operativa'!$G$3:$G$11268,Tabla3[[#This Row],[Nº DE SEMANA]],'registro operativa'!$Y$3:$Y$11268,"&gt;0"),"")</f>
        <v/>
      </c>
      <c r="N167" s="6" t="str">
        <f>IFERROR(AVERAGEIFS('registro operativa'!$Y$3:$Y$11268,'registro operativa'!$G$3:$G$11268,Tabla3[[#This Row],[Nº DE SEMANA]],'registro operativa'!$Y$3:$Y$11268,"&lt;0"),"")</f>
        <v/>
      </c>
      <c r="O167" s="6" t="str">
        <f t="shared" si="14"/>
        <v/>
      </c>
      <c r="P167" s="6" t="str">
        <f t="shared" si="15"/>
        <v/>
      </c>
      <c r="Q167" s="23"/>
      <c r="R167" s="23"/>
      <c r="S167" s="23"/>
    </row>
    <row r="168" spans="1:19" x14ac:dyDescent="0.25">
      <c r="A168" s="23"/>
      <c r="B168" s="23"/>
      <c r="C168" s="6">
        <f>IFERROR(COUNTIFS('registro operativa'!$AE$3:$AE$11268,1,'registro operativa'!$G$3:$G$11268,Tabla3[[#This Row],[Nº DE SEMANA]]),"")</f>
        <v>0</v>
      </c>
      <c r="D168" s="6">
        <f>SUMIF(Tabla1[SEMANA],Tabla3[[#This Row],[Nº DE SEMANA]],Tabla1[GROSS])</f>
        <v>0</v>
      </c>
      <c r="E168" s="6">
        <f>SUMIF(Tabla1[SEMANA],Tabla3[[#This Row],[Nº DE SEMANA]],Tabla1[NETO EN PPRO8])</f>
        <v>0</v>
      </c>
      <c r="F168" s="6">
        <f>SUMIF(Tabla1[SEMANA],Tabla3[[#This Row],[Nº DE SEMANA]],Tabla1[FEES])</f>
        <v>0</v>
      </c>
      <c r="G168" s="6" t="str">
        <f t="shared" si="12"/>
        <v/>
      </c>
      <c r="H168" s="6">
        <f>COUNTIF('registro operativa'!$G$3:$G$11268,Tabla3[[#This Row],[Nº DE SEMANA]])</f>
        <v>0</v>
      </c>
      <c r="I168" s="6">
        <f>COUNTIFS('registro operativa'!$G$3:$G$11268,Tabla3[[#This Row],[Nº DE SEMANA]],'registro operativa'!$Y$3:$Y$11268,"&gt;0")</f>
        <v>0</v>
      </c>
      <c r="J168" s="6">
        <f>COUNTIFS('registro operativa'!$G$3:$G$11268,Tabla3[[#This Row],[Nº DE SEMANA]],'registro operativa'!$Y$3:$Y$11268,"&lt;0")</f>
        <v>0</v>
      </c>
      <c r="K168" s="6">
        <f>COUNTIFS('registro operativa'!$H$3:$H$11268,Tabla3[[#This Row],[Nº DE SEMANA]],'registro operativa'!$Y$3:$Y$11268,0)</f>
        <v>0</v>
      </c>
      <c r="L168" s="6" t="str">
        <f t="shared" si="13"/>
        <v/>
      </c>
      <c r="M168" s="6" t="str">
        <f>IFERROR(AVERAGEIFS('registro operativa'!$Y$3:$Y$11268,'registro operativa'!$G$3:$G$11268,Tabla3[[#This Row],[Nº DE SEMANA]],'registro operativa'!$Y$3:$Y$11268,"&gt;0"),"")</f>
        <v/>
      </c>
      <c r="N168" s="6" t="str">
        <f>IFERROR(AVERAGEIFS('registro operativa'!$Y$3:$Y$11268,'registro operativa'!$G$3:$G$11268,Tabla3[[#This Row],[Nº DE SEMANA]],'registro operativa'!$Y$3:$Y$11268,"&lt;0"),"")</f>
        <v/>
      </c>
      <c r="O168" s="6" t="str">
        <f t="shared" si="14"/>
        <v/>
      </c>
      <c r="P168" s="6" t="str">
        <f t="shared" si="15"/>
        <v/>
      </c>
      <c r="Q168" s="23"/>
      <c r="R168" s="23"/>
      <c r="S168" s="23"/>
    </row>
    <row r="169" spans="1:19" x14ac:dyDescent="0.25">
      <c r="A169" s="23"/>
      <c r="B169" s="23"/>
      <c r="C169" s="6">
        <f>IFERROR(COUNTIFS('registro operativa'!$AE$3:$AE$11268,1,'registro operativa'!$G$3:$G$11268,Tabla3[[#This Row],[Nº DE SEMANA]]),"")</f>
        <v>0</v>
      </c>
      <c r="D169" s="6">
        <f>SUMIF(Tabla1[SEMANA],Tabla3[[#This Row],[Nº DE SEMANA]],Tabla1[GROSS])</f>
        <v>0</v>
      </c>
      <c r="E169" s="6">
        <f>SUMIF(Tabla1[SEMANA],Tabla3[[#This Row],[Nº DE SEMANA]],Tabla1[NETO EN PPRO8])</f>
        <v>0</v>
      </c>
      <c r="F169" s="6">
        <f>SUMIF(Tabla1[SEMANA],Tabla3[[#This Row],[Nº DE SEMANA]],Tabla1[FEES])</f>
        <v>0</v>
      </c>
      <c r="G169" s="6" t="str">
        <f t="shared" si="12"/>
        <v/>
      </c>
      <c r="H169" s="6">
        <f>COUNTIF('registro operativa'!$G$3:$G$11268,Tabla3[[#This Row],[Nº DE SEMANA]])</f>
        <v>0</v>
      </c>
      <c r="I169" s="6">
        <f>COUNTIFS('registro operativa'!$G$3:$G$11268,Tabla3[[#This Row],[Nº DE SEMANA]],'registro operativa'!$Y$3:$Y$11268,"&gt;0")</f>
        <v>0</v>
      </c>
      <c r="J169" s="6">
        <f>COUNTIFS('registro operativa'!$G$3:$G$11268,Tabla3[[#This Row],[Nº DE SEMANA]],'registro operativa'!$Y$3:$Y$11268,"&lt;0")</f>
        <v>0</v>
      </c>
      <c r="K169" s="6">
        <f>COUNTIFS('registro operativa'!$H$3:$H$11268,Tabla3[[#This Row],[Nº DE SEMANA]],'registro operativa'!$Y$3:$Y$11268,0)</f>
        <v>0</v>
      </c>
      <c r="L169" s="6" t="str">
        <f t="shared" si="13"/>
        <v/>
      </c>
      <c r="M169" s="6" t="str">
        <f>IFERROR(AVERAGEIFS('registro operativa'!$Y$3:$Y$11268,'registro operativa'!$G$3:$G$11268,Tabla3[[#This Row],[Nº DE SEMANA]],'registro operativa'!$Y$3:$Y$11268,"&gt;0"),"")</f>
        <v/>
      </c>
      <c r="N169" s="6" t="str">
        <f>IFERROR(AVERAGEIFS('registro operativa'!$Y$3:$Y$11268,'registro operativa'!$G$3:$G$11268,Tabla3[[#This Row],[Nº DE SEMANA]],'registro operativa'!$Y$3:$Y$11268,"&lt;0"),"")</f>
        <v/>
      </c>
      <c r="O169" s="6" t="str">
        <f t="shared" si="14"/>
        <v/>
      </c>
      <c r="P169" s="6" t="str">
        <f t="shared" si="15"/>
        <v/>
      </c>
      <c r="Q169" s="23"/>
      <c r="R169" s="23"/>
      <c r="S169" s="23"/>
    </row>
    <row r="170" spans="1:19" x14ac:dyDescent="0.25">
      <c r="A170" s="23"/>
      <c r="B170" s="23"/>
      <c r="C170" s="6">
        <f>IFERROR(COUNTIFS('registro operativa'!$AE$3:$AE$11268,1,'registro operativa'!$G$3:$G$11268,Tabla3[[#This Row],[Nº DE SEMANA]]),"")</f>
        <v>0</v>
      </c>
      <c r="D170" s="6">
        <f>SUMIF(Tabla1[SEMANA],Tabla3[[#This Row],[Nº DE SEMANA]],Tabla1[GROSS])</f>
        <v>0</v>
      </c>
      <c r="E170" s="6">
        <f>SUMIF(Tabla1[SEMANA],Tabla3[[#This Row],[Nº DE SEMANA]],Tabla1[NETO EN PPRO8])</f>
        <v>0</v>
      </c>
      <c r="F170" s="6">
        <f>SUMIF(Tabla1[SEMANA],Tabla3[[#This Row],[Nº DE SEMANA]],Tabla1[FEES])</f>
        <v>0</v>
      </c>
      <c r="G170" s="6" t="str">
        <f t="shared" si="12"/>
        <v/>
      </c>
      <c r="H170" s="6">
        <f>COUNTIF('registro operativa'!$G$3:$G$11268,Tabla3[[#This Row],[Nº DE SEMANA]])</f>
        <v>0</v>
      </c>
      <c r="I170" s="6">
        <f>COUNTIFS('registro operativa'!$G$3:$G$11268,Tabla3[[#This Row],[Nº DE SEMANA]],'registro operativa'!$Y$3:$Y$11268,"&gt;0")</f>
        <v>0</v>
      </c>
      <c r="J170" s="6">
        <f>COUNTIFS('registro operativa'!$G$3:$G$11268,Tabla3[[#This Row],[Nº DE SEMANA]],'registro operativa'!$Y$3:$Y$11268,"&lt;0")</f>
        <v>0</v>
      </c>
      <c r="K170" s="6">
        <f>COUNTIFS('registro operativa'!$H$3:$H$11268,Tabla3[[#This Row],[Nº DE SEMANA]],'registro operativa'!$Y$3:$Y$11268,0)</f>
        <v>0</v>
      </c>
      <c r="L170" s="6" t="str">
        <f t="shared" si="13"/>
        <v/>
      </c>
      <c r="M170" s="6" t="str">
        <f>IFERROR(AVERAGEIFS('registro operativa'!$Y$3:$Y$11268,'registro operativa'!$G$3:$G$11268,Tabla3[[#This Row],[Nº DE SEMANA]],'registro operativa'!$Y$3:$Y$11268,"&gt;0"),"")</f>
        <v/>
      </c>
      <c r="N170" s="6" t="str">
        <f>IFERROR(AVERAGEIFS('registro operativa'!$Y$3:$Y$11268,'registro operativa'!$G$3:$G$11268,Tabla3[[#This Row],[Nº DE SEMANA]],'registro operativa'!$Y$3:$Y$11268,"&lt;0"),"")</f>
        <v/>
      </c>
      <c r="O170" s="6" t="str">
        <f t="shared" si="14"/>
        <v/>
      </c>
      <c r="P170" s="6" t="str">
        <f t="shared" si="15"/>
        <v/>
      </c>
      <c r="Q170" s="23"/>
      <c r="R170" s="23"/>
      <c r="S170" s="23"/>
    </row>
    <row r="171" spans="1:19" x14ac:dyDescent="0.25">
      <c r="A171" s="23"/>
      <c r="B171" s="23"/>
      <c r="C171" s="6">
        <f>IFERROR(COUNTIFS('registro operativa'!$AE$3:$AE$11268,1,'registro operativa'!$G$3:$G$11268,Tabla3[[#This Row],[Nº DE SEMANA]]),"")</f>
        <v>0</v>
      </c>
      <c r="D171" s="6">
        <f>SUMIF(Tabla1[SEMANA],Tabla3[[#This Row],[Nº DE SEMANA]],Tabla1[GROSS])</f>
        <v>0</v>
      </c>
      <c r="E171" s="6">
        <f>SUMIF(Tabla1[SEMANA],Tabla3[[#This Row],[Nº DE SEMANA]],Tabla1[NETO EN PPRO8])</f>
        <v>0</v>
      </c>
      <c r="F171" s="6">
        <f>SUMIF(Tabla1[SEMANA],Tabla3[[#This Row],[Nº DE SEMANA]],Tabla1[FEES])</f>
        <v>0</v>
      </c>
      <c r="G171" s="6" t="str">
        <f t="shared" si="12"/>
        <v/>
      </c>
      <c r="H171" s="6">
        <f>COUNTIF('registro operativa'!$G$3:$G$11268,Tabla3[[#This Row],[Nº DE SEMANA]])</f>
        <v>0</v>
      </c>
      <c r="I171" s="6">
        <f>COUNTIFS('registro operativa'!$G$3:$G$11268,Tabla3[[#This Row],[Nº DE SEMANA]],'registro operativa'!$Y$3:$Y$11268,"&gt;0")</f>
        <v>0</v>
      </c>
      <c r="J171" s="6">
        <f>COUNTIFS('registro operativa'!$G$3:$G$11268,Tabla3[[#This Row],[Nº DE SEMANA]],'registro operativa'!$Y$3:$Y$11268,"&lt;0")</f>
        <v>0</v>
      </c>
      <c r="K171" s="6">
        <f>COUNTIFS('registro operativa'!$H$3:$H$11268,Tabla3[[#This Row],[Nº DE SEMANA]],'registro operativa'!$Y$3:$Y$11268,0)</f>
        <v>0</v>
      </c>
      <c r="L171" s="6" t="str">
        <f t="shared" si="13"/>
        <v/>
      </c>
      <c r="M171" s="6" t="str">
        <f>IFERROR(AVERAGEIFS('registro operativa'!$Y$3:$Y$11268,'registro operativa'!$G$3:$G$11268,Tabla3[[#This Row],[Nº DE SEMANA]],'registro operativa'!$Y$3:$Y$11268,"&gt;0"),"")</f>
        <v/>
      </c>
      <c r="N171" s="6" t="str">
        <f>IFERROR(AVERAGEIFS('registro operativa'!$Y$3:$Y$11268,'registro operativa'!$G$3:$G$11268,Tabla3[[#This Row],[Nº DE SEMANA]],'registro operativa'!$Y$3:$Y$11268,"&lt;0"),"")</f>
        <v/>
      </c>
      <c r="O171" s="6" t="str">
        <f t="shared" si="14"/>
        <v/>
      </c>
      <c r="P171" s="6" t="str">
        <f t="shared" si="15"/>
        <v/>
      </c>
      <c r="Q171" s="23"/>
      <c r="R171" s="23"/>
      <c r="S171" s="23"/>
    </row>
    <row r="172" spans="1:19" x14ac:dyDescent="0.25">
      <c r="A172" s="23"/>
      <c r="B172" s="23"/>
      <c r="C172" s="6">
        <f>IFERROR(COUNTIFS('registro operativa'!$AE$3:$AE$11268,1,'registro operativa'!$G$3:$G$11268,Tabla3[[#This Row],[Nº DE SEMANA]]),"")</f>
        <v>0</v>
      </c>
      <c r="D172" s="6">
        <f>SUMIF(Tabla1[SEMANA],Tabla3[[#This Row],[Nº DE SEMANA]],Tabla1[GROSS])</f>
        <v>0</v>
      </c>
      <c r="E172" s="6">
        <f>SUMIF(Tabla1[SEMANA],Tabla3[[#This Row],[Nº DE SEMANA]],Tabla1[NETO EN PPRO8])</f>
        <v>0</v>
      </c>
      <c r="F172" s="6">
        <f>SUMIF(Tabla1[SEMANA],Tabla3[[#This Row],[Nº DE SEMANA]],Tabla1[FEES])</f>
        <v>0</v>
      </c>
      <c r="G172" s="6" t="str">
        <f t="shared" si="12"/>
        <v/>
      </c>
      <c r="H172" s="6">
        <f>COUNTIF('registro operativa'!$G$3:$G$11268,Tabla3[[#This Row],[Nº DE SEMANA]])</f>
        <v>0</v>
      </c>
      <c r="I172" s="6">
        <f>COUNTIFS('registro operativa'!$G$3:$G$11268,Tabla3[[#This Row],[Nº DE SEMANA]],'registro operativa'!$Y$3:$Y$11268,"&gt;0")</f>
        <v>0</v>
      </c>
      <c r="J172" s="6">
        <f>COUNTIFS('registro operativa'!$G$3:$G$11268,Tabla3[[#This Row],[Nº DE SEMANA]],'registro operativa'!$Y$3:$Y$11268,"&lt;0")</f>
        <v>0</v>
      </c>
      <c r="K172" s="6">
        <f>COUNTIFS('registro operativa'!$H$3:$H$11268,Tabla3[[#This Row],[Nº DE SEMANA]],'registro operativa'!$Y$3:$Y$11268,0)</f>
        <v>0</v>
      </c>
      <c r="L172" s="6" t="str">
        <f t="shared" si="13"/>
        <v/>
      </c>
      <c r="M172" s="6" t="str">
        <f>IFERROR(AVERAGEIFS('registro operativa'!$Y$3:$Y$11268,'registro operativa'!$G$3:$G$11268,Tabla3[[#This Row],[Nº DE SEMANA]],'registro operativa'!$Y$3:$Y$11268,"&gt;0"),"")</f>
        <v/>
      </c>
      <c r="N172" s="6" t="str">
        <f>IFERROR(AVERAGEIFS('registro operativa'!$Y$3:$Y$11268,'registro operativa'!$G$3:$G$11268,Tabla3[[#This Row],[Nº DE SEMANA]],'registro operativa'!$Y$3:$Y$11268,"&lt;0"),"")</f>
        <v/>
      </c>
      <c r="O172" s="6" t="str">
        <f t="shared" si="14"/>
        <v/>
      </c>
      <c r="P172" s="6" t="str">
        <f t="shared" si="15"/>
        <v/>
      </c>
      <c r="Q172" s="23"/>
      <c r="R172" s="23"/>
      <c r="S172" s="23"/>
    </row>
    <row r="173" spans="1:19" x14ac:dyDescent="0.25">
      <c r="A173" s="23"/>
      <c r="B173" s="23"/>
      <c r="C173" s="6">
        <f>IFERROR(COUNTIFS('registro operativa'!$AE$3:$AE$11268,1,'registro operativa'!$G$3:$G$11268,Tabla3[[#This Row],[Nº DE SEMANA]]),"")</f>
        <v>0</v>
      </c>
      <c r="D173" s="6">
        <f>SUMIF(Tabla1[SEMANA],Tabla3[[#This Row],[Nº DE SEMANA]],Tabla1[GROSS])</f>
        <v>0</v>
      </c>
      <c r="E173" s="6">
        <f>SUMIF(Tabla1[SEMANA],Tabla3[[#This Row],[Nº DE SEMANA]],Tabla1[NETO EN PPRO8])</f>
        <v>0</v>
      </c>
      <c r="F173" s="6">
        <f>SUMIF(Tabla1[SEMANA],Tabla3[[#This Row],[Nº DE SEMANA]],Tabla1[FEES])</f>
        <v>0</v>
      </c>
      <c r="G173" s="6" t="str">
        <f t="shared" si="12"/>
        <v/>
      </c>
      <c r="H173" s="6">
        <f>COUNTIF('registro operativa'!$G$3:$G$11268,Tabla3[[#This Row],[Nº DE SEMANA]])</f>
        <v>0</v>
      </c>
      <c r="I173" s="6">
        <f>COUNTIFS('registro operativa'!$G$3:$G$11268,Tabla3[[#This Row],[Nº DE SEMANA]],'registro operativa'!$Y$3:$Y$11268,"&gt;0")</f>
        <v>0</v>
      </c>
      <c r="J173" s="6">
        <f>COUNTIFS('registro operativa'!$G$3:$G$11268,Tabla3[[#This Row],[Nº DE SEMANA]],'registro operativa'!$Y$3:$Y$11268,"&lt;0")</f>
        <v>0</v>
      </c>
      <c r="K173" s="6">
        <f>COUNTIFS('registro operativa'!$H$3:$H$11268,Tabla3[[#This Row],[Nº DE SEMANA]],'registro operativa'!$Y$3:$Y$11268,0)</f>
        <v>0</v>
      </c>
      <c r="L173" s="6" t="str">
        <f t="shared" si="13"/>
        <v/>
      </c>
      <c r="M173" s="6" t="str">
        <f>IFERROR(AVERAGEIFS('registro operativa'!$Y$3:$Y$11268,'registro operativa'!$G$3:$G$11268,Tabla3[[#This Row],[Nº DE SEMANA]],'registro operativa'!$Y$3:$Y$11268,"&gt;0"),"")</f>
        <v/>
      </c>
      <c r="N173" s="6" t="str">
        <f>IFERROR(AVERAGEIFS('registro operativa'!$Y$3:$Y$11268,'registro operativa'!$G$3:$G$11268,Tabla3[[#This Row],[Nº DE SEMANA]],'registro operativa'!$Y$3:$Y$11268,"&lt;0"),"")</f>
        <v/>
      </c>
      <c r="O173" s="6" t="str">
        <f t="shared" si="14"/>
        <v/>
      </c>
      <c r="P173" s="6" t="str">
        <f t="shared" si="15"/>
        <v/>
      </c>
      <c r="Q173" s="23"/>
      <c r="R173" s="23"/>
      <c r="S173" s="23"/>
    </row>
    <row r="174" spans="1:19" x14ac:dyDescent="0.25">
      <c r="A174" s="23"/>
      <c r="B174" s="23"/>
      <c r="C174" s="6">
        <f>IFERROR(COUNTIFS('registro operativa'!$AE$3:$AE$11268,1,'registro operativa'!$G$3:$G$11268,Tabla3[[#This Row],[Nº DE SEMANA]]),"")</f>
        <v>0</v>
      </c>
      <c r="D174" s="6">
        <f>SUMIF(Tabla1[SEMANA],Tabla3[[#This Row],[Nº DE SEMANA]],Tabla1[GROSS])</f>
        <v>0</v>
      </c>
      <c r="E174" s="6">
        <f>SUMIF(Tabla1[SEMANA],Tabla3[[#This Row],[Nº DE SEMANA]],Tabla1[NETO EN PPRO8])</f>
        <v>0</v>
      </c>
      <c r="F174" s="6">
        <f>SUMIF(Tabla1[SEMANA],Tabla3[[#This Row],[Nº DE SEMANA]],Tabla1[FEES])</f>
        <v>0</v>
      </c>
      <c r="G174" s="6" t="str">
        <f t="shared" si="12"/>
        <v/>
      </c>
      <c r="H174" s="6">
        <f>COUNTIF('registro operativa'!$G$3:$G$11268,Tabla3[[#This Row],[Nº DE SEMANA]])</f>
        <v>0</v>
      </c>
      <c r="I174" s="6">
        <f>COUNTIFS('registro operativa'!$G$3:$G$11268,Tabla3[[#This Row],[Nº DE SEMANA]],'registro operativa'!$Y$3:$Y$11268,"&gt;0")</f>
        <v>0</v>
      </c>
      <c r="J174" s="6">
        <f>COUNTIFS('registro operativa'!$G$3:$G$11268,Tabla3[[#This Row],[Nº DE SEMANA]],'registro operativa'!$Y$3:$Y$11268,"&lt;0")</f>
        <v>0</v>
      </c>
      <c r="K174" s="6">
        <f>COUNTIFS('registro operativa'!$H$3:$H$11268,Tabla3[[#This Row],[Nº DE SEMANA]],'registro operativa'!$Y$3:$Y$11268,0)</f>
        <v>0</v>
      </c>
      <c r="L174" s="6" t="str">
        <f t="shared" si="13"/>
        <v/>
      </c>
      <c r="M174" s="6" t="str">
        <f>IFERROR(AVERAGEIFS('registro operativa'!$Y$3:$Y$11268,'registro operativa'!$G$3:$G$11268,Tabla3[[#This Row],[Nº DE SEMANA]],'registro operativa'!$Y$3:$Y$11268,"&gt;0"),"")</f>
        <v/>
      </c>
      <c r="N174" s="6" t="str">
        <f>IFERROR(AVERAGEIFS('registro operativa'!$Y$3:$Y$11268,'registro operativa'!$G$3:$G$11268,Tabla3[[#This Row],[Nº DE SEMANA]],'registro operativa'!$Y$3:$Y$11268,"&lt;0"),"")</f>
        <v/>
      </c>
      <c r="O174" s="6" t="str">
        <f t="shared" si="14"/>
        <v/>
      </c>
      <c r="P174" s="6" t="str">
        <f t="shared" si="15"/>
        <v/>
      </c>
      <c r="Q174" s="23"/>
      <c r="R174" s="23"/>
      <c r="S174" s="23"/>
    </row>
    <row r="175" spans="1:19" x14ac:dyDescent="0.25">
      <c r="A175" s="23"/>
      <c r="B175" s="23"/>
      <c r="C175" s="6">
        <f>IFERROR(COUNTIFS('registro operativa'!$AE$3:$AE$11268,1,'registro operativa'!$G$3:$G$11268,Tabla3[[#This Row],[Nº DE SEMANA]]),"")</f>
        <v>0</v>
      </c>
      <c r="D175" s="6">
        <f>SUMIF(Tabla1[SEMANA],Tabla3[[#This Row],[Nº DE SEMANA]],Tabla1[GROSS])</f>
        <v>0</v>
      </c>
      <c r="E175" s="6">
        <f>SUMIF(Tabla1[SEMANA],Tabla3[[#This Row],[Nº DE SEMANA]],Tabla1[NETO EN PPRO8])</f>
        <v>0</v>
      </c>
      <c r="F175" s="6">
        <f>SUMIF(Tabla1[SEMANA],Tabla3[[#This Row],[Nº DE SEMANA]],Tabla1[FEES])</f>
        <v>0</v>
      </c>
      <c r="G175" s="6" t="str">
        <f t="shared" si="12"/>
        <v/>
      </c>
      <c r="H175" s="6">
        <f>COUNTIF('registro operativa'!$G$3:$G$11268,Tabla3[[#This Row],[Nº DE SEMANA]])</f>
        <v>0</v>
      </c>
      <c r="I175" s="6">
        <f>COUNTIFS('registro operativa'!$G$3:$G$11268,Tabla3[[#This Row],[Nº DE SEMANA]],'registro operativa'!$Y$3:$Y$11268,"&gt;0")</f>
        <v>0</v>
      </c>
      <c r="J175" s="6">
        <f>COUNTIFS('registro operativa'!$G$3:$G$11268,Tabla3[[#This Row],[Nº DE SEMANA]],'registro operativa'!$Y$3:$Y$11268,"&lt;0")</f>
        <v>0</v>
      </c>
      <c r="K175" s="6">
        <f>COUNTIFS('registro operativa'!$H$3:$H$11268,Tabla3[[#This Row],[Nº DE SEMANA]],'registro operativa'!$Y$3:$Y$11268,0)</f>
        <v>0</v>
      </c>
      <c r="L175" s="6" t="str">
        <f t="shared" si="13"/>
        <v/>
      </c>
      <c r="M175" s="6" t="str">
        <f>IFERROR(AVERAGEIFS('registro operativa'!$Y$3:$Y$11268,'registro operativa'!$G$3:$G$11268,Tabla3[[#This Row],[Nº DE SEMANA]],'registro operativa'!$Y$3:$Y$11268,"&gt;0"),"")</f>
        <v/>
      </c>
      <c r="N175" s="6" t="str">
        <f>IFERROR(AVERAGEIFS('registro operativa'!$Y$3:$Y$11268,'registro operativa'!$G$3:$G$11268,Tabla3[[#This Row],[Nº DE SEMANA]],'registro operativa'!$Y$3:$Y$11268,"&lt;0"),"")</f>
        <v/>
      </c>
      <c r="O175" s="6" t="str">
        <f t="shared" si="14"/>
        <v/>
      </c>
      <c r="P175" s="6" t="str">
        <f t="shared" si="15"/>
        <v/>
      </c>
      <c r="Q175" s="23"/>
      <c r="R175" s="23"/>
      <c r="S175" s="23"/>
    </row>
    <row r="176" spans="1:19" x14ac:dyDescent="0.25">
      <c r="A176" s="23"/>
      <c r="B176" s="23"/>
      <c r="C176" s="6">
        <f>IFERROR(COUNTIFS('registro operativa'!$AE$3:$AE$11268,1,'registro operativa'!$G$3:$G$11268,Tabla3[[#This Row],[Nº DE SEMANA]]),"")</f>
        <v>0</v>
      </c>
      <c r="D176" s="6">
        <f>SUMIF(Tabla1[SEMANA],Tabla3[[#This Row],[Nº DE SEMANA]],Tabla1[GROSS])</f>
        <v>0</v>
      </c>
      <c r="E176" s="6">
        <f>SUMIF(Tabla1[SEMANA],Tabla3[[#This Row],[Nº DE SEMANA]],Tabla1[NETO EN PPRO8])</f>
        <v>0</v>
      </c>
      <c r="F176" s="6">
        <f>SUMIF(Tabla1[SEMANA],Tabla3[[#This Row],[Nº DE SEMANA]],Tabla1[FEES])</f>
        <v>0</v>
      </c>
      <c r="G176" s="6" t="str">
        <f t="shared" si="12"/>
        <v/>
      </c>
      <c r="H176" s="6">
        <f>COUNTIF('registro operativa'!$G$3:$G$11268,Tabla3[[#This Row],[Nº DE SEMANA]])</f>
        <v>0</v>
      </c>
      <c r="I176" s="6">
        <f>COUNTIFS('registro operativa'!$G$3:$G$11268,Tabla3[[#This Row],[Nº DE SEMANA]],'registro operativa'!$Y$3:$Y$11268,"&gt;0")</f>
        <v>0</v>
      </c>
      <c r="J176" s="6">
        <f>COUNTIFS('registro operativa'!$G$3:$G$11268,Tabla3[[#This Row],[Nº DE SEMANA]],'registro operativa'!$Y$3:$Y$11268,"&lt;0")</f>
        <v>0</v>
      </c>
      <c r="K176" s="6">
        <f>COUNTIFS('registro operativa'!$H$3:$H$11268,Tabla3[[#This Row],[Nº DE SEMANA]],'registro operativa'!$Y$3:$Y$11268,0)</f>
        <v>0</v>
      </c>
      <c r="L176" s="6" t="str">
        <f t="shared" si="13"/>
        <v/>
      </c>
      <c r="M176" s="6" t="str">
        <f>IFERROR(AVERAGEIFS('registro operativa'!$Y$3:$Y$11268,'registro operativa'!$G$3:$G$11268,Tabla3[[#This Row],[Nº DE SEMANA]],'registro operativa'!$Y$3:$Y$11268,"&gt;0"),"")</f>
        <v/>
      </c>
      <c r="N176" s="6" t="str">
        <f>IFERROR(AVERAGEIFS('registro operativa'!$Y$3:$Y$11268,'registro operativa'!$G$3:$G$11268,Tabla3[[#This Row],[Nº DE SEMANA]],'registro operativa'!$Y$3:$Y$11268,"&lt;0"),"")</f>
        <v/>
      </c>
      <c r="O176" s="6" t="str">
        <f t="shared" si="14"/>
        <v/>
      </c>
      <c r="P176" s="6" t="str">
        <f t="shared" si="15"/>
        <v/>
      </c>
      <c r="Q176" s="23"/>
      <c r="R176" s="23"/>
      <c r="S176" s="23"/>
    </row>
    <row r="177" spans="1:19" x14ac:dyDescent="0.25">
      <c r="A177" s="23"/>
      <c r="B177" s="23"/>
      <c r="C177" s="6">
        <f>IFERROR(COUNTIFS('registro operativa'!$AE$3:$AE$11268,1,'registro operativa'!$G$3:$G$11268,Tabla3[[#This Row],[Nº DE SEMANA]]),"")</f>
        <v>0</v>
      </c>
      <c r="D177" s="6">
        <f>SUMIF(Tabla1[SEMANA],Tabla3[[#This Row],[Nº DE SEMANA]],Tabla1[GROSS])</f>
        <v>0</v>
      </c>
      <c r="E177" s="6">
        <f>SUMIF(Tabla1[SEMANA],Tabla3[[#This Row],[Nº DE SEMANA]],Tabla1[NETO EN PPRO8])</f>
        <v>0</v>
      </c>
      <c r="F177" s="6">
        <f>SUMIF(Tabla1[SEMANA],Tabla3[[#This Row],[Nº DE SEMANA]],Tabla1[FEES])</f>
        <v>0</v>
      </c>
      <c r="G177" s="6" t="str">
        <f t="shared" si="12"/>
        <v/>
      </c>
      <c r="H177" s="6">
        <f>COUNTIF('registro operativa'!$G$3:$G$11268,Tabla3[[#This Row],[Nº DE SEMANA]])</f>
        <v>0</v>
      </c>
      <c r="I177" s="6">
        <f>COUNTIFS('registro operativa'!$G$3:$G$11268,Tabla3[[#This Row],[Nº DE SEMANA]],'registro operativa'!$Y$3:$Y$11268,"&gt;0")</f>
        <v>0</v>
      </c>
      <c r="J177" s="6">
        <f>COUNTIFS('registro operativa'!$G$3:$G$11268,Tabla3[[#This Row],[Nº DE SEMANA]],'registro operativa'!$Y$3:$Y$11268,"&lt;0")</f>
        <v>0</v>
      </c>
      <c r="K177" s="6">
        <f>COUNTIFS('registro operativa'!$H$3:$H$11268,Tabla3[[#This Row],[Nº DE SEMANA]],'registro operativa'!$Y$3:$Y$11268,0)</f>
        <v>0</v>
      </c>
      <c r="L177" s="6" t="str">
        <f t="shared" si="13"/>
        <v/>
      </c>
      <c r="M177" s="6" t="str">
        <f>IFERROR(AVERAGEIFS('registro operativa'!$Y$3:$Y$11268,'registro operativa'!$G$3:$G$11268,Tabla3[[#This Row],[Nº DE SEMANA]],'registro operativa'!$Y$3:$Y$11268,"&gt;0"),"")</f>
        <v/>
      </c>
      <c r="N177" s="6" t="str">
        <f>IFERROR(AVERAGEIFS('registro operativa'!$Y$3:$Y$11268,'registro operativa'!$G$3:$G$11268,Tabla3[[#This Row],[Nº DE SEMANA]],'registro operativa'!$Y$3:$Y$11268,"&lt;0"),"")</f>
        <v/>
      </c>
      <c r="O177" s="6" t="str">
        <f t="shared" si="14"/>
        <v/>
      </c>
      <c r="P177" s="6" t="str">
        <f t="shared" si="15"/>
        <v/>
      </c>
      <c r="Q177" s="23"/>
      <c r="R177" s="23"/>
      <c r="S177" s="23"/>
    </row>
    <row r="178" spans="1:19" x14ac:dyDescent="0.25">
      <c r="A178" s="23"/>
      <c r="B178" s="23"/>
      <c r="C178" s="6">
        <f>IFERROR(COUNTIFS('registro operativa'!$AE$3:$AE$11268,1,'registro operativa'!$G$3:$G$11268,Tabla3[[#This Row],[Nº DE SEMANA]]),"")</f>
        <v>0</v>
      </c>
      <c r="D178" s="6">
        <f>SUMIF(Tabla1[SEMANA],Tabla3[[#This Row],[Nº DE SEMANA]],Tabla1[GROSS])</f>
        <v>0</v>
      </c>
      <c r="E178" s="6">
        <f>SUMIF(Tabla1[SEMANA],Tabla3[[#This Row],[Nº DE SEMANA]],Tabla1[NETO EN PPRO8])</f>
        <v>0</v>
      </c>
      <c r="F178" s="6">
        <f>SUMIF(Tabla1[SEMANA],Tabla3[[#This Row],[Nº DE SEMANA]],Tabla1[FEES])</f>
        <v>0</v>
      </c>
      <c r="G178" s="6" t="str">
        <f t="shared" si="12"/>
        <v/>
      </c>
      <c r="H178" s="6">
        <f>COUNTIF('registro operativa'!$G$3:$G$11268,Tabla3[[#This Row],[Nº DE SEMANA]])</f>
        <v>0</v>
      </c>
      <c r="I178" s="6">
        <f>COUNTIFS('registro operativa'!$G$3:$G$11268,Tabla3[[#This Row],[Nº DE SEMANA]],'registro operativa'!$Y$3:$Y$11268,"&gt;0")</f>
        <v>0</v>
      </c>
      <c r="J178" s="6">
        <f>COUNTIFS('registro operativa'!$G$3:$G$11268,Tabla3[[#This Row],[Nº DE SEMANA]],'registro operativa'!$Y$3:$Y$11268,"&lt;0")</f>
        <v>0</v>
      </c>
      <c r="K178" s="6">
        <f>COUNTIFS('registro operativa'!$H$3:$H$11268,Tabla3[[#This Row],[Nº DE SEMANA]],'registro operativa'!$Y$3:$Y$11268,0)</f>
        <v>0</v>
      </c>
      <c r="L178" s="6" t="str">
        <f t="shared" si="13"/>
        <v/>
      </c>
      <c r="M178" s="6" t="str">
        <f>IFERROR(AVERAGEIFS('registro operativa'!$Y$3:$Y$11268,'registro operativa'!$G$3:$G$11268,Tabla3[[#This Row],[Nº DE SEMANA]],'registro operativa'!$Y$3:$Y$11268,"&gt;0"),"")</f>
        <v/>
      </c>
      <c r="N178" s="6" t="str">
        <f>IFERROR(AVERAGEIFS('registro operativa'!$Y$3:$Y$11268,'registro operativa'!$G$3:$G$11268,Tabla3[[#This Row],[Nº DE SEMANA]],'registro operativa'!$Y$3:$Y$11268,"&lt;0"),"")</f>
        <v/>
      </c>
      <c r="O178" s="6" t="str">
        <f t="shared" si="14"/>
        <v/>
      </c>
      <c r="P178" s="6" t="str">
        <f t="shared" si="15"/>
        <v/>
      </c>
      <c r="Q178" s="23"/>
      <c r="R178" s="23"/>
      <c r="S178" s="23"/>
    </row>
    <row r="179" spans="1:19" x14ac:dyDescent="0.25">
      <c r="A179" s="23"/>
      <c r="B179" s="23"/>
      <c r="C179" s="6">
        <f>IFERROR(COUNTIFS('registro operativa'!$AE$3:$AE$11268,1,'registro operativa'!$G$3:$G$11268,Tabla3[[#This Row],[Nº DE SEMANA]]),"")</f>
        <v>0</v>
      </c>
      <c r="D179" s="6">
        <f>SUMIF(Tabla1[SEMANA],Tabla3[[#This Row],[Nº DE SEMANA]],Tabla1[GROSS])</f>
        <v>0</v>
      </c>
      <c r="E179" s="6">
        <f>SUMIF(Tabla1[SEMANA],Tabla3[[#This Row],[Nº DE SEMANA]],Tabla1[NETO EN PPRO8])</f>
        <v>0</v>
      </c>
      <c r="F179" s="6">
        <f>SUMIF(Tabla1[SEMANA],Tabla3[[#This Row],[Nº DE SEMANA]],Tabla1[FEES])</f>
        <v>0</v>
      </c>
      <c r="G179" s="6" t="str">
        <f t="shared" si="12"/>
        <v/>
      </c>
      <c r="H179" s="6">
        <f>COUNTIF('registro operativa'!$G$3:$G$11268,Tabla3[[#This Row],[Nº DE SEMANA]])</f>
        <v>0</v>
      </c>
      <c r="I179" s="6">
        <f>COUNTIFS('registro operativa'!$G$3:$G$11268,Tabla3[[#This Row],[Nº DE SEMANA]],'registro operativa'!$Y$3:$Y$11268,"&gt;0")</f>
        <v>0</v>
      </c>
      <c r="J179" s="6">
        <f>COUNTIFS('registro operativa'!$G$3:$G$11268,Tabla3[[#This Row],[Nº DE SEMANA]],'registro operativa'!$Y$3:$Y$11268,"&lt;0")</f>
        <v>0</v>
      </c>
      <c r="K179" s="6">
        <f>COUNTIFS('registro operativa'!$H$3:$H$11268,Tabla3[[#This Row],[Nº DE SEMANA]],'registro operativa'!$Y$3:$Y$11268,0)</f>
        <v>0</v>
      </c>
      <c r="L179" s="6" t="str">
        <f t="shared" si="13"/>
        <v/>
      </c>
      <c r="M179" s="6" t="str">
        <f>IFERROR(AVERAGEIFS('registro operativa'!$Y$3:$Y$11268,'registro operativa'!$G$3:$G$11268,Tabla3[[#This Row],[Nº DE SEMANA]],'registro operativa'!$Y$3:$Y$11268,"&gt;0"),"")</f>
        <v/>
      </c>
      <c r="N179" s="6" t="str">
        <f>IFERROR(AVERAGEIFS('registro operativa'!$Y$3:$Y$11268,'registro operativa'!$G$3:$G$11268,Tabla3[[#This Row],[Nº DE SEMANA]],'registro operativa'!$Y$3:$Y$11268,"&lt;0"),"")</f>
        <v/>
      </c>
      <c r="O179" s="6" t="str">
        <f t="shared" si="14"/>
        <v/>
      </c>
      <c r="P179" s="6" t="str">
        <f t="shared" si="15"/>
        <v/>
      </c>
      <c r="Q179" s="23"/>
      <c r="R179" s="23"/>
      <c r="S179" s="23"/>
    </row>
    <row r="180" spans="1:19" x14ac:dyDescent="0.25">
      <c r="A180" s="23"/>
      <c r="B180" s="23"/>
      <c r="C180" s="6">
        <f>IFERROR(COUNTIFS('registro operativa'!$AE$3:$AE$11268,1,'registro operativa'!$G$3:$G$11268,Tabla3[[#This Row],[Nº DE SEMANA]]),"")</f>
        <v>0</v>
      </c>
      <c r="D180" s="6">
        <f>SUMIF(Tabla1[SEMANA],Tabla3[[#This Row],[Nº DE SEMANA]],Tabla1[GROSS])</f>
        <v>0</v>
      </c>
      <c r="E180" s="6">
        <f>SUMIF(Tabla1[SEMANA],Tabla3[[#This Row],[Nº DE SEMANA]],Tabla1[NETO EN PPRO8])</f>
        <v>0</v>
      </c>
      <c r="F180" s="6">
        <f>SUMIF(Tabla1[SEMANA],Tabla3[[#This Row],[Nº DE SEMANA]],Tabla1[FEES])</f>
        <v>0</v>
      </c>
      <c r="G180" s="6" t="str">
        <f t="shared" si="12"/>
        <v/>
      </c>
      <c r="H180" s="6">
        <f>COUNTIF('registro operativa'!$G$3:$G$11268,Tabla3[[#This Row],[Nº DE SEMANA]])</f>
        <v>0</v>
      </c>
      <c r="I180" s="6">
        <f>COUNTIFS('registro operativa'!$G$3:$G$11268,Tabla3[[#This Row],[Nº DE SEMANA]],'registro operativa'!$Y$3:$Y$11268,"&gt;0")</f>
        <v>0</v>
      </c>
      <c r="J180" s="6">
        <f>COUNTIFS('registro operativa'!$G$3:$G$11268,Tabla3[[#This Row],[Nº DE SEMANA]],'registro operativa'!$Y$3:$Y$11268,"&lt;0")</f>
        <v>0</v>
      </c>
      <c r="K180" s="6">
        <f>COUNTIFS('registro operativa'!$H$3:$H$11268,Tabla3[[#This Row],[Nº DE SEMANA]],'registro operativa'!$Y$3:$Y$11268,0)</f>
        <v>0</v>
      </c>
      <c r="L180" s="6" t="str">
        <f t="shared" si="13"/>
        <v/>
      </c>
      <c r="M180" s="6" t="str">
        <f>IFERROR(AVERAGEIFS('registro operativa'!$Y$3:$Y$11268,'registro operativa'!$G$3:$G$11268,Tabla3[[#This Row],[Nº DE SEMANA]],'registro operativa'!$Y$3:$Y$11268,"&gt;0"),"")</f>
        <v/>
      </c>
      <c r="N180" s="6" t="str">
        <f>IFERROR(AVERAGEIFS('registro operativa'!$Y$3:$Y$11268,'registro operativa'!$G$3:$G$11268,Tabla3[[#This Row],[Nº DE SEMANA]],'registro operativa'!$Y$3:$Y$11268,"&lt;0"),"")</f>
        <v/>
      </c>
      <c r="O180" s="6" t="str">
        <f t="shared" si="14"/>
        <v/>
      </c>
      <c r="P180" s="6" t="str">
        <f t="shared" si="15"/>
        <v/>
      </c>
      <c r="Q180" s="23"/>
      <c r="R180" s="23"/>
      <c r="S180" s="23"/>
    </row>
    <row r="181" spans="1:19" x14ac:dyDescent="0.25">
      <c r="A181" s="23"/>
      <c r="B181" s="23"/>
      <c r="C181" s="6">
        <f>IFERROR(COUNTIFS('registro operativa'!$AE$3:$AE$11268,1,'registro operativa'!$G$3:$G$11268,Tabla3[[#This Row],[Nº DE SEMANA]]),"")</f>
        <v>0</v>
      </c>
      <c r="D181" s="6">
        <f>SUMIF(Tabla1[SEMANA],Tabla3[[#This Row],[Nº DE SEMANA]],Tabla1[GROSS])</f>
        <v>0</v>
      </c>
      <c r="E181" s="6">
        <f>SUMIF(Tabla1[SEMANA],Tabla3[[#This Row],[Nº DE SEMANA]],Tabla1[NETO EN PPRO8])</f>
        <v>0</v>
      </c>
      <c r="F181" s="6">
        <f>SUMIF(Tabla1[SEMANA],Tabla3[[#This Row],[Nº DE SEMANA]],Tabla1[FEES])</f>
        <v>0</v>
      </c>
      <c r="G181" s="6" t="str">
        <f t="shared" si="12"/>
        <v/>
      </c>
      <c r="H181" s="6">
        <f>COUNTIF('registro operativa'!$G$3:$G$11268,Tabla3[[#This Row],[Nº DE SEMANA]])</f>
        <v>0</v>
      </c>
      <c r="I181" s="6">
        <f>COUNTIFS('registro operativa'!$G$3:$G$11268,Tabla3[[#This Row],[Nº DE SEMANA]],'registro operativa'!$Y$3:$Y$11268,"&gt;0")</f>
        <v>0</v>
      </c>
      <c r="J181" s="6">
        <f>COUNTIFS('registro operativa'!$G$3:$G$11268,Tabla3[[#This Row],[Nº DE SEMANA]],'registro operativa'!$Y$3:$Y$11268,"&lt;0")</f>
        <v>0</v>
      </c>
      <c r="K181" s="6">
        <f>COUNTIFS('registro operativa'!$H$3:$H$11268,Tabla3[[#This Row],[Nº DE SEMANA]],'registro operativa'!$Y$3:$Y$11268,0)</f>
        <v>0</v>
      </c>
      <c r="L181" s="6" t="str">
        <f t="shared" si="13"/>
        <v/>
      </c>
      <c r="M181" s="6" t="str">
        <f>IFERROR(AVERAGEIFS('registro operativa'!$Y$3:$Y$11268,'registro operativa'!$G$3:$G$11268,Tabla3[[#This Row],[Nº DE SEMANA]],'registro operativa'!$Y$3:$Y$11268,"&gt;0"),"")</f>
        <v/>
      </c>
      <c r="N181" s="6" t="str">
        <f>IFERROR(AVERAGEIFS('registro operativa'!$Y$3:$Y$11268,'registro operativa'!$G$3:$G$11268,Tabla3[[#This Row],[Nº DE SEMANA]],'registro operativa'!$Y$3:$Y$11268,"&lt;0"),"")</f>
        <v/>
      </c>
      <c r="O181" s="6" t="str">
        <f t="shared" si="14"/>
        <v/>
      </c>
      <c r="P181" s="6" t="str">
        <f t="shared" si="15"/>
        <v/>
      </c>
      <c r="Q181" s="23"/>
      <c r="R181" s="23"/>
      <c r="S181" s="23"/>
    </row>
    <row r="182" spans="1:19" x14ac:dyDescent="0.25">
      <c r="A182" s="23"/>
      <c r="B182" s="23"/>
      <c r="C182" s="6">
        <f>IFERROR(COUNTIFS('registro operativa'!$AE$3:$AE$11268,1,'registro operativa'!$G$3:$G$11268,Tabla3[[#This Row],[Nº DE SEMANA]]),"")</f>
        <v>0</v>
      </c>
      <c r="D182" s="6">
        <f>SUMIF(Tabla1[SEMANA],Tabla3[[#This Row],[Nº DE SEMANA]],Tabla1[GROSS])</f>
        <v>0</v>
      </c>
      <c r="E182" s="6">
        <f>SUMIF(Tabla1[SEMANA],Tabla3[[#This Row],[Nº DE SEMANA]],Tabla1[NETO EN PPRO8])</f>
        <v>0</v>
      </c>
      <c r="F182" s="6">
        <f>SUMIF(Tabla1[SEMANA],Tabla3[[#This Row],[Nº DE SEMANA]],Tabla1[FEES])</f>
        <v>0</v>
      </c>
      <c r="G182" s="6" t="str">
        <f t="shared" si="12"/>
        <v/>
      </c>
      <c r="H182" s="6">
        <f>COUNTIF('registro operativa'!$G$3:$G$11268,Tabla3[[#This Row],[Nº DE SEMANA]])</f>
        <v>0</v>
      </c>
      <c r="I182" s="6">
        <f>COUNTIFS('registro operativa'!$G$3:$G$11268,Tabla3[[#This Row],[Nº DE SEMANA]],'registro operativa'!$Y$3:$Y$11268,"&gt;0")</f>
        <v>0</v>
      </c>
      <c r="J182" s="6">
        <f>COUNTIFS('registro operativa'!$G$3:$G$11268,Tabla3[[#This Row],[Nº DE SEMANA]],'registro operativa'!$Y$3:$Y$11268,"&lt;0")</f>
        <v>0</v>
      </c>
      <c r="K182" s="6">
        <f>COUNTIFS('registro operativa'!$H$3:$H$11268,Tabla3[[#This Row],[Nº DE SEMANA]],'registro operativa'!$Y$3:$Y$11268,0)</f>
        <v>0</v>
      </c>
      <c r="L182" s="6" t="str">
        <f t="shared" si="13"/>
        <v/>
      </c>
      <c r="M182" s="6" t="str">
        <f>IFERROR(AVERAGEIFS('registro operativa'!$Y$3:$Y$11268,'registro operativa'!$G$3:$G$11268,Tabla3[[#This Row],[Nº DE SEMANA]],'registro operativa'!$Y$3:$Y$11268,"&gt;0"),"")</f>
        <v/>
      </c>
      <c r="N182" s="6" t="str">
        <f>IFERROR(AVERAGEIFS('registro operativa'!$Y$3:$Y$11268,'registro operativa'!$G$3:$G$11268,Tabla3[[#This Row],[Nº DE SEMANA]],'registro operativa'!$Y$3:$Y$11268,"&lt;0"),"")</f>
        <v/>
      </c>
      <c r="O182" s="6" t="str">
        <f t="shared" si="14"/>
        <v/>
      </c>
      <c r="P182" s="6" t="str">
        <f t="shared" si="15"/>
        <v/>
      </c>
      <c r="Q182" s="23"/>
      <c r="R182" s="23"/>
      <c r="S182" s="23"/>
    </row>
    <row r="183" spans="1:19" x14ac:dyDescent="0.25">
      <c r="A183" s="23"/>
      <c r="B183" s="23"/>
      <c r="C183" s="6">
        <f>IFERROR(COUNTIFS('registro operativa'!$AE$3:$AE$11268,1,'registro operativa'!$G$3:$G$11268,Tabla3[[#This Row],[Nº DE SEMANA]]),"")</f>
        <v>0</v>
      </c>
      <c r="D183" s="6">
        <f>SUMIF(Tabla1[SEMANA],Tabla3[[#This Row],[Nº DE SEMANA]],Tabla1[GROSS])</f>
        <v>0</v>
      </c>
      <c r="E183" s="6">
        <f>SUMIF(Tabla1[SEMANA],Tabla3[[#This Row],[Nº DE SEMANA]],Tabla1[NETO EN PPRO8])</f>
        <v>0</v>
      </c>
      <c r="F183" s="6">
        <f>SUMIF(Tabla1[SEMANA],Tabla3[[#This Row],[Nº DE SEMANA]],Tabla1[FEES])</f>
        <v>0</v>
      </c>
      <c r="G183" s="6" t="str">
        <f t="shared" si="12"/>
        <v/>
      </c>
      <c r="H183" s="6">
        <f>COUNTIF('registro operativa'!$G$3:$G$11268,Tabla3[[#This Row],[Nº DE SEMANA]])</f>
        <v>0</v>
      </c>
      <c r="I183" s="6">
        <f>COUNTIFS('registro operativa'!$G$3:$G$11268,Tabla3[[#This Row],[Nº DE SEMANA]],'registro operativa'!$Y$3:$Y$11268,"&gt;0")</f>
        <v>0</v>
      </c>
      <c r="J183" s="6">
        <f>COUNTIFS('registro operativa'!$G$3:$G$11268,Tabla3[[#This Row],[Nº DE SEMANA]],'registro operativa'!$Y$3:$Y$11268,"&lt;0")</f>
        <v>0</v>
      </c>
      <c r="K183" s="6">
        <f>COUNTIFS('registro operativa'!$H$3:$H$11268,Tabla3[[#This Row],[Nº DE SEMANA]],'registro operativa'!$Y$3:$Y$11268,0)</f>
        <v>0</v>
      </c>
      <c r="L183" s="6" t="str">
        <f t="shared" si="13"/>
        <v/>
      </c>
      <c r="M183" s="6" t="str">
        <f>IFERROR(AVERAGEIFS('registro operativa'!$Y$3:$Y$11268,'registro operativa'!$G$3:$G$11268,Tabla3[[#This Row],[Nº DE SEMANA]],'registro operativa'!$Y$3:$Y$11268,"&gt;0"),"")</f>
        <v/>
      </c>
      <c r="N183" s="6" t="str">
        <f>IFERROR(AVERAGEIFS('registro operativa'!$Y$3:$Y$11268,'registro operativa'!$G$3:$G$11268,Tabla3[[#This Row],[Nº DE SEMANA]],'registro operativa'!$Y$3:$Y$11268,"&lt;0"),"")</f>
        <v/>
      </c>
      <c r="O183" s="6" t="str">
        <f t="shared" si="14"/>
        <v/>
      </c>
      <c r="P183" s="6" t="str">
        <f t="shared" si="15"/>
        <v/>
      </c>
      <c r="Q183" s="23"/>
      <c r="R183" s="23"/>
      <c r="S183" s="23"/>
    </row>
    <row r="184" spans="1:19" x14ac:dyDescent="0.25">
      <c r="A184" s="23"/>
      <c r="B184" s="23"/>
      <c r="C184" s="6">
        <f>IFERROR(COUNTIFS('registro operativa'!$AE$3:$AE$11268,1,'registro operativa'!$G$3:$G$11268,Tabla3[[#This Row],[Nº DE SEMANA]]),"")</f>
        <v>0</v>
      </c>
      <c r="D184" s="6">
        <f>SUMIF(Tabla1[SEMANA],Tabla3[[#This Row],[Nº DE SEMANA]],Tabla1[GROSS])</f>
        <v>0</v>
      </c>
      <c r="E184" s="6">
        <f>SUMIF(Tabla1[SEMANA],Tabla3[[#This Row],[Nº DE SEMANA]],Tabla1[NETO EN PPRO8])</f>
        <v>0</v>
      </c>
      <c r="F184" s="6">
        <f>SUMIF(Tabla1[SEMANA],Tabla3[[#This Row],[Nº DE SEMANA]],Tabla1[FEES])</f>
        <v>0</v>
      </c>
      <c r="G184" s="6" t="str">
        <f t="shared" si="12"/>
        <v/>
      </c>
      <c r="H184" s="6">
        <f>COUNTIF('registro operativa'!$G$3:$G$11268,Tabla3[[#This Row],[Nº DE SEMANA]])</f>
        <v>0</v>
      </c>
      <c r="I184" s="6">
        <f>COUNTIFS('registro operativa'!$G$3:$G$11268,Tabla3[[#This Row],[Nº DE SEMANA]],'registro operativa'!$Y$3:$Y$11268,"&gt;0")</f>
        <v>0</v>
      </c>
      <c r="J184" s="6">
        <f>COUNTIFS('registro operativa'!$G$3:$G$11268,Tabla3[[#This Row],[Nº DE SEMANA]],'registro operativa'!$Y$3:$Y$11268,"&lt;0")</f>
        <v>0</v>
      </c>
      <c r="K184" s="6">
        <f>COUNTIFS('registro operativa'!$H$3:$H$11268,Tabla3[[#This Row],[Nº DE SEMANA]],'registro operativa'!$Y$3:$Y$11268,0)</f>
        <v>0</v>
      </c>
      <c r="L184" s="6" t="str">
        <f t="shared" si="13"/>
        <v/>
      </c>
      <c r="M184" s="6" t="str">
        <f>IFERROR(AVERAGEIFS('registro operativa'!$Y$3:$Y$11268,'registro operativa'!$G$3:$G$11268,Tabla3[[#This Row],[Nº DE SEMANA]],'registro operativa'!$Y$3:$Y$11268,"&gt;0"),"")</f>
        <v/>
      </c>
      <c r="N184" s="6" t="str">
        <f>IFERROR(AVERAGEIFS('registro operativa'!$Y$3:$Y$11268,'registro operativa'!$G$3:$G$11268,Tabla3[[#This Row],[Nº DE SEMANA]],'registro operativa'!$Y$3:$Y$11268,"&lt;0"),"")</f>
        <v/>
      </c>
      <c r="O184" s="6" t="str">
        <f t="shared" si="14"/>
        <v/>
      </c>
      <c r="P184" s="6" t="str">
        <f t="shared" si="15"/>
        <v/>
      </c>
      <c r="Q184" s="23"/>
      <c r="R184" s="23"/>
      <c r="S184" s="23"/>
    </row>
    <row r="185" spans="1:19" x14ac:dyDescent="0.25">
      <c r="A185" s="23"/>
      <c r="B185" s="23"/>
      <c r="C185" s="6">
        <f>IFERROR(COUNTIFS('registro operativa'!$AE$3:$AE$11268,1,'registro operativa'!$G$3:$G$11268,Tabla3[[#This Row],[Nº DE SEMANA]]),"")</f>
        <v>0</v>
      </c>
      <c r="D185" s="6">
        <f>SUMIF(Tabla1[SEMANA],Tabla3[[#This Row],[Nº DE SEMANA]],Tabla1[GROSS])</f>
        <v>0</v>
      </c>
      <c r="E185" s="6">
        <f>SUMIF(Tabla1[SEMANA],Tabla3[[#This Row],[Nº DE SEMANA]],Tabla1[NETO EN PPRO8])</f>
        <v>0</v>
      </c>
      <c r="F185" s="6">
        <f>SUMIF(Tabla1[SEMANA],Tabla3[[#This Row],[Nº DE SEMANA]],Tabla1[FEES])</f>
        <v>0</v>
      </c>
      <c r="G185" s="6" t="str">
        <f t="shared" si="12"/>
        <v/>
      </c>
      <c r="H185" s="6">
        <f>COUNTIF('registro operativa'!$G$3:$G$11268,Tabla3[[#This Row],[Nº DE SEMANA]])</f>
        <v>0</v>
      </c>
      <c r="I185" s="6">
        <f>COUNTIFS('registro operativa'!$G$3:$G$11268,Tabla3[[#This Row],[Nº DE SEMANA]],'registro operativa'!$Y$3:$Y$11268,"&gt;0")</f>
        <v>0</v>
      </c>
      <c r="J185" s="6">
        <f>COUNTIFS('registro operativa'!$G$3:$G$11268,Tabla3[[#This Row],[Nº DE SEMANA]],'registro operativa'!$Y$3:$Y$11268,"&lt;0")</f>
        <v>0</v>
      </c>
      <c r="K185" s="6">
        <f>COUNTIFS('registro operativa'!$H$3:$H$11268,Tabla3[[#This Row],[Nº DE SEMANA]],'registro operativa'!$Y$3:$Y$11268,0)</f>
        <v>0</v>
      </c>
      <c r="L185" s="6" t="str">
        <f t="shared" si="13"/>
        <v/>
      </c>
      <c r="M185" s="6" t="str">
        <f>IFERROR(AVERAGEIFS('registro operativa'!$Y$3:$Y$11268,'registro operativa'!$G$3:$G$11268,Tabla3[[#This Row],[Nº DE SEMANA]],'registro operativa'!$Y$3:$Y$11268,"&gt;0"),"")</f>
        <v/>
      </c>
      <c r="N185" s="6" t="str">
        <f>IFERROR(AVERAGEIFS('registro operativa'!$Y$3:$Y$11268,'registro operativa'!$G$3:$G$11268,Tabla3[[#This Row],[Nº DE SEMANA]],'registro operativa'!$Y$3:$Y$11268,"&lt;0"),"")</f>
        <v/>
      </c>
      <c r="O185" s="6" t="str">
        <f t="shared" si="14"/>
        <v/>
      </c>
      <c r="P185" s="6" t="str">
        <f t="shared" si="15"/>
        <v/>
      </c>
      <c r="Q185" s="23"/>
      <c r="R185" s="23"/>
      <c r="S185" s="23"/>
    </row>
    <row r="186" spans="1:19" x14ac:dyDescent="0.25">
      <c r="A186" s="23"/>
      <c r="B186" s="23"/>
      <c r="C186" s="6">
        <f>IFERROR(COUNTIFS('registro operativa'!$AE$3:$AE$11268,1,'registro operativa'!$G$3:$G$11268,Tabla3[[#This Row],[Nº DE SEMANA]]),"")</f>
        <v>0</v>
      </c>
      <c r="D186" s="6">
        <f>SUMIF(Tabla1[SEMANA],Tabla3[[#This Row],[Nº DE SEMANA]],Tabla1[GROSS])</f>
        <v>0</v>
      </c>
      <c r="E186" s="6">
        <f>SUMIF(Tabla1[SEMANA],Tabla3[[#This Row],[Nº DE SEMANA]],Tabla1[NETO EN PPRO8])</f>
        <v>0</v>
      </c>
      <c r="F186" s="6">
        <f>SUMIF(Tabla1[SEMANA],Tabla3[[#This Row],[Nº DE SEMANA]],Tabla1[FEES])</f>
        <v>0</v>
      </c>
      <c r="G186" s="6" t="str">
        <f t="shared" si="12"/>
        <v/>
      </c>
      <c r="H186" s="6">
        <f>COUNTIF('registro operativa'!$G$3:$G$11268,Tabla3[[#This Row],[Nº DE SEMANA]])</f>
        <v>0</v>
      </c>
      <c r="I186" s="6">
        <f>COUNTIFS('registro operativa'!$G$3:$G$11268,Tabla3[[#This Row],[Nº DE SEMANA]],'registro operativa'!$Y$3:$Y$11268,"&gt;0")</f>
        <v>0</v>
      </c>
      <c r="J186" s="6">
        <f>COUNTIFS('registro operativa'!$G$3:$G$11268,Tabla3[[#This Row],[Nº DE SEMANA]],'registro operativa'!$Y$3:$Y$11268,"&lt;0")</f>
        <v>0</v>
      </c>
      <c r="K186" s="6">
        <f>COUNTIFS('registro operativa'!$H$3:$H$11268,Tabla3[[#This Row],[Nº DE SEMANA]],'registro operativa'!$Y$3:$Y$11268,0)</f>
        <v>0</v>
      </c>
      <c r="L186" s="6" t="str">
        <f t="shared" si="13"/>
        <v/>
      </c>
      <c r="M186" s="6" t="str">
        <f>IFERROR(AVERAGEIFS('registro operativa'!$Y$3:$Y$11268,'registro operativa'!$G$3:$G$11268,Tabla3[[#This Row],[Nº DE SEMANA]],'registro operativa'!$Y$3:$Y$11268,"&gt;0"),"")</f>
        <v/>
      </c>
      <c r="N186" s="6" t="str">
        <f>IFERROR(AVERAGEIFS('registro operativa'!$Y$3:$Y$11268,'registro operativa'!$G$3:$G$11268,Tabla3[[#This Row],[Nº DE SEMANA]],'registro operativa'!$Y$3:$Y$11268,"&lt;0"),"")</f>
        <v/>
      </c>
      <c r="O186" s="6" t="str">
        <f t="shared" si="14"/>
        <v/>
      </c>
      <c r="P186" s="6" t="str">
        <f t="shared" si="15"/>
        <v/>
      </c>
      <c r="Q186" s="23"/>
      <c r="R186" s="23"/>
      <c r="S186" s="23"/>
    </row>
    <row r="187" spans="1:19" x14ac:dyDescent="0.25">
      <c r="A187" s="23"/>
      <c r="B187" s="23"/>
      <c r="C187" s="6">
        <f>IFERROR(COUNTIFS('registro operativa'!$AE$3:$AE$11268,1,'registro operativa'!$G$3:$G$11268,Tabla3[[#This Row],[Nº DE SEMANA]]),"")</f>
        <v>0</v>
      </c>
      <c r="D187" s="6">
        <f>SUMIF(Tabla1[SEMANA],Tabla3[[#This Row],[Nº DE SEMANA]],Tabla1[GROSS])</f>
        <v>0</v>
      </c>
      <c r="E187" s="6">
        <f>SUMIF(Tabla1[SEMANA],Tabla3[[#This Row],[Nº DE SEMANA]],Tabla1[NETO EN PPRO8])</f>
        <v>0</v>
      </c>
      <c r="F187" s="6">
        <f>SUMIF(Tabla1[SEMANA],Tabla3[[#This Row],[Nº DE SEMANA]],Tabla1[FEES])</f>
        <v>0</v>
      </c>
      <c r="G187" s="6" t="str">
        <f t="shared" si="12"/>
        <v/>
      </c>
      <c r="H187" s="6">
        <f>COUNTIF('registro operativa'!$G$3:$G$11268,Tabla3[[#This Row],[Nº DE SEMANA]])</f>
        <v>0</v>
      </c>
      <c r="I187" s="6">
        <f>COUNTIFS('registro operativa'!$G$3:$G$11268,Tabla3[[#This Row],[Nº DE SEMANA]],'registro operativa'!$Y$3:$Y$11268,"&gt;0")</f>
        <v>0</v>
      </c>
      <c r="J187" s="6">
        <f>COUNTIFS('registro operativa'!$G$3:$G$11268,Tabla3[[#This Row],[Nº DE SEMANA]],'registro operativa'!$Y$3:$Y$11268,"&lt;0")</f>
        <v>0</v>
      </c>
      <c r="K187" s="6">
        <f>COUNTIFS('registro operativa'!$H$3:$H$11268,Tabla3[[#This Row],[Nº DE SEMANA]],'registro operativa'!$Y$3:$Y$11268,0)</f>
        <v>0</v>
      </c>
      <c r="L187" s="6" t="str">
        <f t="shared" si="13"/>
        <v/>
      </c>
      <c r="M187" s="6" t="str">
        <f>IFERROR(AVERAGEIFS('registro operativa'!$Y$3:$Y$11268,'registro operativa'!$G$3:$G$11268,Tabla3[[#This Row],[Nº DE SEMANA]],'registro operativa'!$Y$3:$Y$11268,"&gt;0"),"")</f>
        <v/>
      </c>
      <c r="N187" s="6" t="str">
        <f>IFERROR(AVERAGEIFS('registro operativa'!$Y$3:$Y$11268,'registro operativa'!$G$3:$G$11268,Tabla3[[#This Row],[Nº DE SEMANA]],'registro operativa'!$Y$3:$Y$11268,"&lt;0"),"")</f>
        <v/>
      </c>
      <c r="O187" s="6" t="str">
        <f t="shared" si="14"/>
        <v/>
      </c>
      <c r="P187" s="6" t="str">
        <f t="shared" si="15"/>
        <v/>
      </c>
      <c r="Q187" s="23"/>
      <c r="R187" s="23"/>
      <c r="S187" s="23"/>
    </row>
    <row r="188" spans="1:19" x14ac:dyDescent="0.25">
      <c r="A188" s="23"/>
      <c r="B188" s="23"/>
      <c r="C188" s="6">
        <f>IFERROR(COUNTIFS('registro operativa'!$AE$3:$AE$11268,1,'registro operativa'!$G$3:$G$11268,Tabla3[[#This Row],[Nº DE SEMANA]]),"")</f>
        <v>0</v>
      </c>
      <c r="D188" s="6">
        <f>SUMIF(Tabla1[SEMANA],Tabla3[[#This Row],[Nº DE SEMANA]],Tabla1[GROSS])</f>
        <v>0</v>
      </c>
      <c r="E188" s="6">
        <f>SUMIF(Tabla1[SEMANA],Tabla3[[#This Row],[Nº DE SEMANA]],Tabla1[NETO EN PPRO8])</f>
        <v>0</v>
      </c>
      <c r="F188" s="6">
        <f>SUMIF(Tabla1[SEMANA],Tabla3[[#This Row],[Nº DE SEMANA]],Tabla1[FEES])</f>
        <v>0</v>
      </c>
      <c r="G188" s="6" t="str">
        <f t="shared" si="12"/>
        <v/>
      </c>
      <c r="H188" s="6">
        <f>COUNTIF('registro operativa'!$G$3:$G$11268,Tabla3[[#This Row],[Nº DE SEMANA]])</f>
        <v>0</v>
      </c>
      <c r="I188" s="6">
        <f>COUNTIFS('registro operativa'!$G$3:$G$11268,Tabla3[[#This Row],[Nº DE SEMANA]],'registro operativa'!$Y$3:$Y$11268,"&gt;0")</f>
        <v>0</v>
      </c>
      <c r="J188" s="6">
        <f>COUNTIFS('registro operativa'!$G$3:$G$11268,Tabla3[[#This Row],[Nº DE SEMANA]],'registro operativa'!$Y$3:$Y$11268,"&lt;0")</f>
        <v>0</v>
      </c>
      <c r="K188" s="6">
        <f>COUNTIFS('registro operativa'!$H$3:$H$11268,Tabla3[[#This Row],[Nº DE SEMANA]],'registro operativa'!$Y$3:$Y$11268,0)</f>
        <v>0</v>
      </c>
      <c r="L188" s="6" t="str">
        <f t="shared" si="13"/>
        <v/>
      </c>
      <c r="M188" s="6" t="str">
        <f>IFERROR(AVERAGEIFS('registro operativa'!$Y$3:$Y$11268,'registro operativa'!$G$3:$G$11268,Tabla3[[#This Row],[Nº DE SEMANA]],'registro operativa'!$Y$3:$Y$11268,"&gt;0"),"")</f>
        <v/>
      </c>
      <c r="N188" s="6" t="str">
        <f>IFERROR(AVERAGEIFS('registro operativa'!$Y$3:$Y$11268,'registro operativa'!$G$3:$G$11268,Tabla3[[#This Row],[Nº DE SEMANA]],'registro operativa'!$Y$3:$Y$11268,"&lt;0"),"")</f>
        <v/>
      </c>
      <c r="O188" s="6" t="str">
        <f t="shared" si="14"/>
        <v/>
      </c>
      <c r="P188" s="6" t="str">
        <f t="shared" si="15"/>
        <v/>
      </c>
      <c r="Q188" s="23"/>
      <c r="R188" s="23"/>
      <c r="S188" s="23"/>
    </row>
    <row r="189" spans="1:19" x14ac:dyDescent="0.25">
      <c r="A189" s="23"/>
      <c r="B189" s="23"/>
      <c r="C189" s="6">
        <f>IFERROR(COUNTIFS('registro operativa'!$AE$3:$AE$11268,1,'registro operativa'!$G$3:$G$11268,Tabla3[[#This Row],[Nº DE SEMANA]]),"")</f>
        <v>0</v>
      </c>
      <c r="D189" s="6">
        <f>SUMIF(Tabla1[SEMANA],Tabla3[[#This Row],[Nº DE SEMANA]],Tabla1[GROSS])</f>
        <v>0</v>
      </c>
      <c r="E189" s="6">
        <f>SUMIF(Tabla1[SEMANA],Tabla3[[#This Row],[Nº DE SEMANA]],Tabla1[NETO EN PPRO8])</f>
        <v>0</v>
      </c>
      <c r="F189" s="6">
        <f>SUMIF(Tabla1[SEMANA],Tabla3[[#This Row],[Nº DE SEMANA]],Tabla1[FEES])</f>
        <v>0</v>
      </c>
      <c r="G189" s="6" t="str">
        <f t="shared" si="12"/>
        <v/>
      </c>
      <c r="H189" s="6">
        <f>COUNTIF('registro operativa'!$G$3:$G$11268,Tabla3[[#This Row],[Nº DE SEMANA]])</f>
        <v>0</v>
      </c>
      <c r="I189" s="6">
        <f>COUNTIFS('registro operativa'!$G$3:$G$11268,Tabla3[[#This Row],[Nº DE SEMANA]],'registro operativa'!$Y$3:$Y$11268,"&gt;0")</f>
        <v>0</v>
      </c>
      <c r="J189" s="6">
        <f>COUNTIFS('registro operativa'!$G$3:$G$11268,Tabla3[[#This Row],[Nº DE SEMANA]],'registro operativa'!$Y$3:$Y$11268,"&lt;0")</f>
        <v>0</v>
      </c>
      <c r="K189" s="6">
        <f>COUNTIFS('registro operativa'!$H$3:$H$11268,Tabla3[[#This Row],[Nº DE SEMANA]],'registro operativa'!$Y$3:$Y$11268,0)</f>
        <v>0</v>
      </c>
      <c r="L189" s="6" t="str">
        <f t="shared" si="13"/>
        <v/>
      </c>
      <c r="M189" s="6" t="str">
        <f>IFERROR(AVERAGEIFS('registro operativa'!$Y$3:$Y$11268,'registro operativa'!$G$3:$G$11268,Tabla3[[#This Row],[Nº DE SEMANA]],'registro operativa'!$Y$3:$Y$11268,"&gt;0"),"")</f>
        <v/>
      </c>
      <c r="N189" s="6" t="str">
        <f>IFERROR(AVERAGEIFS('registro operativa'!$Y$3:$Y$11268,'registro operativa'!$G$3:$G$11268,Tabla3[[#This Row],[Nº DE SEMANA]],'registro operativa'!$Y$3:$Y$11268,"&lt;0"),"")</f>
        <v/>
      </c>
      <c r="O189" s="6" t="str">
        <f t="shared" si="14"/>
        <v/>
      </c>
      <c r="P189" s="6" t="str">
        <f t="shared" si="15"/>
        <v/>
      </c>
      <c r="Q189" s="23"/>
      <c r="R189" s="23"/>
      <c r="S189" s="23"/>
    </row>
    <row r="190" spans="1:19" x14ac:dyDescent="0.25">
      <c r="A190" s="23"/>
      <c r="B190" s="23"/>
      <c r="C190" s="6">
        <f>IFERROR(COUNTIFS('registro operativa'!$AE$3:$AE$11268,1,'registro operativa'!$G$3:$G$11268,Tabla3[[#This Row],[Nº DE SEMANA]]),"")</f>
        <v>0</v>
      </c>
      <c r="D190" s="6">
        <f>SUMIF(Tabla1[SEMANA],Tabla3[[#This Row],[Nº DE SEMANA]],Tabla1[GROSS])</f>
        <v>0</v>
      </c>
      <c r="E190" s="6">
        <f>SUMIF(Tabla1[SEMANA],Tabla3[[#This Row],[Nº DE SEMANA]],Tabla1[NETO EN PPRO8])</f>
        <v>0</v>
      </c>
      <c r="F190" s="6">
        <f>SUMIF(Tabla1[SEMANA],Tabla3[[#This Row],[Nº DE SEMANA]],Tabla1[FEES])</f>
        <v>0</v>
      </c>
      <c r="G190" s="6" t="str">
        <f t="shared" si="12"/>
        <v/>
      </c>
      <c r="H190" s="6">
        <f>COUNTIF('registro operativa'!$G$3:$G$11268,Tabla3[[#This Row],[Nº DE SEMANA]])</f>
        <v>0</v>
      </c>
      <c r="I190" s="6">
        <f>COUNTIFS('registro operativa'!$G$3:$G$11268,Tabla3[[#This Row],[Nº DE SEMANA]],'registro operativa'!$Y$3:$Y$11268,"&gt;0")</f>
        <v>0</v>
      </c>
      <c r="J190" s="6">
        <f>COUNTIFS('registro operativa'!$G$3:$G$11268,Tabla3[[#This Row],[Nº DE SEMANA]],'registro operativa'!$Y$3:$Y$11268,"&lt;0")</f>
        <v>0</v>
      </c>
      <c r="K190" s="6">
        <f>COUNTIFS('registro operativa'!$H$3:$H$11268,Tabla3[[#This Row],[Nº DE SEMANA]],'registro operativa'!$Y$3:$Y$11268,0)</f>
        <v>0</v>
      </c>
      <c r="L190" s="6" t="str">
        <f t="shared" si="13"/>
        <v/>
      </c>
      <c r="M190" s="6" t="str">
        <f>IFERROR(AVERAGEIFS('registro operativa'!$Y$3:$Y$11268,'registro operativa'!$G$3:$G$11268,Tabla3[[#This Row],[Nº DE SEMANA]],'registro operativa'!$Y$3:$Y$11268,"&gt;0"),"")</f>
        <v/>
      </c>
      <c r="N190" s="6" t="str">
        <f>IFERROR(AVERAGEIFS('registro operativa'!$Y$3:$Y$11268,'registro operativa'!$G$3:$G$11268,Tabla3[[#This Row],[Nº DE SEMANA]],'registro operativa'!$Y$3:$Y$11268,"&lt;0"),"")</f>
        <v/>
      </c>
      <c r="O190" s="6" t="str">
        <f t="shared" si="14"/>
        <v/>
      </c>
      <c r="P190" s="6" t="str">
        <f t="shared" si="15"/>
        <v/>
      </c>
      <c r="Q190" s="23"/>
      <c r="R190" s="23"/>
      <c r="S190" s="23"/>
    </row>
    <row r="191" spans="1:19" x14ac:dyDescent="0.25">
      <c r="A191" s="23"/>
      <c r="B191" s="23"/>
      <c r="C191" s="6">
        <f>IFERROR(COUNTIFS('registro operativa'!$AE$3:$AE$11268,1,'registro operativa'!$G$3:$G$11268,Tabla3[[#This Row],[Nº DE SEMANA]]),"")</f>
        <v>0</v>
      </c>
      <c r="D191" s="6">
        <f>SUMIF(Tabla1[SEMANA],Tabla3[[#This Row],[Nº DE SEMANA]],Tabla1[GROSS])</f>
        <v>0</v>
      </c>
      <c r="E191" s="6">
        <f>SUMIF(Tabla1[SEMANA],Tabla3[[#This Row],[Nº DE SEMANA]],Tabla1[NETO EN PPRO8])</f>
        <v>0</v>
      </c>
      <c r="F191" s="6">
        <f>SUMIF(Tabla1[SEMANA],Tabla3[[#This Row],[Nº DE SEMANA]],Tabla1[FEES])</f>
        <v>0</v>
      </c>
      <c r="G191" s="6" t="str">
        <f t="shared" si="12"/>
        <v/>
      </c>
      <c r="H191" s="6">
        <f>COUNTIF('registro operativa'!$G$3:$G$11268,Tabla3[[#This Row],[Nº DE SEMANA]])</f>
        <v>0</v>
      </c>
      <c r="I191" s="6">
        <f>COUNTIFS('registro operativa'!$G$3:$G$11268,Tabla3[[#This Row],[Nº DE SEMANA]],'registro operativa'!$Y$3:$Y$11268,"&gt;0")</f>
        <v>0</v>
      </c>
      <c r="J191" s="6">
        <f>COUNTIFS('registro operativa'!$G$3:$G$11268,Tabla3[[#This Row],[Nº DE SEMANA]],'registro operativa'!$Y$3:$Y$11268,"&lt;0")</f>
        <v>0</v>
      </c>
      <c r="K191" s="6">
        <f>COUNTIFS('registro operativa'!$H$3:$H$11268,Tabla3[[#This Row],[Nº DE SEMANA]],'registro operativa'!$Y$3:$Y$11268,0)</f>
        <v>0</v>
      </c>
      <c r="L191" s="6" t="str">
        <f t="shared" si="13"/>
        <v/>
      </c>
      <c r="M191" s="6" t="str">
        <f>IFERROR(AVERAGEIFS('registro operativa'!$Y$3:$Y$11268,'registro operativa'!$G$3:$G$11268,Tabla3[[#This Row],[Nº DE SEMANA]],'registro operativa'!$Y$3:$Y$11268,"&gt;0"),"")</f>
        <v/>
      </c>
      <c r="N191" s="6" t="str">
        <f>IFERROR(AVERAGEIFS('registro operativa'!$Y$3:$Y$11268,'registro operativa'!$G$3:$G$11268,Tabla3[[#This Row],[Nº DE SEMANA]],'registro operativa'!$Y$3:$Y$11268,"&lt;0"),"")</f>
        <v/>
      </c>
      <c r="O191" s="6" t="str">
        <f t="shared" si="14"/>
        <v/>
      </c>
      <c r="P191" s="6" t="str">
        <f t="shared" si="15"/>
        <v/>
      </c>
      <c r="Q191" s="23"/>
      <c r="R191" s="23"/>
      <c r="S191" s="23"/>
    </row>
    <row r="192" spans="1:19" x14ac:dyDescent="0.25">
      <c r="A192" s="23"/>
      <c r="B192" s="23"/>
      <c r="C192" s="6">
        <f>IFERROR(COUNTIFS('registro operativa'!$AE$3:$AE$11268,1,'registro operativa'!$G$3:$G$11268,Tabla3[[#This Row],[Nº DE SEMANA]]),"")</f>
        <v>0</v>
      </c>
      <c r="D192" s="6">
        <f>SUMIF(Tabla1[SEMANA],Tabla3[[#This Row],[Nº DE SEMANA]],Tabla1[GROSS])</f>
        <v>0</v>
      </c>
      <c r="E192" s="6">
        <f>SUMIF(Tabla1[SEMANA],Tabla3[[#This Row],[Nº DE SEMANA]],Tabla1[NETO EN PPRO8])</f>
        <v>0</v>
      </c>
      <c r="F192" s="6">
        <f>SUMIF(Tabla1[SEMANA],Tabla3[[#This Row],[Nº DE SEMANA]],Tabla1[FEES])</f>
        <v>0</v>
      </c>
      <c r="G192" s="6" t="str">
        <f t="shared" si="12"/>
        <v/>
      </c>
      <c r="H192" s="6">
        <f>COUNTIF('registro operativa'!$G$3:$G$11268,Tabla3[[#This Row],[Nº DE SEMANA]])</f>
        <v>0</v>
      </c>
      <c r="I192" s="6">
        <f>COUNTIFS('registro operativa'!$G$3:$G$11268,Tabla3[[#This Row],[Nº DE SEMANA]],'registro operativa'!$Y$3:$Y$11268,"&gt;0")</f>
        <v>0</v>
      </c>
      <c r="J192" s="6">
        <f>COUNTIFS('registro operativa'!$G$3:$G$11268,Tabla3[[#This Row],[Nº DE SEMANA]],'registro operativa'!$Y$3:$Y$11268,"&lt;0")</f>
        <v>0</v>
      </c>
      <c r="K192" s="6">
        <f>COUNTIFS('registro operativa'!$H$3:$H$11268,Tabla3[[#This Row],[Nº DE SEMANA]],'registro operativa'!$Y$3:$Y$11268,0)</f>
        <v>0</v>
      </c>
      <c r="L192" s="6" t="str">
        <f t="shared" si="13"/>
        <v/>
      </c>
      <c r="M192" s="6" t="str">
        <f>IFERROR(AVERAGEIFS('registro operativa'!$Y$3:$Y$11268,'registro operativa'!$G$3:$G$11268,Tabla3[[#This Row],[Nº DE SEMANA]],'registro operativa'!$Y$3:$Y$11268,"&gt;0"),"")</f>
        <v/>
      </c>
      <c r="N192" s="6" t="str">
        <f>IFERROR(AVERAGEIFS('registro operativa'!$Y$3:$Y$11268,'registro operativa'!$G$3:$G$11268,Tabla3[[#This Row],[Nº DE SEMANA]],'registro operativa'!$Y$3:$Y$11268,"&lt;0"),"")</f>
        <v/>
      </c>
      <c r="O192" s="6" t="str">
        <f t="shared" si="14"/>
        <v/>
      </c>
      <c r="P192" s="6" t="str">
        <f t="shared" si="15"/>
        <v/>
      </c>
      <c r="Q192" s="23"/>
      <c r="R192" s="23"/>
      <c r="S192" s="23"/>
    </row>
    <row r="193" spans="1:19" x14ac:dyDescent="0.25">
      <c r="A193" s="23"/>
      <c r="B193" s="23"/>
      <c r="C193" s="6">
        <f>IFERROR(COUNTIFS('registro operativa'!$AE$3:$AE$11268,1,'registro operativa'!$G$3:$G$11268,Tabla3[[#This Row],[Nº DE SEMANA]]),"")</f>
        <v>0</v>
      </c>
      <c r="D193" s="6">
        <f>SUMIF(Tabla1[SEMANA],Tabla3[[#This Row],[Nº DE SEMANA]],Tabla1[GROSS])</f>
        <v>0</v>
      </c>
      <c r="E193" s="6">
        <f>SUMIF(Tabla1[SEMANA],Tabla3[[#This Row],[Nº DE SEMANA]],Tabla1[NETO EN PPRO8])</f>
        <v>0</v>
      </c>
      <c r="F193" s="6">
        <f>SUMIF(Tabla1[SEMANA],Tabla3[[#This Row],[Nº DE SEMANA]],Tabla1[FEES])</f>
        <v>0</v>
      </c>
      <c r="G193" s="6" t="str">
        <f t="shared" si="12"/>
        <v/>
      </c>
      <c r="H193" s="6">
        <f>COUNTIF('registro operativa'!$G$3:$G$11268,Tabla3[[#This Row],[Nº DE SEMANA]])</f>
        <v>0</v>
      </c>
      <c r="I193" s="6">
        <f>COUNTIFS('registro operativa'!$G$3:$G$11268,Tabla3[[#This Row],[Nº DE SEMANA]],'registro operativa'!$Y$3:$Y$11268,"&gt;0")</f>
        <v>0</v>
      </c>
      <c r="J193" s="6">
        <f>COUNTIFS('registro operativa'!$G$3:$G$11268,Tabla3[[#This Row],[Nº DE SEMANA]],'registro operativa'!$Y$3:$Y$11268,"&lt;0")</f>
        <v>0</v>
      </c>
      <c r="K193" s="6">
        <f>COUNTIFS('registro operativa'!$H$3:$H$11268,Tabla3[[#This Row],[Nº DE SEMANA]],'registro operativa'!$Y$3:$Y$11268,0)</f>
        <v>0</v>
      </c>
      <c r="L193" s="6" t="str">
        <f t="shared" si="13"/>
        <v/>
      </c>
      <c r="M193" s="6" t="str">
        <f>IFERROR(AVERAGEIFS('registro operativa'!$Y$3:$Y$11268,'registro operativa'!$G$3:$G$11268,Tabla3[[#This Row],[Nº DE SEMANA]],'registro operativa'!$Y$3:$Y$11268,"&gt;0"),"")</f>
        <v/>
      </c>
      <c r="N193" s="6" t="str">
        <f>IFERROR(AVERAGEIFS('registro operativa'!$Y$3:$Y$11268,'registro operativa'!$G$3:$G$11268,Tabla3[[#This Row],[Nº DE SEMANA]],'registro operativa'!$Y$3:$Y$11268,"&lt;0"),"")</f>
        <v/>
      </c>
      <c r="O193" s="6" t="str">
        <f t="shared" si="14"/>
        <v/>
      </c>
      <c r="P193" s="6" t="str">
        <f t="shared" si="15"/>
        <v/>
      </c>
      <c r="Q193" s="23"/>
      <c r="R193" s="23"/>
      <c r="S193" s="23"/>
    </row>
    <row r="194" spans="1:19" x14ac:dyDescent="0.25">
      <c r="A194" s="23"/>
      <c r="B194" s="23"/>
      <c r="C194" s="6">
        <f>IFERROR(COUNTIFS('registro operativa'!$AE$3:$AE$11268,1,'registro operativa'!$G$3:$G$11268,Tabla3[[#This Row],[Nº DE SEMANA]]),"")</f>
        <v>0</v>
      </c>
      <c r="D194" s="6">
        <f>SUMIF(Tabla1[SEMANA],Tabla3[[#This Row],[Nº DE SEMANA]],Tabla1[GROSS])</f>
        <v>0</v>
      </c>
      <c r="E194" s="6">
        <f>SUMIF(Tabla1[SEMANA],Tabla3[[#This Row],[Nº DE SEMANA]],Tabla1[NETO EN PPRO8])</f>
        <v>0</v>
      </c>
      <c r="F194" s="6">
        <f>SUMIF(Tabla1[SEMANA],Tabla3[[#This Row],[Nº DE SEMANA]],Tabla1[FEES])</f>
        <v>0</v>
      </c>
      <c r="G194" s="6" t="str">
        <f t="shared" si="12"/>
        <v/>
      </c>
      <c r="H194" s="6">
        <f>COUNTIF('registro operativa'!$G$3:$G$11268,Tabla3[[#This Row],[Nº DE SEMANA]])</f>
        <v>0</v>
      </c>
      <c r="I194" s="6">
        <f>COUNTIFS('registro operativa'!$G$3:$G$11268,Tabla3[[#This Row],[Nº DE SEMANA]],'registro operativa'!$Y$3:$Y$11268,"&gt;0")</f>
        <v>0</v>
      </c>
      <c r="J194" s="6">
        <f>COUNTIFS('registro operativa'!$G$3:$G$11268,Tabla3[[#This Row],[Nº DE SEMANA]],'registro operativa'!$Y$3:$Y$11268,"&lt;0")</f>
        <v>0</v>
      </c>
      <c r="K194" s="6">
        <f>COUNTIFS('registro operativa'!$H$3:$H$11268,Tabla3[[#This Row],[Nº DE SEMANA]],'registro operativa'!$Y$3:$Y$11268,0)</f>
        <v>0</v>
      </c>
      <c r="L194" s="6" t="str">
        <f t="shared" si="13"/>
        <v/>
      </c>
      <c r="M194" s="6" t="str">
        <f>IFERROR(AVERAGEIFS('registro operativa'!$Y$3:$Y$11268,'registro operativa'!$G$3:$G$11268,Tabla3[[#This Row],[Nº DE SEMANA]],'registro operativa'!$Y$3:$Y$11268,"&gt;0"),"")</f>
        <v/>
      </c>
      <c r="N194" s="6" t="str">
        <f>IFERROR(AVERAGEIFS('registro operativa'!$Y$3:$Y$11268,'registro operativa'!$G$3:$G$11268,Tabla3[[#This Row],[Nº DE SEMANA]],'registro operativa'!$Y$3:$Y$11268,"&lt;0"),"")</f>
        <v/>
      </c>
      <c r="O194" s="6" t="str">
        <f t="shared" si="14"/>
        <v/>
      </c>
      <c r="P194" s="6" t="str">
        <f t="shared" si="15"/>
        <v/>
      </c>
      <c r="Q194" s="23"/>
      <c r="R194" s="23"/>
      <c r="S194" s="23"/>
    </row>
    <row r="195" spans="1:19" x14ac:dyDescent="0.25">
      <c r="A195" s="23"/>
      <c r="B195" s="23"/>
      <c r="C195" s="6">
        <f>IFERROR(COUNTIFS('registro operativa'!$AE$3:$AE$11268,1,'registro operativa'!$G$3:$G$11268,Tabla3[[#This Row],[Nº DE SEMANA]]),"")</f>
        <v>0</v>
      </c>
      <c r="D195" s="6">
        <f>SUMIF(Tabla1[SEMANA],Tabla3[[#This Row],[Nº DE SEMANA]],Tabla1[GROSS])</f>
        <v>0</v>
      </c>
      <c r="E195" s="6">
        <f>SUMIF(Tabla1[SEMANA],Tabla3[[#This Row],[Nº DE SEMANA]],Tabla1[NETO EN PPRO8])</f>
        <v>0</v>
      </c>
      <c r="F195" s="6">
        <f>SUMIF(Tabla1[SEMANA],Tabla3[[#This Row],[Nº DE SEMANA]],Tabla1[FEES])</f>
        <v>0</v>
      </c>
      <c r="G195" s="6" t="str">
        <f t="shared" si="12"/>
        <v/>
      </c>
      <c r="H195" s="6">
        <f>COUNTIF('registro operativa'!$G$3:$G$11268,Tabla3[[#This Row],[Nº DE SEMANA]])</f>
        <v>0</v>
      </c>
      <c r="I195" s="6">
        <f>COUNTIFS('registro operativa'!$G$3:$G$11268,Tabla3[[#This Row],[Nº DE SEMANA]],'registro operativa'!$Y$3:$Y$11268,"&gt;0")</f>
        <v>0</v>
      </c>
      <c r="J195" s="6">
        <f>COUNTIFS('registro operativa'!$G$3:$G$11268,Tabla3[[#This Row],[Nº DE SEMANA]],'registro operativa'!$Y$3:$Y$11268,"&lt;0")</f>
        <v>0</v>
      </c>
      <c r="K195" s="6">
        <f>COUNTIFS('registro operativa'!$H$3:$H$11268,Tabla3[[#This Row],[Nº DE SEMANA]],'registro operativa'!$Y$3:$Y$11268,0)</f>
        <v>0</v>
      </c>
      <c r="L195" s="6" t="str">
        <f t="shared" si="13"/>
        <v/>
      </c>
      <c r="M195" s="6" t="str">
        <f>IFERROR(AVERAGEIFS('registro operativa'!$Y$3:$Y$11268,'registro operativa'!$G$3:$G$11268,Tabla3[[#This Row],[Nº DE SEMANA]],'registro operativa'!$Y$3:$Y$11268,"&gt;0"),"")</f>
        <v/>
      </c>
      <c r="N195" s="6" t="str">
        <f>IFERROR(AVERAGEIFS('registro operativa'!$Y$3:$Y$11268,'registro operativa'!$G$3:$G$11268,Tabla3[[#This Row],[Nº DE SEMANA]],'registro operativa'!$Y$3:$Y$11268,"&lt;0"),"")</f>
        <v/>
      </c>
      <c r="O195" s="6" t="str">
        <f t="shared" si="14"/>
        <v/>
      </c>
      <c r="P195" s="6" t="str">
        <f t="shared" si="15"/>
        <v/>
      </c>
      <c r="Q195" s="23"/>
      <c r="R195" s="23"/>
      <c r="S195" s="23"/>
    </row>
    <row r="196" spans="1:19" x14ac:dyDescent="0.25">
      <c r="A196" s="23"/>
      <c r="B196" s="23"/>
      <c r="C196" s="6">
        <f>IFERROR(COUNTIFS('registro operativa'!$AE$3:$AE$11268,1,'registro operativa'!$G$3:$G$11268,Tabla3[[#This Row],[Nº DE SEMANA]]),"")</f>
        <v>0</v>
      </c>
      <c r="D196" s="6">
        <f>SUMIF(Tabla1[SEMANA],Tabla3[[#This Row],[Nº DE SEMANA]],Tabla1[GROSS])</f>
        <v>0</v>
      </c>
      <c r="E196" s="6">
        <f>SUMIF(Tabla1[SEMANA],Tabla3[[#This Row],[Nº DE SEMANA]],Tabla1[NETO EN PPRO8])</f>
        <v>0</v>
      </c>
      <c r="F196" s="6">
        <f>SUMIF(Tabla1[SEMANA],Tabla3[[#This Row],[Nº DE SEMANA]],Tabla1[FEES])</f>
        <v>0</v>
      </c>
      <c r="G196" s="6" t="str">
        <f t="shared" si="12"/>
        <v/>
      </c>
      <c r="H196" s="6">
        <f>COUNTIF('registro operativa'!$G$3:$G$11268,Tabla3[[#This Row],[Nº DE SEMANA]])</f>
        <v>0</v>
      </c>
      <c r="I196" s="6">
        <f>COUNTIFS('registro operativa'!$G$3:$G$11268,Tabla3[[#This Row],[Nº DE SEMANA]],'registro operativa'!$Y$3:$Y$11268,"&gt;0")</f>
        <v>0</v>
      </c>
      <c r="J196" s="6">
        <f>COUNTIFS('registro operativa'!$G$3:$G$11268,Tabla3[[#This Row],[Nº DE SEMANA]],'registro operativa'!$Y$3:$Y$11268,"&lt;0")</f>
        <v>0</v>
      </c>
      <c r="K196" s="6">
        <f>COUNTIFS('registro operativa'!$H$3:$H$11268,Tabla3[[#This Row],[Nº DE SEMANA]],'registro operativa'!$Y$3:$Y$11268,0)</f>
        <v>0</v>
      </c>
      <c r="L196" s="6" t="str">
        <f t="shared" si="13"/>
        <v/>
      </c>
      <c r="M196" s="6" t="str">
        <f>IFERROR(AVERAGEIFS('registro operativa'!$Y$3:$Y$11268,'registro operativa'!$G$3:$G$11268,Tabla3[[#This Row],[Nº DE SEMANA]],'registro operativa'!$Y$3:$Y$11268,"&gt;0"),"")</f>
        <v/>
      </c>
      <c r="N196" s="6" t="str">
        <f>IFERROR(AVERAGEIFS('registro operativa'!$Y$3:$Y$11268,'registro operativa'!$G$3:$G$11268,Tabla3[[#This Row],[Nº DE SEMANA]],'registro operativa'!$Y$3:$Y$11268,"&lt;0"),"")</f>
        <v/>
      </c>
      <c r="O196" s="6" t="str">
        <f t="shared" si="14"/>
        <v/>
      </c>
      <c r="P196" s="6" t="str">
        <f t="shared" si="15"/>
        <v/>
      </c>
      <c r="Q196" s="23"/>
      <c r="R196" s="23"/>
      <c r="S196" s="23"/>
    </row>
    <row r="197" spans="1:19" x14ac:dyDescent="0.25">
      <c r="A197" s="23"/>
      <c r="B197" s="23"/>
      <c r="C197" s="6">
        <f>IFERROR(COUNTIFS('registro operativa'!$AE$3:$AE$11268,1,'registro operativa'!$G$3:$G$11268,Tabla3[[#This Row],[Nº DE SEMANA]]),"")</f>
        <v>0</v>
      </c>
      <c r="D197" s="6">
        <f>SUMIF(Tabla1[SEMANA],Tabla3[[#This Row],[Nº DE SEMANA]],Tabla1[GROSS])</f>
        <v>0</v>
      </c>
      <c r="E197" s="6">
        <f>SUMIF(Tabla1[SEMANA],Tabla3[[#This Row],[Nº DE SEMANA]],Tabla1[NETO EN PPRO8])</f>
        <v>0</v>
      </c>
      <c r="F197" s="6">
        <f>SUMIF(Tabla1[SEMANA],Tabla3[[#This Row],[Nº DE SEMANA]],Tabla1[FEES])</f>
        <v>0</v>
      </c>
      <c r="G197" s="6" t="str">
        <f t="shared" si="12"/>
        <v/>
      </c>
      <c r="H197" s="6">
        <f>COUNTIF('registro operativa'!$G$3:$G$11268,Tabla3[[#This Row],[Nº DE SEMANA]])</f>
        <v>0</v>
      </c>
      <c r="I197" s="6">
        <f>COUNTIFS('registro operativa'!$G$3:$G$11268,Tabla3[[#This Row],[Nº DE SEMANA]],'registro operativa'!$Y$3:$Y$11268,"&gt;0")</f>
        <v>0</v>
      </c>
      <c r="J197" s="6">
        <f>COUNTIFS('registro operativa'!$G$3:$G$11268,Tabla3[[#This Row],[Nº DE SEMANA]],'registro operativa'!$Y$3:$Y$11268,"&lt;0")</f>
        <v>0</v>
      </c>
      <c r="K197" s="6">
        <f>COUNTIFS('registro operativa'!$H$3:$H$11268,Tabla3[[#This Row],[Nº DE SEMANA]],'registro operativa'!$Y$3:$Y$11268,0)</f>
        <v>0</v>
      </c>
      <c r="L197" s="6" t="str">
        <f t="shared" si="13"/>
        <v/>
      </c>
      <c r="M197" s="6" t="str">
        <f>IFERROR(AVERAGEIFS('registro operativa'!$Y$3:$Y$11268,'registro operativa'!$G$3:$G$11268,Tabla3[[#This Row],[Nº DE SEMANA]],'registro operativa'!$Y$3:$Y$11268,"&gt;0"),"")</f>
        <v/>
      </c>
      <c r="N197" s="6" t="str">
        <f>IFERROR(AVERAGEIFS('registro operativa'!$Y$3:$Y$11268,'registro operativa'!$G$3:$G$11268,Tabla3[[#This Row],[Nº DE SEMANA]],'registro operativa'!$Y$3:$Y$11268,"&lt;0"),"")</f>
        <v/>
      </c>
      <c r="O197" s="6" t="str">
        <f t="shared" si="14"/>
        <v/>
      </c>
      <c r="P197" s="6" t="str">
        <f t="shared" si="15"/>
        <v/>
      </c>
      <c r="Q197" s="23"/>
      <c r="R197" s="23"/>
      <c r="S197" s="23"/>
    </row>
    <row r="198" spans="1:19" x14ac:dyDescent="0.25">
      <c r="A198" s="23"/>
      <c r="B198" s="23"/>
      <c r="C198" s="6">
        <f>IFERROR(COUNTIFS('registro operativa'!$AE$3:$AE$11268,1,'registro operativa'!$G$3:$G$11268,Tabla3[[#This Row],[Nº DE SEMANA]]),"")</f>
        <v>0</v>
      </c>
      <c r="D198" s="6">
        <f>SUMIF(Tabla1[SEMANA],Tabla3[[#This Row],[Nº DE SEMANA]],Tabla1[GROSS])</f>
        <v>0</v>
      </c>
      <c r="E198" s="6">
        <f>SUMIF(Tabla1[SEMANA],Tabla3[[#This Row],[Nº DE SEMANA]],Tabla1[NETO EN PPRO8])</f>
        <v>0</v>
      </c>
      <c r="F198" s="6">
        <f>SUMIF(Tabla1[SEMANA],Tabla3[[#This Row],[Nº DE SEMANA]],Tabla1[FEES])</f>
        <v>0</v>
      </c>
      <c r="G198" s="6" t="str">
        <f t="shared" si="12"/>
        <v/>
      </c>
      <c r="H198" s="6">
        <f>COUNTIF('registro operativa'!$G$3:$G$11268,Tabla3[[#This Row],[Nº DE SEMANA]])</f>
        <v>0</v>
      </c>
      <c r="I198" s="6">
        <f>COUNTIFS('registro operativa'!$G$3:$G$11268,Tabla3[[#This Row],[Nº DE SEMANA]],'registro operativa'!$Y$3:$Y$11268,"&gt;0")</f>
        <v>0</v>
      </c>
      <c r="J198" s="6">
        <f>COUNTIFS('registro operativa'!$G$3:$G$11268,Tabla3[[#This Row],[Nº DE SEMANA]],'registro operativa'!$Y$3:$Y$11268,"&lt;0")</f>
        <v>0</v>
      </c>
      <c r="K198" s="6">
        <f>COUNTIFS('registro operativa'!$H$3:$H$11268,Tabla3[[#This Row],[Nº DE SEMANA]],'registro operativa'!$Y$3:$Y$11268,0)</f>
        <v>0</v>
      </c>
      <c r="L198" s="6" t="str">
        <f t="shared" si="13"/>
        <v/>
      </c>
      <c r="M198" s="6" t="str">
        <f>IFERROR(AVERAGEIFS('registro operativa'!$Y$3:$Y$11268,'registro operativa'!$G$3:$G$11268,Tabla3[[#This Row],[Nº DE SEMANA]],'registro operativa'!$Y$3:$Y$11268,"&gt;0"),"")</f>
        <v/>
      </c>
      <c r="N198" s="6" t="str">
        <f>IFERROR(AVERAGEIFS('registro operativa'!$Y$3:$Y$11268,'registro operativa'!$G$3:$G$11268,Tabla3[[#This Row],[Nº DE SEMANA]],'registro operativa'!$Y$3:$Y$11268,"&lt;0"),"")</f>
        <v/>
      </c>
      <c r="O198" s="6" t="str">
        <f t="shared" si="14"/>
        <v/>
      </c>
      <c r="P198" s="6" t="str">
        <f t="shared" si="15"/>
        <v/>
      </c>
      <c r="Q198" s="23"/>
      <c r="R198" s="23"/>
      <c r="S198" s="23"/>
    </row>
    <row r="199" spans="1:19" x14ac:dyDescent="0.25">
      <c r="A199" s="23"/>
      <c r="B199" s="23"/>
      <c r="C199" s="6">
        <f>IFERROR(COUNTIFS('registro operativa'!$AE$3:$AE$11268,1,'registro operativa'!$G$3:$G$11268,Tabla3[[#This Row],[Nº DE SEMANA]]),"")</f>
        <v>0</v>
      </c>
      <c r="D199" s="6">
        <f>SUMIF(Tabla1[SEMANA],Tabla3[[#This Row],[Nº DE SEMANA]],Tabla1[GROSS])</f>
        <v>0</v>
      </c>
      <c r="E199" s="6">
        <f>SUMIF(Tabla1[SEMANA],Tabla3[[#This Row],[Nº DE SEMANA]],Tabla1[NETO EN PPRO8])</f>
        <v>0</v>
      </c>
      <c r="F199" s="6">
        <f>SUMIF(Tabla1[SEMANA],Tabla3[[#This Row],[Nº DE SEMANA]],Tabla1[FEES])</f>
        <v>0</v>
      </c>
      <c r="G199" s="6" t="str">
        <f t="shared" si="12"/>
        <v/>
      </c>
      <c r="H199" s="6">
        <f>COUNTIF('registro operativa'!$G$3:$G$11268,Tabla3[[#This Row],[Nº DE SEMANA]])</f>
        <v>0</v>
      </c>
      <c r="I199" s="6">
        <f>COUNTIFS('registro operativa'!$G$3:$G$11268,Tabla3[[#This Row],[Nº DE SEMANA]],'registro operativa'!$Y$3:$Y$11268,"&gt;0")</f>
        <v>0</v>
      </c>
      <c r="J199" s="6">
        <f>COUNTIFS('registro operativa'!$G$3:$G$11268,Tabla3[[#This Row],[Nº DE SEMANA]],'registro operativa'!$Y$3:$Y$11268,"&lt;0")</f>
        <v>0</v>
      </c>
      <c r="K199" s="6">
        <f>COUNTIFS('registro operativa'!$H$3:$H$11268,Tabla3[[#This Row],[Nº DE SEMANA]],'registro operativa'!$Y$3:$Y$11268,0)</f>
        <v>0</v>
      </c>
      <c r="L199" s="6" t="str">
        <f t="shared" si="13"/>
        <v/>
      </c>
      <c r="M199" s="6" t="str">
        <f>IFERROR(AVERAGEIFS('registro operativa'!$Y$3:$Y$11268,'registro operativa'!$G$3:$G$11268,Tabla3[[#This Row],[Nº DE SEMANA]],'registro operativa'!$Y$3:$Y$11268,"&gt;0"),"")</f>
        <v/>
      </c>
      <c r="N199" s="6" t="str">
        <f>IFERROR(AVERAGEIFS('registro operativa'!$Y$3:$Y$11268,'registro operativa'!$G$3:$G$11268,Tabla3[[#This Row],[Nº DE SEMANA]],'registro operativa'!$Y$3:$Y$11268,"&lt;0"),"")</f>
        <v/>
      </c>
      <c r="O199" s="6" t="str">
        <f t="shared" si="14"/>
        <v/>
      </c>
      <c r="P199" s="6" t="str">
        <f t="shared" si="15"/>
        <v/>
      </c>
      <c r="Q199" s="23"/>
      <c r="R199" s="23"/>
      <c r="S199" s="23"/>
    </row>
    <row r="200" spans="1:19" x14ac:dyDescent="0.25">
      <c r="A200" s="23"/>
      <c r="B200" s="23"/>
      <c r="C200" s="6">
        <f>IFERROR(COUNTIFS('registro operativa'!$AE$3:$AE$11268,1,'registro operativa'!$G$3:$G$11268,Tabla3[[#This Row],[Nº DE SEMANA]]),"")</f>
        <v>0</v>
      </c>
      <c r="D200" s="6">
        <f>SUMIF(Tabla1[SEMANA],Tabla3[[#This Row],[Nº DE SEMANA]],Tabla1[GROSS])</f>
        <v>0</v>
      </c>
      <c r="E200" s="6">
        <f>SUMIF(Tabla1[SEMANA],Tabla3[[#This Row],[Nº DE SEMANA]],Tabla1[NETO EN PPRO8])</f>
        <v>0</v>
      </c>
      <c r="F200" s="6">
        <f>SUMIF(Tabla1[SEMANA],Tabla3[[#This Row],[Nº DE SEMANA]],Tabla1[FEES])</f>
        <v>0</v>
      </c>
      <c r="G200" s="6" t="str">
        <f t="shared" ref="G200:G263" si="16">IFERROR(E200/C200,"")</f>
        <v/>
      </c>
      <c r="H200" s="6">
        <f>COUNTIF('registro operativa'!$G$3:$G$11268,Tabla3[[#This Row],[Nº DE SEMANA]])</f>
        <v>0</v>
      </c>
      <c r="I200" s="6">
        <f>COUNTIFS('registro operativa'!$G$3:$G$11268,Tabla3[[#This Row],[Nº DE SEMANA]],'registro operativa'!$Y$3:$Y$11268,"&gt;0")</f>
        <v>0</v>
      </c>
      <c r="J200" s="6">
        <f>COUNTIFS('registro operativa'!$G$3:$G$11268,Tabla3[[#This Row],[Nº DE SEMANA]],'registro operativa'!$Y$3:$Y$11268,"&lt;0")</f>
        <v>0</v>
      </c>
      <c r="K200" s="6">
        <f>COUNTIFS('registro operativa'!$H$3:$H$11268,Tabla3[[#This Row],[Nº DE SEMANA]],'registro operativa'!$Y$3:$Y$11268,0)</f>
        <v>0</v>
      </c>
      <c r="L200" s="6" t="str">
        <f t="shared" ref="L200:L263" si="17">IFERROR(H200/C200,"")</f>
        <v/>
      </c>
      <c r="M200" s="6" t="str">
        <f>IFERROR(AVERAGEIFS('registro operativa'!$Y$3:$Y$11268,'registro operativa'!$G$3:$G$11268,Tabla3[[#This Row],[Nº DE SEMANA]],'registro operativa'!$Y$3:$Y$11268,"&gt;0"),"")</f>
        <v/>
      </c>
      <c r="N200" s="6" t="str">
        <f>IFERROR(AVERAGEIFS('registro operativa'!$Y$3:$Y$11268,'registro operativa'!$G$3:$G$11268,Tabla3[[#This Row],[Nº DE SEMANA]],'registro operativa'!$Y$3:$Y$11268,"&lt;0"),"")</f>
        <v/>
      </c>
      <c r="O200" s="6" t="str">
        <f t="shared" ref="O200:O263" si="18">IFERROR(I200/(H200-K200),"")</f>
        <v/>
      </c>
      <c r="P200" s="6" t="str">
        <f t="shared" ref="P200:P263" si="19">IFERROR(M200/N200,"")</f>
        <v/>
      </c>
      <c r="Q200" s="23"/>
      <c r="R200" s="23"/>
      <c r="S200" s="23"/>
    </row>
    <row r="201" spans="1:19" x14ac:dyDescent="0.25">
      <c r="A201" s="23"/>
      <c r="B201" s="23"/>
      <c r="C201" s="6">
        <f>IFERROR(COUNTIFS('registro operativa'!$AE$3:$AE$11268,1,'registro operativa'!$G$3:$G$11268,Tabla3[[#This Row],[Nº DE SEMANA]]),"")</f>
        <v>0</v>
      </c>
      <c r="D201" s="6">
        <f>SUMIF(Tabla1[SEMANA],Tabla3[[#This Row],[Nº DE SEMANA]],Tabla1[GROSS])</f>
        <v>0</v>
      </c>
      <c r="E201" s="6">
        <f>SUMIF(Tabla1[SEMANA],Tabla3[[#This Row],[Nº DE SEMANA]],Tabla1[NETO EN PPRO8])</f>
        <v>0</v>
      </c>
      <c r="F201" s="6">
        <f>SUMIF(Tabla1[SEMANA],Tabla3[[#This Row],[Nº DE SEMANA]],Tabla1[FEES])</f>
        <v>0</v>
      </c>
      <c r="G201" s="6" t="str">
        <f t="shared" si="16"/>
        <v/>
      </c>
      <c r="H201" s="6">
        <f>COUNTIF('registro operativa'!$G$3:$G$11268,Tabla3[[#This Row],[Nº DE SEMANA]])</f>
        <v>0</v>
      </c>
      <c r="I201" s="6">
        <f>COUNTIFS('registro operativa'!$G$3:$G$11268,Tabla3[[#This Row],[Nº DE SEMANA]],'registro operativa'!$Y$3:$Y$11268,"&gt;0")</f>
        <v>0</v>
      </c>
      <c r="J201" s="6">
        <f>COUNTIFS('registro operativa'!$G$3:$G$11268,Tabla3[[#This Row],[Nº DE SEMANA]],'registro operativa'!$Y$3:$Y$11268,"&lt;0")</f>
        <v>0</v>
      </c>
      <c r="K201" s="6">
        <f>COUNTIFS('registro operativa'!$H$3:$H$11268,Tabla3[[#This Row],[Nº DE SEMANA]],'registro operativa'!$Y$3:$Y$11268,0)</f>
        <v>0</v>
      </c>
      <c r="L201" s="6" t="str">
        <f t="shared" si="17"/>
        <v/>
      </c>
      <c r="M201" s="6" t="str">
        <f>IFERROR(AVERAGEIFS('registro operativa'!$Y$3:$Y$11268,'registro operativa'!$G$3:$G$11268,Tabla3[[#This Row],[Nº DE SEMANA]],'registro operativa'!$Y$3:$Y$11268,"&gt;0"),"")</f>
        <v/>
      </c>
      <c r="N201" s="6" t="str">
        <f>IFERROR(AVERAGEIFS('registro operativa'!$Y$3:$Y$11268,'registro operativa'!$G$3:$G$11268,Tabla3[[#This Row],[Nº DE SEMANA]],'registro operativa'!$Y$3:$Y$11268,"&lt;0"),"")</f>
        <v/>
      </c>
      <c r="O201" s="6" t="str">
        <f t="shared" si="18"/>
        <v/>
      </c>
      <c r="P201" s="6" t="str">
        <f t="shared" si="19"/>
        <v/>
      </c>
      <c r="Q201" s="23"/>
      <c r="R201" s="23"/>
      <c r="S201" s="23"/>
    </row>
    <row r="202" spans="1:19" x14ac:dyDescent="0.25">
      <c r="A202" s="23"/>
      <c r="B202" s="23"/>
      <c r="C202" s="6">
        <f>IFERROR(COUNTIFS('registro operativa'!$AE$3:$AE$11268,1,'registro operativa'!$G$3:$G$11268,Tabla3[[#This Row],[Nº DE SEMANA]]),"")</f>
        <v>0</v>
      </c>
      <c r="D202" s="6">
        <f>SUMIF(Tabla1[SEMANA],Tabla3[[#This Row],[Nº DE SEMANA]],Tabla1[GROSS])</f>
        <v>0</v>
      </c>
      <c r="E202" s="6">
        <f>SUMIF(Tabla1[SEMANA],Tabla3[[#This Row],[Nº DE SEMANA]],Tabla1[NETO EN PPRO8])</f>
        <v>0</v>
      </c>
      <c r="F202" s="6">
        <f>SUMIF(Tabla1[SEMANA],Tabla3[[#This Row],[Nº DE SEMANA]],Tabla1[FEES])</f>
        <v>0</v>
      </c>
      <c r="G202" s="6" t="str">
        <f t="shared" si="16"/>
        <v/>
      </c>
      <c r="H202" s="6">
        <f>COUNTIF('registro operativa'!$G$3:$G$11268,Tabla3[[#This Row],[Nº DE SEMANA]])</f>
        <v>0</v>
      </c>
      <c r="I202" s="6">
        <f>COUNTIFS('registro operativa'!$G$3:$G$11268,Tabla3[[#This Row],[Nº DE SEMANA]],'registro operativa'!$Y$3:$Y$11268,"&gt;0")</f>
        <v>0</v>
      </c>
      <c r="J202" s="6">
        <f>COUNTIFS('registro operativa'!$G$3:$G$11268,Tabla3[[#This Row],[Nº DE SEMANA]],'registro operativa'!$Y$3:$Y$11268,"&lt;0")</f>
        <v>0</v>
      </c>
      <c r="K202" s="6">
        <f>COUNTIFS('registro operativa'!$H$3:$H$11268,Tabla3[[#This Row],[Nº DE SEMANA]],'registro operativa'!$Y$3:$Y$11268,0)</f>
        <v>0</v>
      </c>
      <c r="L202" s="6" t="str">
        <f t="shared" si="17"/>
        <v/>
      </c>
      <c r="M202" s="6" t="str">
        <f>IFERROR(AVERAGEIFS('registro operativa'!$Y$3:$Y$11268,'registro operativa'!$G$3:$G$11268,Tabla3[[#This Row],[Nº DE SEMANA]],'registro operativa'!$Y$3:$Y$11268,"&gt;0"),"")</f>
        <v/>
      </c>
      <c r="N202" s="6" t="str">
        <f>IFERROR(AVERAGEIFS('registro operativa'!$Y$3:$Y$11268,'registro operativa'!$G$3:$G$11268,Tabla3[[#This Row],[Nº DE SEMANA]],'registro operativa'!$Y$3:$Y$11268,"&lt;0"),"")</f>
        <v/>
      </c>
      <c r="O202" s="6" t="str">
        <f t="shared" si="18"/>
        <v/>
      </c>
      <c r="P202" s="6" t="str">
        <f t="shared" si="19"/>
        <v/>
      </c>
      <c r="Q202" s="23"/>
      <c r="R202" s="23"/>
      <c r="S202" s="23"/>
    </row>
    <row r="203" spans="1:19" x14ac:dyDescent="0.25">
      <c r="A203" s="23"/>
      <c r="B203" s="23"/>
      <c r="C203" s="6">
        <f>IFERROR(COUNTIFS('registro operativa'!$AE$3:$AE$11268,1,'registro operativa'!$G$3:$G$11268,Tabla3[[#This Row],[Nº DE SEMANA]]),"")</f>
        <v>0</v>
      </c>
      <c r="D203" s="6">
        <f>SUMIF(Tabla1[SEMANA],Tabla3[[#This Row],[Nº DE SEMANA]],Tabla1[GROSS])</f>
        <v>0</v>
      </c>
      <c r="E203" s="6">
        <f>SUMIF(Tabla1[SEMANA],Tabla3[[#This Row],[Nº DE SEMANA]],Tabla1[NETO EN PPRO8])</f>
        <v>0</v>
      </c>
      <c r="F203" s="6">
        <f>SUMIF(Tabla1[SEMANA],Tabla3[[#This Row],[Nº DE SEMANA]],Tabla1[FEES])</f>
        <v>0</v>
      </c>
      <c r="G203" s="6" t="str">
        <f t="shared" si="16"/>
        <v/>
      </c>
      <c r="H203" s="6">
        <f>COUNTIF('registro operativa'!$G$3:$G$11268,Tabla3[[#This Row],[Nº DE SEMANA]])</f>
        <v>0</v>
      </c>
      <c r="I203" s="6">
        <f>COUNTIFS('registro operativa'!$G$3:$G$11268,Tabla3[[#This Row],[Nº DE SEMANA]],'registro operativa'!$Y$3:$Y$11268,"&gt;0")</f>
        <v>0</v>
      </c>
      <c r="J203" s="6">
        <f>COUNTIFS('registro operativa'!$G$3:$G$11268,Tabla3[[#This Row],[Nº DE SEMANA]],'registro operativa'!$Y$3:$Y$11268,"&lt;0")</f>
        <v>0</v>
      </c>
      <c r="K203" s="6">
        <f>COUNTIFS('registro operativa'!$H$3:$H$11268,Tabla3[[#This Row],[Nº DE SEMANA]],'registro operativa'!$Y$3:$Y$11268,0)</f>
        <v>0</v>
      </c>
      <c r="L203" s="6" t="str">
        <f t="shared" si="17"/>
        <v/>
      </c>
      <c r="M203" s="6" t="str">
        <f>IFERROR(AVERAGEIFS('registro operativa'!$Y$3:$Y$11268,'registro operativa'!$G$3:$G$11268,Tabla3[[#This Row],[Nº DE SEMANA]],'registro operativa'!$Y$3:$Y$11268,"&gt;0"),"")</f>
        <v/>
      </c>
      <c r="N203" s="6" t="str">
        <f>IFERROR(AVERAGEIFS('registro operativa'!$Y$3:$Y$11268,'registro operativa'!$G$3:$G$11268,Tabla3[[#This Row],[Nº DE SEMANA]],'registro operativa'!$Y$3:$Y$11268,"&lt;0"),"")</f>
        <v/>
      </c>
      <c r="O203" s="6" t="str">
        <f t="shared" si="18"/>
        <v/>
      </c>
      <c r="P203" s="6" t="str">
        <f t="shared" si="19"/>
        <v/>
      </c>
      <c r="Q203" s="23"/>
      <c r="R203" s="23"/>
      <c r="S203" s="23"/>
    </row>
    <row r="204" spans="1:19" x14ac:dyDescent="0.25">
      <c r="A204" s="23"/>
      <c r="B204" s="23"/>
      <c r="C204" s="6">
        <f>IFERROR(COUNTIFS('registro operativa'!$AE$3:$AE$11268,1,'registro operativa'!$G$3:$G$11268,Tabla3[[#This Row],[Nº DE SEMANA]]),"")</f>
        <v>0</v>
      </c>
      <c r="D204" s="6">
        <f>SUMIF(Tabla1[SEMANA],Tabla3[[#This Row],[Nº DE SEMANA]],Tabla1[GROSS])</f>
        <v>0</v>
      </c>
      <c r="E204" s="6">
        <f>SUMIF(Tabla1[SEMANA],Tabla3[[#This Row],[Nº DE SEMANA]],Tabla1[NETO EN PPRO8])</f>
        <v>0</v>
      </c>
      <c r="F204" s="6">
        <f>SUMIF(Tabla1[SEMANA],Tabla3[[#This Row],[Nº DE SEMANA]],Tabla1[FEES])</f>
        <v>0</v>
      </c>
      <c r="G204" s="6" t="str">
        <f t="shared" si="16"/>
        <v/>
      </c>
      <c r="H204" s="6">
        <f>COUNTIF('registro operativa'!$G$3:$G$11268,Tabla3[[#This Row],[Nº DE SEMANA]])</f>
        <v>0</v>
      </c>
      <c r="I204" s="6">
        <f>COUNTIFS('registro operativa'!$G$3:$G$11268,Tabla3[[#This Row],[Nº DE SEMANA]],'registro operativa'!$Y$3:$Y$11268,"&gt;0")</f>
        <v>0</v>
      </c>
      <c r="J204" s="6">
        <f>COUNTIFS('registro operativa'!$G$3:$G$11268,Tabla3[[#This Row],[Nº DE SEMANA]],'registro operativa'!$Y$3:$Y$11268,"&lt;0")</f>
        <v>0</v>
      </c>
      <c r="K204" s="6">
        <f>COUNTIFS('registro operativa'!$H$3:$H$11268,Tabla3[[#This Row],[Nº DE SEMANA]],'registro operativa'!$Y$3:$Y$11268,0)</f>
        <v>0</v>
      </c>
      <c r="L204" s="6" t="str">
        <f t="shared" si="17"/>
        <v/>
      </c>
      <c r="M204" s="6" t="str">
        <f>IFERROR(AVERAGEIFS('registro operativa'!$Y$3:$Y$11268,'registro operativa'!$G$3:$G$11268,Tabla3[[#This Row],[Nº DE SEMANA]],'registro operativa'!$Y$3:$Y$11268,"&gt;0"),"")</f>
        <v/>
      </c>
      <c r="N204" s="6" t="str">
        <f>IFERROR(AVERAGEIFS('registro operativa'!$Y$3:$Y$11268,'registro operativa'!$G$3:$G$11268,Tabla3[[#This Row],[Nº DE SEMANA]],'registro operativa'!$Y$3:$Y$11268,"&lt;0"),"")</f>
        <v/>
      </c>
      <c r="O204" s="6" t="str">
        <f t="shared" si="18"/>
        <v/>
      </c>
      <c r="P204" s="6" t="str">
        <f t="shared" si="19"/>
        <v/>
      </c>
      <c r="Q204" s="23"/>
      <c r="R204" s="23"/>
      <c r="S204" s="23"/>
    </row>
    <row r="205" spans="1:19" x14ac:dyDescent="0.25">
      <c r="A205" s="23"/>
      <c r="B205" s="23"/>
      <c r="C205" s="6">
        <f>IFERROR(COUNTIFS('registro operativa'!$AE$3:$AE$11268,1,'registro operativa'!$G$3:$G$11268,Tabla3[[#This Row],[Nº DE SEMANA]]),"")</f>
        <v>0</v>
      </c>
      <c r="D205" s="6">
        <f>SUMIF(Tabla1[SEMANA],Tabla3[[#This Row],[Nº DE SEMANA]],Tabla1[GROSS])</f>
        <v>0</v>
      </c>
      <c r="E205" s="6">
        <f>SUMIF(Tabla1[SEMANA],Tabla3[[#This Row],[Nº DE SEMANA]],Tabla1[NETO EN PPRO8])</f>
        <v>0</v>
      </c>
      <c r="F205" s="6">
        <f>SUMIF(Tabla1[SEMANA],Tabla3[[#This Row],[Nº DE SEMANA]],Tabla1[FEES])</f>
        <v>0</v>
      </c>
      <c r="G205" s="6" t="str">
        <f t="shared" si="16"/>
        <v/>
      </c>
      <c r="H205" s="6">
        <f>COUNTIF('registro operativa'!$G$3:$G$11268,Tabla3[[#This Row],[Nº DE SEMANA]])</f>
        <v>0</v>
      </c>
      <c r="I205" s="6">
        <f>COUNTIFS('registro operativa'!$G$3:$G$11268,Tabla3[[#This Row],[Nº DE SEMANA]],'registro operativa'!$Y$3:$Y$11268,"&gt;0")</f>
        <v>0</v>
      </c>
      <c r="J205" s="6">
        <f>COUNTIFS('registro operativa'!$G$3:$G$11268,Tabla3[[#This Row],[Nº DE SEMANA]],'registro operativa'!$Y$3:$Y$11268,"&lt;0")</f>
        <v>0</v>
      </c>
      <c r="K205" s="6">
        <f>COUNTIFS('registro operativa'!$H$3:$H$11268,Tabla3[[#This Row],[Nº DE SEMANA]],'registro operativa'!$Y$3:$Y$11268,0)</f>
        <v>0</v>
      </c>
      <c r="L205" s="6" t="str">
        <f t="shared" si="17"/>
        <v/>
      </c>
      <c r="M205" s="6" t="str">
        <f>IFERROR(AVERAGEIFS('registro operativa'!$Y$3:$Y$11268,'registro operativa'!$G$3:$G$11268,Tabla3[[#This Row],[Nº DE SEMANA]],'registro operativa'!$Y$3:$Y$11268,"&gt;0"),"")</f>
        <v/>
      </c>
      <c r="N205" s="6" t="str">
        <f>IFERROR(AVERAGEIFS('registro operativa'!$Y$3:$Y$11268,'registro operativa'!$G$3:$G$11268,Tabla3[[#This Row],[Nº DE SEMANA]],'registro operativa'!$Y$3:$Y$11268,"&lt;0"),"")</f>
        <v/>
      </c>
      <c r="O205" s="6" t="str">
        <f t="shared" si="18"/>
        <v/>
      </c>
      <c r="P205" s="6" t="str">
        <f t="shared" si="19"/>
        <v/>
      </c>
      <c r="Q205" s="23"/>
      <c r="R205" s="23"/>
      <c r="S205" s="23"/>
    </row>
    <row r="206" spans="1:19" x14ac:dyDescent="0.25">
      <c r="A206" s="23"/>
      <c r="B206" s="23"/>
      <c r="C206" s="6">
        <f>IFERROR(COUNTIFS('registro operativa'!$AE$3:$AE$11268,1,'registro operativa'!$G$3:$G$11268,Tabla3[[#This Row],[Nº DE SEMANA]]),"")</f>
        <v>0</v>
      </c>
      <c r="D206" s="6">
        <f>SUMIF(Tabla1[SEMANA],Tabla3[[#This Row],[Nº DE SEMANA]],Tabla1[GROSS])</f>
        <v>0</v>
      </c>
      <c r="E206" s="6">
        <f>SUMIF(Tabla1[SEMANA],Tabla3[[#This Row],[Nº DE SEMANA]],Tabla1[NETO EN PPRO8])</f>
        <v>0</v>
      </c>
      <c r="F206" s="6">
        <f>SUMIF(Tabla1[SEMANA],Tabla3[[#This Row],[Nº DE SEMANA]],Tabla1[FEES])</f>
        <v>0</v>
      </c>
      <c r="G206" s="6" t="str">
        <f t="shared" si="16"/>
        <v/>
      </c>
      <c r="H206" s="6">
        <f>COUNTIF('registro operativa'!$G$3:$G$11268,Tabla3[[#This Row],[Nº DE SEMANA]])</f>
        <v>0</v>
      </c>
      <c r="I206" s="6">
        <f>COUNTIFS('registro operativa'!$G$3:$G$11268,Tabla3[[#This Row],[Nº DE SEMANA]],'registro operativa'!$Y$3:$Y$11268,"&gt;0")</f>
        <v>0</v>
      </c>
      <c r="J206" s="6">
        <f>COUNTIFS('registro operativa'!$G$3:$G$11268,Tabla3[[#This Row],[Nº DE SEMANA]],'registro operativa'!$Y$3:$Y$11268,"&lt;0")</f>
        <v>0</v>
      </c>
      <c r="K206" s="6">
        <f>COUNTIFS('registro operativa'!$H$3:$H$11268,Tabla3[[#This Row],[Nº DE SEMANA]],'registro operativa'!$Y$3:$Y$11268,0)</f>
        <v>0</v>
      </c>
      <c r="L206" s="6" t="str">
        <f t="shared" si="17"/>
        <v/>
      </c>
      <c r="M206" s="6" t="str">
        <f>IFERROR(AVERAGEIFS('registro operativa'!$Y$3:$Y$11268,'registro operativa'!$G$3:$G$11268,Tabla3[[#This Row],[Nº DE SEMANA]],'registro operativa'!$Y$3:$Y$11268,"&gt;0"),"")</f>
        <v/>
      </c>
      <c r="N206" s="6" t="str">
        <f>IFERROR(AVERAGEIFS('registro operativa'!$Y$3:$Y$11268,'registro operativa'!$G$3:$G$11268,Tabla3[[#This Row],[Nº DE SEMANA]],'registro operativa'!$Y$3:$Y$11268,"&lt;0"),"")</f>
        <v/>
      </c>
      <c r="O206" s="6" t="str">
        <f t="shared" si="18"/>
        <v/>
      </c>
      <c r="P206" s="6" t="str">
        <f t="shared" si="19"/>
        <v/>
      </c>
      <c r="Q206" s="23"/>
      <c r="R206" s="23"/>
      <c r="S206" s="23"/>
    </row>
    <row r="207" spans="1:19" x14ac:dyDescent="0.25">
      <c r="A207" s="23"/>
      <c r="B207" s="23"/>
      <c r="C207" s="6">
        <f>IFERROR(COUNTIFS('registro operativa'!$AE$3:$AE$11268,1,'registro operativa'!$G$3:$G$11268,Tabla3[[#This Row],[Nº DE SEMANA]]),"")</f>
        <v>0</v>
      </c>
      <c r="D207" s="6">
        <f>SUMIF(Tabla1[SEMANA],Tabla3[[#This Row],[Nº DE SEMANA]],Tabla1[GROSS])</f>
        <v>0</v>
      </c>
      <c r="E207" s="6">
        <f>SUMIF(Tabla1[SEMANA],Tabla3[[#This Row],[Nº DE SEMANA]],Tabla1[NETO EN PPRO8])</f>
        <v>0</v>
      </c>
      <c r="F207" s="6">
        <f>SUMIF(Tabla1[SEMANA],Tabla3[[#This Row],[Nº DE SEMANA]],Tabla1[FEES])</f>
        <v>0</v>
      </c>
      <c r="G207" s="6" t="str">
        <f t="shared" si="16"/>
        <v/>
      </c>
      <c r="H207" s="6">
        <f>COUNTIF('registro operativa'!$G$3:$G$11268,Tabla3[[#This Row],[Nº DE SEMANA]])</f>
        <v>0</v>
      </c>
      <c r="I207" s="6">
        <f>COUNTIFS('registro operativa'!$G$3:$G$11268,Tabla3[[#This Row],[Nº DE SEMANA]],'registro operativa'!$Y$3:$Y$11268,"&gt;0")</f>
        <v>0</v>
      </c>
      <c r="J207" s="6">
        <f>COUNTIFS('registro operativa'!$G$3:$G$11268,Tabla3[[#This Row],[Nº DE SEMANA]],'registro operativa'!$Y$3:$Y$11268,"&lt;0")</f>
        <v>0</v>
      </c>
      <c r="K207" s="6">
        <f>COUNTIFS('registro operativa'!$H$3:$H$11268,Tabla3[[#This Row],[Nº DE SEMANA]],'registro operativa'!$Y$3:$Y$11268,0)</f>
        <v>0</v>
      </c>
      <c r="L207" s="6" t="str">
        <f t="shared" si="17"/>
        <v/>
      </c>
      <c r="M207" s="6" t="str">
        <f>IFERROR(AVERAGEIFS('registro operativa'!$Y$3:$Y$11268,'registro operativa'!$G$3:$G$11268,Tabla3[[#This Row],[Nº DE SEMANA]],'registro operativa'!$Y$3:$Y$11268,"&gt;0"),"")</f>
        <v/>
      </c>
      <c r="N207" s="6" t="str">
        <f>IFERROR(AVERAGEIFS('registro operativa'!$Y$3:$Y$11268,'registro operativa'!$G$3:$G$11268,Tabla3[[#This Row],[Nº DE SEMANA]],'registro operativa'!$Y$3:$Y$11268,"&lt;0"),"")</f>
        <v/>
      </c>
      <c r="O207" s="6" t="str">
        <f t="shared" si="18"/>
        <v/>
      </c>
      <c r="P207" s="6" t="str">
        <f t="shared" si="19"/>
        <v/>
      </c>
      <c r="Q207" s="23"/>
      <c r="R207" s="23"/>
      <c r="S207" s="23"/>
    </row>
    <row r="208" spans="1:19" x14ac:dyDescent="0.25">
      <c r="A208" s="23"/>
      <c r="B208" s="23"/>
      <c r="C208" s="6">
        <f>IFERROR(COUNTIFS('registro operativa'!$AE$3:$AE$11268,1,'registro operativa'!$G$3:$G$11268,Tabla3[[#This Row],[Nº DE SEMANA]]),"")</f>
        <v>0</v>
      </c>
      <c r="D208" s="6">
        <f>SUMIF(Tabla1[SEMANA],Tabla3[[#This Row],[Nº DE SEMANA]],Tabla1[GROSS])</f>
        <v>0</v>
      </c>
      <c r="E208" s="6">
        <f>SUMIF(Tabla1[SEMANA],Tabla3[[#This Row],[Nº DE SEMANA]],Tabla1[NETO EN PPRO8])</f>
        <v>0</v>
      </c>
      <c r="F208" s="6">
        <f>SUMIF(Tabla1[SEMANA],Tabla3[[#This Row],[Nº DE SEMANA]],Tabla1[FEES])</f>
        <v>0</v>
      </c>
      <c r="G208" s="6" t="str">
        <f t="shared" si="16"/>
        <v/>
      </c>
      <c r="H208" s="6">
        <f>COUNTIF('registro operativa'!$G$3:$G$11268,Tabla3[[#This Row],[Nº DE SEMANA]])</f>
        <v>0</v>
      </c>
      <c r="I208" s="6">
        <f>COUNTIFS('registro operativa'!$G$3:$G$11268,Tabla3[[#This Row],[Nº DE SEMANA]],'registro operativa'!$Y$3:$Y$11268,"&gt;0")</f>
        <v>0</v>
      </c>
      <c r="J208" s="6">
        <f>COUNTIFS('registro operativa'!$G$3:$G$11268,Tabla3[[#This Row],[Nº DE SEMANA]],'registro operativa'!$Y$3:$Y$11268,"&lt;0")</f>
        <v>0</v>
      </c>
      <c r="K208" s="6">
        <f>COUNTIFS('registro operativa'!$H$3:$H$11268,Tabla3[[#This Row],[Nº DE SEMANA]],'registro operativa'!$Y$3:$Y$11268,0)</f>
        <v>0</v>
      </c>
      <c r="L208" s="6" t="str">
        <f t="shared" si="17"/>
        <v/>
      </c>
      <c r="M208" s="6" t="str">
        <f>IFERROR(AVERAGEIFS('registro operativa'!$Y$3:$Y$11268,'registro operativa'!$G$3:$G$11268,Tabla3[[#This Row],[Nº DE SEMANA]],'registro operativa'!$Y$3:$Y$11268,"&gt;0"),"")</f>
        <v/>
      </c>
      <c r="N208" s="6" t="str">
        <f>IFERROR(AVERAGEIFS('registro operativa'!$Y$3:$Y$11268,'registro operativa'!$G$3:$G$11268,Tabla3[[#This Row],[Nº DE SEMANA]],'registro operativa'!$Y$3:$Y$11268,"&lt;0"),"")</f>
        <v/>
      </c>
      <c r="O208" s="6" t="str">
        <f t="shared" si="18"/>
        <v/>
      </c>
      <c r="P208" s="6" t="str">
        <f t="shared" si="19"/>
        <v/>
      </c>
      <c r="Q208" s="23"/>
      <c r="R208" s="23"/>
      <c r="S208" s="23"/>
    </row>
    <row r="209" spans="1:19" x14ac:dyDescent="0.25">
      <c r="A209" s="23"/>
      <c r="B209" s="23"/>
      <c r="C209" s="6">
        <f>IFERROR(COUNTIFS('registro operativa'!$AE$3:$AE$11268,1,'registro operativa'!$G$3:$G$11268,Tabla3[[#This Row],[Nº DE SEMANA]]),"")</f>
        <v>0</v>
      </c>
      <c r="D209" s="6">
        <f>SUMIF(Tabla1[SEMANA],Tabla3[[#This Row],[Nº DE SEMANA]],Tabla1[GROSS])</f>
        <v>0</v>
      </c>
      <c r="E209" s="6">
        <f>SUMIF(Tabla1[SEMANA],Tabla3[[#This Row],[Nº DE SEMANA]],Tabla1[NETO EN PPRO8])</f>
        <v>0</v>
      </c>
      <c r="F209" s="6">
        <f>SUMIF(Tabla1[SEMANA],Tabla3[[#This Row],[Nº DE SEMANA]],Tabla1[FEES])</f>
        <v>0</v>
      </c>
      <c r="G209" s="6" t="str">
        <f t="shared" si="16"/>
        <v/>
      </c>
      <c r="H209" s="6">
        <f>COUNTIF('registro operativa'!$G$3:$G$11268,Tabla3[[#This Row],[Nº DE SEMANA]])</f>
        <v>0</v>
      </c>
      <c r="I209" s="6">
        <f>COUNTIFS('registro operativa'!$G$3:$G$11268,Tabla3[[#This Row],[Nº DE SEMANA]],'registro operativa'!$Y$3:$Y$11268,"&gt;0")</f>
        <v>0</v>
      </c>
      <c r="J209" s="6">
        <f>COUNTIFS('registro operativa'!$G$3:$G$11268,Tabla3[[#This Row],[Nº DE SEMANA]],'registro operativa'!$Y$3:$Y$11268,"&lt;0")</f>
        <v>0</v>
      </c>
      <c r="K209" s="6">
        <f>COUNTIFS('registro operativa'!$H$3:$H$11268,Tabla3[[#This Row],[Nº DE SEMANA]],'registro operativa'!$Y$3:$Y$11268,0)</f>
        <v>0</v>
      </c>
      <c r="L209" s="6" t="str">
        <f t="shared" si="17"/>
        <v/>
      </c>
      <c r="M209" s="6" t="str">
        <f>IFERROR(AVERAGEIFS('registro operativa'!$Y$3:$Y$11268,'registro operativa'!$G$3:$G$11268,Tabla3[[#This Row],[Nº DE SEMANA]],'registro operativa'!$Y$3:$Y$11268,"&gt;0"),"")</f>
        <v/>
      </c>
      <c r="N209" s="6" t="str">
        <f>IFERROR(AVERAGEIFS('registro operativa'!$Y$3:$Y$11268,'registro operativa'!$G$3:$G$11268,Tabla3[[#This Row],[Nº DE SEMANA]],'registro operativa'!$Y$3:$Y$11268,"&lt;0"),"")</f>
        <v/>
      </c>
      <c r="O209" s="6" t="str">
        <f t="shared" si="18"/>
        <v/>
      </c>
      <c r="P209" s="6" t="str">
        <f t="shared" si="19"/>
        <v/>
      </c>
      <c r="Q209" s="23"/>
      <c r="R209" s="23"/>
      <c r="S209" s="23"/>
    </row>
    <row r="210" spans="1:19" x14ac:dyDescent="0.25">
      <c r="A210" s="23"/>
      <c r="B210" s="23"/>
      <c r="C210" s="6">
        <f>IFERROR(COUNTIFS('registro operativa'!$AE$3:$AE$11268,1,'registro operativa'!$G$3:$G$11268,Tabla3[[#This Row],[Nº DE SEMANA]]),"")</f>
        <v>0</v>
      </c>
      <c r="D210" s="6">
        <f>SUMIF(Tabla1[SEMANA],Tabla3[[#This Row],[Nº DE SEMANA]],Tabla1[GROSS])</f>
        <v>0</v>
      </c>
      <c r="E210" s="6">
        <f>SUMIF(Tabla1[SEMANA],Tabla3[[#This Row],[Nº DE SEMANA]],Tabla1[NETO EN PPRO8])</f>
        <v>0</v>
      </c>
      <c r="F210" s="6">
        <f>SUMIF(Tabla1[SEMANA],Tabla3[[#This Row],[Nº DE SEMANA]],Tabla1[FEES])</f>
        <v>0</v>
      </c>
      <c r="G210" s="6" t="str">
        <f t="shared" si="16"/>
        <v/>
      </c>
      <c r="H210" s="6">
        <f>COUNTIF('registro operativa'!$G$3:$G$11268,Tabla3[[#This Row],[Nº DE SEMANA]])</f>
        <v>0</v>
      </c>
      <c r="I210" s="6">
        <f>COUNTIFS('registro operativa'!$G$3:$G$11268,Tabla3[[#This Row],[Nº DE SEMANA]],'registro operativa'!$Y$3:$Y$11268,"&gt;0")</f>
        <v>0</v>
      </c>
      <c r="J210" s="6">
        <f>COUNTIFS('registro operativa'!$G$3:$G$11268,Tabla3[[#This Row],[Nº DE SEMANA]],'registro operativa'!$Y$3:$Y$11268,"&lt;0")</f>
        <v>0</v>
      </c>
      <c r="K210" s="6">
        <f>COUNTIFS('registro operativa'!$H$3:$H$11268,Tabla3[[#This Row],[Nº DE SEMANA]],'registro operativa'!$Y$3:$Y$11268,0)</f>
        <v>0</v>
      </c>
      <c r="L210" s="6" t="str">
        <f t="shared" si="17"/>
        <v/>
      </c>
      <c r="M210" s="6" t="str">
        <f>IFERROR(AVERAGEIFS('registro operativa'!$Y$3:$Y$11268,'registro operativa'!$G$3:$G$11268,Tabla3[[#This Row],[Nº DE SEMANA]],'registro operativa'!$Y$3:$Y$11268,"&gt;0"),"")</f>
        <v/>
      </c>
      <c r="N210" s="6" t="str">
        <f>IFERROR(AVERAGEIFS('registro operativa'!$Y$3:$Y$11268,'registro operativa'!$G$3:$G$11268,Tabla3[[#This Row],[Nº DE SEMANA]],'registro operativa'!$Y$3:$Y$11268,"&lt;0"),"")</f>
        <v/>
      </c>
      <c r="O210" s="6" t="str">
        <f t="shared" si="18"/>
        <v/>
      </c>
      <c r="P210" s="6" t="str">
        <f t="shared" si="19"/>
        <v/>
      </c>
      <c r="Q210" s="23"/>
      <c r="R210" s="23"/>
      <c r="S210" s="23"/>
    </row>
    <row r="211" spans="1:19" x14ac:dyDescent="0.25">
      <c r="A211" s="23"/>
      <c r="B211" s="23"/>
      <c r="C211" s="6">
        <f>IFERROR(COUNTIFS('registro operativa'!$AE$3:$AE$11268,1,'registro operativa'!$G$3:$G$11268,Tabla3[[#This Row],[Nº DE SEMANA]]),"")</f>
        <v>0</v>
      </c>
      <c r="D211" s="6">
        <f>SUMIF(Tabla1[SEMANA],Tabla3[[#This Row],[Nº DE SEMANA]],Tabla1[GROSS])</f>
        <v>0</v>
      </c>
      <c r="E211" s="6">
        <f>SUMIF(Tabla1[SEMANA],Tabla3[[#This Row],[Nº DE SEMANA]],Tabla1[NETO EN PPRO8])</f>
        <v>0</v>
      </c>
      <c r="F211" s="6">
        <f>SUMIF(Tabla1[SEMANA],Tabla3[[#This Row],[Nº DE SEMANA]],Tabla1[FEES])</f>
        <v>0</v>
      </c>
      <c r="G211" s="6" t="str">
        <f t="shared" si="16"/>
        <v/>
      </c>
      <c r="H211" s="6">
        <f>COUNTIF('registro operativa'!$G$3:$G$11268,Tabla3[[#This Row],[Nº DE SEMANA]])</f>
        <v>0</v>
      </c>
      <c r="I211" s="6">
        <f>COUNTIFS('registro operativa'!$G$3:$G$11268,Tabla3[[#This Row],[Nº DE SEMANA]],'registro operativa'!$Y$3:$Y$11268,"&gt;0")</f>
        <v>0</v>
      </c>
      <c r="J211" s="6">
        <f>COUNTIFS('registro operativa'!$G$3:$G$11268,Tabla3[[#This Row],[Nº DE SEMANA]],'registro operativa'!$Y$3:$Y$11268,"&lt;0")</f>
        <v>0</v>
      </c>
      <c r="K211" s="6">
        <f>COUNTIFS('registro operativa'!$H$3:$H$11268,Tabla3[[#This Row],[Nº DE SEMANA]],'registro operativa'!$Y$3:$Y$11268,0)</f>
        <v>0</v>
      </c>
      <c r="L211" s="6" t="str">
        <f t="shared" si="17"/>
        <v/>
      </c>
      <c r="M211" s="6" t="str">
        <f>IFERROR(AVERAGEIFS('registro operativa'!$Y$3:$Y$11268,'registro operativa'!$G$3:$G$11268,Tabla3[[#This Row],[Nº DE SEMANA]],'registro operativa'!$Y$3:$Y$11268,"&gt;0"),"")</f>
        <v/>
      </c>
      <c r="N211" s="6" t="str">
        <f>IFERROR(AVERAGEIFS('registro operativa'!$Y$3:$Y$11268,'registro operativa'!$G$3:$G$11268,Tabla3[[#This Row],[Nº DE SEMANA]],'registro operativa'!$Y$3:$Y$11268,"&lt;0"),"")</f>
        <v/>
      </c>
      <c r="O211" s="6" t="str">
        <f t="shared" si="18"/>
        <v/>
      </c>
      <c r="P211" s="6" t="str">
        <f t="shared" si="19"/>
        <v/>
      </c>
      <c r="Q211" s="23"/>
      <c r="R211" s="23"/>
      <c r="S211" s="23"/>
    </row>
    <row r="212" spans="1:19" x14ac:dyDescent="0.25">
      <c r="A212" s="23"/>
      <c r="B212" s="23"/>
      <c r="C212" s="6">
        <f>IFERROR(COUNTIFS('registro operativa'!$AE$3:$AE$11268,1,'registro operativa'!$G$3:$G$11268,Tabla3[[#This Row],[Nº DE SEMANA]]),"")</f>
        <v>0</v>
      </c>
      <c r="D212" s="6">
        <f>SUMIF(Tabla1[SEMANA],Tabla3[[#This Row],[Nº DE SEMANA]],Tabla1[GROSS])</f>
        <v>0</v>
      </c>
      <c r="E212" s="6">
        <f>SUMIF(Tabla1[SEMANA],Tabla3[[#This Row],[Nº DE SEMANA]],Tabla1[NETO EN PPRO8])</f>
        <v>0</v>
      </c>
      <c r="F212" s="6">
        <f>SUMIF(Tabla1[SEMANA],Tabla3[[#This Row],[Nº DE SEMANA]],Tabla1[FEES])</f>
        <v>0</v>
      </c>
      <c r="G212" s="6" t="str">
        <f t="shared" si="16"/>
        <v/>
      </c>
      <c r="H212" s="6">
        <f>COUNTIF('registro operativa'!$G$3:$G$11268,Tabla3[[#This Row],[Nº DE SEMANA]])</f>
        <v>0</v>
      </c>
      <c r="I212" s="6">
        <f>COUNTIFS('registro operativa'!$G$3:$G$11268,Tabla3[[#This Row],[Nº DE SEMANA]],'registro operativa'!$Y$3:$Y$11268,"&gt;0")</f>
        <v>0</v>
      </c>
      <c r="J212" s="6">
        <f>COUNTIFS('registro operativa'!$G$3:$G$11268,Tabla3[[#This Row],[Nº DE SEMANA]],'registro operativa'!$Y$3:$Y$11268,"&lt;0")</f>
        <v>0</v>
      </c>
      <c r="K212" s="6">
        <f>COUNTIFS('registro operativa'!$H$3:$H$11268,Tabla3[[#This Row],[Nº DE SEMANA]],'registro operativa'!$Y$3:$Y$11268,0)</f>
        <v>0</v>
      </c>
      <c r="L212" s="6" t="str">
        <f t="shared" si="17"/>
        <v/>
      </c>
      <c r="M212" s="6" t="str">
        <f>IFERROR(AVERAGEIFS('registro operativa'!$Y$3:$Y$11268,'registro operativa'!$G$3:$G$11268,Tabla3[[#This Row],[Nº DE SEMANA]],'registro operativa'!$Y$3:$Y$11268,"&gt;0"),"")</f>
        <v/>
      </c>
      <c r="N212" s="6" t="str">
        <f>IFERROR(AVERAGEIFS('registro operativa'!$Y$3:$Y$11268,'registro operativa'!$G$3:$G$11268,Tabla3[[#This Row],[Nº DE SEMANA]],'registro operativa'!$Y$3:$Y$11268,"&lt;0"),"")</f>
        <v/>
      </c>
      <c r="O212" s="6" t="str">
        <f t="shared" si="18"/>
        <v/>
      </c>
      <c r="P212" s="6" t="str">
        <f t="shared" si="19"/>
        <v/>
      </c>
      <c r="Q212" s="23"/>
      <c r="R212" s="23"/>
      <c r="S212" s="23"/>
    </row>
    <row r="213" spans="1:19" x14ac:dyDescent="0.25">
      <c r="A213" s="23"/>
      <c r="B213" s="23"/>
      <c r="C213" s="6">
        <f>IFERROR(COUNTIFS('registro operativa'!$AE$3:$AE$11268,1,'registro operativa'!$G$3:$G$11268,Tabla3[[#This Row],[Nº DE SEMANA]]),"")</f>
        <v>0</v>
      </c>
      <c r="D213" s="6">
        <f>SUMIF(Tabla1[SEMANA],Tabla3[[#This Row],[Nº DE SEMANA]],Tabla1[GROSS])</f>
        <v>0</v>
      </c>
      <c r="E213" s="6">
        <f>SUMIF(Tabla1[SEMANA],Tabla3[[#This Row],[Nº DE SEMANA]],Tabla1[NETO EN PPRO8])</f>
        <v>0</v>
      </c>
      <c r="F213" s="6">
        <f>SUMIF(Tabla1[SEMANA],Tabla3[[#This Row],[Nº DE SEMANA]],Tabla1[FEES])</f>
        <v>0</v>
      </c>
      <c r="G213" s="6" t="str">
        <f t="shared" si="16"/>
        <v/>
      </c>
      <c r="H213" s="6">
        <f>COUNTIF('registro operativa'!$G$3:$G$11268,Tabla3[[#This Row],[Nº DE SEMANA]])</f>
        <v>0</v>
      </c>
      <c r="I213" s="6">
        <f>COUNTIFS('registro operativa'!$G$3:$G$11268,Tabla3[[#This Row],[Nº DE SEMANA]],'registro operativa'!$Y$3:$Y$11268,"&gt;0")</f>
        <v>0</v>
      </c>
      <c r="J213" s="6">
        <f>COUNTIFS('registro operativa'!$G$3:$G$11268,Tabla3[[#This Row],[Nº DE SEMANA]],'registro operativa'!$Y$3:$Y$11268,"&lt;0")</f>
        <v>0</v>
      </c>
      <c r="K213" s="6">
        <f>COUNTIFS('registro operativa'!$H$3:$H$11268,Tabla3[[#This Row],[Nº DE SEMANA]],'registro operativa'!$Y$3:$Y$11268,0)</f>
        <v>0</v>
      </c>
      <c r="L213" s="6" t="str">
        <f t="shared" si="17"/>
        <v/>
      </c>
      <c r="M213" s="6" t="str">
        <f>IFERROR(AVERAGEIFS('registro operativa'!$Y$3:$Y$11268,'registro operativa'!$G$3:$G$11268,Tabla3[[#This Row],[Nº DE SEMANA]],'registro operativa'!$Y$3:$Y$11268,"&gt;0"),"")</f>
        <v/>
      </c>
      <c r="N213" s="6" t="str">
        <f>IFERROR(AVERAGEIFS('registro operativa'!$Y$3:$Y$11268,'registro operativa'!$G$3:$G$11268,Tabla3[[#This Row],[Nº DE SEMANA]],'registro operativa'!$Y$3:$Y$11268,"&lt;0"),"")</f>
        <v/>
      </c>
      <c r="O213" s="6" t="str">
        <f t="shared" si="18"/>
        <v/>
      </c>
      <c r="P213" s="6" t="str">
        <f t="shared" si="19"/>
        <v/>
      </c>
      <c r="Q213" s="23"/>
      <c r="R213" s="23"/>
      <c r="S213" s="23"/>
    </row>
    <row r="214" spans="1:19" x14ac:dyDescent="0.25">
      <c r="A214" s="23"/>
      <c r="B214" s="23"/>
      <c r="C214" s="6">
        <f>IFERROR(COUNTIFS('registro operativa'!$AE$3:$AE$11268,1,'registro operativa'!$G$3:$G$11268,Tabla3[[#This Row],[Nº DE SEMANA]]),"")</f>
        <v>0</v>
      </c>
      <c r="D214" s="6">
        <f>SUMIF(Tabla1[SEMANA],Tabla3[[#This Row],[Nº DE SEMANA]],Tabla1[GROSS])</f>
        <v>0</v>
      </c>
      <c r="E214" s="6">
        <f>SUMIF(Tabla1[SEMANA],Tabla3[[#This Row],[Nº DE SEMANA]],Tabla1[NETO EN PPRO8])</f>
        <v>0</v>
      </c>
      <c r="F214" s="6">
        <f>SUMIF(Tabla1[SEMANA],Tabla3[[#This Row],[Nº DE SEMANA]],Tabla1[FEES])</f>
        <v>0</v>
      </c>
      <c r="G214" s="6" t="str">
        <f t="shared" si="16"/>
        <v/>
      </c>
      <c r="H214" s="6">
        <f>COUNTIF('registro operativa'!$G$3:$G$11268,Tabla3[[#This Row],[Nº DE SEMANA]])</f>
        <v>0</v>
      </c>
      <c r="I214" s="6">
        <f>COUNTIFS('registro operativa'!$G$3:$G$11268,Tabla3[[#This Row],[Nº DE SEMANA]],'registro operativa'!$Y$3:$Y$11268,"&gt;0")</f>
        <v>0</v>
      </c>
      <c r="J214" s="6">
        <f>COUNTIFS('registro operativa'!$G$3:$G$11268,Tabla3[[#This Row],[Nº DE SEMANA]],'registro operativa'!$Y$3:$Y$11268,"&lt;0")</f>
        <v>0</v>
      </c>
      <c r="K214" s="6">
        <f>COUNTIFS('registro operativa'!$H$3:$H$11268,Tabla3[[#This Row],[Nº DE SEMANA]],'registro operativa'!$Y$3:$Y$11268,0)</f>
        <v>0</v>
      </c>
      <c r="L214" s="6" t="str">
        <f t="shared" si="17"/>
        <v/>
      </c>
      <c r="M214" s="6" t="str">
        <f>IFERROR(AVERAGEIFS('registro operativa'!$Y$3:$Y$11268,'registro operativa'!$G$3:$G$11268,Tabla3[[#This Row],[Nº DE SEMANA]],'registro operativa'!$Y$3:$Y$11268,"&gt;0"),"")</f>
        <v/>
      </c>
      <c r="N214" s="6" t="str">
        <f>IFERROR(AVERAGEIFS('registro operativa'!$Y$3:$Y$11268,'registro operativa'!$G$3:$G$11268,Tabla3[[#This Row],[Nº DE SEMANA]],'registro operativa'!$Y$3:$Y$11268,"&lt;0"),"")</f>
        <v/>
      </c>
      <c r="O214" s="6" t="str">
        <f t="shared" si="18"/>
        <v/>
      </c>
      <c r="P214" s="6" t="str">
        <f t="shared" si="19"/>
        <v/>
      </c>
      <c r="Q214" s="23"/>
      <c r="R214" s="23"/>
      <c r="S214" s="23"/>
    </row>
    <row r="215" spans="1:19" x14ac:dyDescent="0.25">
      <c r="A215" s="23"/>
      <c r="B215" s="23"/>
      <c r="C215" s="6">
        <f>IFERROR(COUNTIFS('registro operativa'!$AE$3:$AE$11268,1,'registro operativa'!$G$3:$G$11268,Tabla3[[#This Row],[Nº DE SEMANA]]),"")</f>
        <v>0</v>
      </c>
      <c r="D215" s="6">
        <f>SUMIF(Tabla1[SEMANA],Tabla3[[#This Row],[Nº DE SEMANA]],Tabla1[GROSS])</f>
        <v>0</v>
      </c>
      <c r="E215" s="6">
        <f>SUMIF(Tabla1[SEMANA],Tabla3[[#This Row],[Nº DE SEMANA]],Tabla1[NETO EN PPRO8])</f>
        <v>0</v>
      </c>
      <c r="F215" s="6">
        <f>SUMIF(Tabla1[SEMANA],Tabla3[[#This Row],[Nº DE SEMANA]],Tabla1[FEES])</f>
        <v>0</v>
      </c>
      <c r="G215" s="6" t="str">
        <f t="shared" si="16"/>
        <v/>
      </c>
      <c r="H215" s="6">
        <f>COUNTIF('registro operativa'!$G$3:$G$11268,Tabla3[[#This Row],[Nº DE SEMANA]])</f>
        <v>0</v>
      </c>
      <c r="I215" s="6">
        <f>COUNTIFS('registro operativa'!$G$3:$G$11268,Tabla3[[#This Row],[Nº DE SEMANA]],'registro operativa'!$Y$3:$Y$11268,"&gt;0")</f>
        <v>0</v>
      </c>
      <c r="J215" s="6">
        <f>COUNTIFS('registro operativa'!$G$3:$G$11268,Tabla3[[#This Row],[Nº DE SEMANA]],'registro operativa'!$Y$3:$Y$11268,"&lt;0")</f>
        <v>0</v>
      </c>
      <c r="K215" s="6">
        <f>COUNTIFS('registro operativa'!$H$3:$H$11268,Tabla3[[#This Row],[Nº DE SEMANA]],'registro operativa'!$Y$3:$Y$11268,0)</f>
        <v>0</v>
      </c>
      <c r="L215" s="6" t="str">
        <f t="shared" si="17"/>
        <v/>
      </c>
      <c r="M215" s="6" t="str">
        <f>IFERROR(AVERAGEIFS('registro operativa'!$Y$3:$Y$11268,'registro operativa'!$G$3:$G$11268,Tabla3[[#This Row],[Nº DE SEMANA]],'registro operativa'!$Y$3:$Y$11268,"&gt;0"),"")</f>
        <v/>
      </c>
      <c r="N215" s="6" t="str">
        <f>IFERROR(AVERAGEIFS('registro operativa'!$Y$3:$Y$11268,'registro operativa'!$G$3:$G$11268,Tabla3[[#This Row],[Nº DE SEMANA]],'registro operativa'!$Y$3:$Y$11268,"&lt;0"),"")</f>
        <v/>
      </c>
      <c r="O215" s="6" t="str">
        <f t="shared" si="18"/>
        <v/>
      </c>
      <c r="P215" s="6" t="str">
        <f t="shared" si="19"/>
        <v/>
      </c>
      <c r="Q215" s="23"/>
      <c r="R215" s="23"/>
      <c r="S215" s="23"/>
    </row>
    <row r="216" spans="1:19" x14ac:dyDescent="0.25">
      <c r="A216" s="23"/>
      <c r="B216" s="23"/>
      <c r="C216" s="6">
        <f>IFERROR(COUNTIFS('registro operativa'!$AE$3:$AE$11268,1,'registro operativa'!$G$3:$G$11268,Tabla3[[#This Row],[Nº DE SEMANA]]),"")</f>
        <v>0</v>
      </c>
      <c r="D216" s="6">
        <f>SUMIF(Tabla1[SEMANA],Tabla3[[#This Row],[Nº DE SEMANA]],Tabla1[GROSS])</f>
        <v>0</v>
      </c>
      <c r="E216" s="6">
        <f>SUMIF(Tabla1[SEMANA],Tabla3[[#This Row],[Nº DE SEMANA]],Tabla1[NETO EN PPRO8])</f>
        <v>0</v>
      </c>
      <c r="F216" s="6">
        <f>SUMIF(Tabla1[SEMANA],Tabla3[[#This Row],[Nº DE SEMANA]],Tabla1[FEES])</f>
        <v>0</v>
      </c>
      <c r="G216" s="6" t="str">
        <f t="shared" si="16"/>
        <v/>
      </c>
      <c r="H216" s="6">
        <f>COUNTIF('registro operativa'!$G$3:$G$11268,Tabla3[[#This Row],[Nº DE SEMANA]])</f>
        <v>0</v>
      </c>
      <c r="I216" s="6">
        <f>COUNTIFS('registro operativa'!$G$3:$G$11268,Tabla3[[#This Row],[Nº DE SEMANA]],'registro operativa'!$Y$3:$Y$11268,"&gt;0")</f>
        <v>0</v>
      </c>
      <c r="J216" s="6">
        <f>COUNTIFS('registro operativa'!$G$3:$G$11268,Tabla3[[#This Row],[Nº DE SEMANA]],'registro operativa'!$Y$3:$Y$11268,"&lt;0")</f>
        <v>0</v>
      </c>
      <c r="K216" s="6">
        <f>COUNTIFS('registro operativa'!$H$3:$H$11268,Tabla3[[#This Row],[Nº DE SEMANA]],'registro operativa'!$Y$3:$Y$11268,0)</f>
        <v>0</v>
      </c>
      <c r="L216" s="6" t="str">
        <f t="shared" si="17"/>
        <v/>
      </c>
      <c r="M216" s="6" t="str">
        <f>IFERROR(AVERAGEIFS('registro operativa'!$Y$3:$Y$11268,'registro operativa'!$G$3:$G$11268,Tabla3[[#This Row],[Nº DE SEMANA]],'registro operativa'!$Y$3:$Y$11268,"&gt;0"),"")</f>
        <v/>
      </c>
      <c r="N216" s="6" t="str">
        <f>IFERROR(AVERAGEIFS('registro operativa'!$Y$3:$Y$11268,'registro operativa'!$G$3:$G$11268,Tabla3[[#This Row],[Nº DE SEMANA]],'registro operativa'!$Y$3:$Y$11268,"&lt;0"),"")</f>
        <v/>
      </c>
      <c r="O216" s="6" t="str">
        <f t="shared" si="18"/>
        <v/>
      </c>
      <c r="P216" s="6" t="str">
        <f t="shared" si="19"/>
        <v/>
      </c>
      <c r="Q216" s="23"/>
      <c r="R216" s="23"/>
      <c r="S216" s="23"/>
    </row>
    <row r="217" spans="1:19" x14ac:dyDescent="0.25">
      <c r="A217" s="23"/>
      <c r="B217" s="23"/>
      <c r="C217" s="6">
        <f>IFERROR(COUNTIFS('registro operativa'!$AE$3:$AE$11268,1,'registro operativa'!$G$3:$G$11268,Tabla3[[#This Row],[Nº DE SEMANA]]),"")</f>
        <v>0</v>
      </c>
      <c r="D217" s="6">
        <f>SUMIF(Tabla1[SEMANA],Tabla3[[#This Row],[Nº DE SEMANA]],Tabla1[GROSS])</f>
        <v>0</v>
      </c>
      <c r="E217" s="6">
        <f>SUMIF(Tabla1[SEMANA],Tabla3[[#This Row],[Nº DE SEMANA]],Tabla1[NETO EN PPRO8])</f>
        <v>0</v>
      </c>
      <c r="F217" s="6">
        <f>SUMIF(Tabla1[SEMANA],Tabla3[[#This Row],[Nº DE SEMANA]],Tabla1[FEES])</f>
        <v>0</v>
      </c>
      <c r="G217" s="6" t="str">
        <f t="shared" si="16"/>
        <v/>
      </c>
      <c r="H217" s="6">
        <f>COUNTIF('registro operativa'!$G$3:$G$11268,Tabla3[[#This Row],[Nº DE SEMANA]])</f>
        <v>0</v>
      </c>
      <c r="I217" s="6">
        <f>COUNTIFS('registro operativa'!$G$3:$G$11268,Tabla3[[#This Row],[Nº DE SEMANA]],'registro operativa'!$Y$3:$Y$11268,"&gt;0")</f>
        <v>0</v>
      </c>
      <c r="J217" s="6">
        <f>COUNTIFS('registro operativa'!$G$3:$G$11268,Tabla3[[#This Row],[Nº DE SEMANA]],'registro operativa'!$Y$3:$Y$11268,"&lt;0")</f>
        <v>0</v>
      </c>
      <c r="K217" s="6">
        <f>COUNTIFS('registro operativa'!$H$3:$H$11268,Tabla3[[#This Row],[Nº DE SEMANA]],'registro operativa'!$Y$3:$Y$11268,0)</f>
        <v>0</v>
      </c>
      <c r="L217" s="6" t="str">
        <f t="shared" si="17"/>
        <v/>
      </c>
      <c r="M217" s="6" t="str">
        <f>IFERROR(AVERAGEIFS('registro operativa'!$Y$3:$Y$11268,'registro operativa'!$G$3:$G$11268,Tabla3[[#This Row],[Nº DE SEMANA]],'registro operativa'!$Y$3:$Y$11268,"&gt;0"),"")</f>
        <v/>
      </c>
      <c r="N217" s="6" t="str">
        <f>IFERROR(AVERAGEIFS('registro operativa'!$Y$3:$Y$11268,'registro operativa'!$G$3:$G$11268,Tabla3[[#This Row],[Nº DE SEMANA]],'registro operativa'!$Y$3:$Y$11268,"&lt;0"),"")</f>
        <v/>
      </c>
      <c r="O217" s="6" t="str">
        <f t="shared" si="18"/>
        <v/>
      </c>
      <c r="P217" s="6" t="str">
        <f t="shared" si="19"/>
        <v/>
      </c>
      <c r="Q217" s="23"/>
      <c r="R217" s="23"/>
      <c r="S217" s="23"/>
    </row>
    <row r="218" spans="1:19" x14ac:dyDescent="0.25">
      <c r="A218" s="23"/>
      <c r="B218" s="23"/>
      <c r="C218" s="6">
        <f>IFERROR(COUNTIFS('registro operativa'!$AE$3:$AE$11268,1,'registro operativa'!$G$3:$G$11268,Tabla3[[#This Row],[Nº DE SEMANA]]),"")</f>
        <v>0</v>
      </c>
      <c r="D218" s="6">
        <f>SUMIF(Tabla1[SEMANA],Tabla3[[#This Row],[Nº DE SEMANA]],Tabla1[GROSS])</f>
        <v>0</v>
      </c>
      <c r="E218" s="6">
        <f>SUMIF(Tabla1[SEMANA],Tabla3[[#This Row],[Nº DE SEMANA]],Tabla1[NETO EN PPRO8])</f>
        <v>0</v>
      </c>
      <c r="F218" s="6">
        <f>SUMIF(Tabla1[SEMANA],Tabla3[[#This Row],[Nº DE SEMANA]],Tabla1[FEES])</f>
        <v>0</v>
      </c>
      <c r="G218" s="6" t="str">
        <f t="shared" si="16"/>
        <v/>
      </c>
      <c r="H218" s="6">
        <f>COUNTIF('registro operativa'!$G$3:$G$11268,Tabla3[[#This Row],[Nº DE SEMANA]])</f>
        <v>0</v>
      </c>
      <c r="I218" s="6">
        <f>COUNTIFS('registro operativa'!$G$3:$G$11268,Tabla3[[#This Row],[Nº DE SEMANA]],'registro operativa'!$Y$3:$Y$11268,"&gt;0")</f>
        <v>0</v>
      </c>
      <c r="J218" s="6">
        <f>COUNTIFS('registro operativa'!$G$3:$G$11268,Tabla3[[#This Row],[Nº DE SEMANA]],'registro operativa'!$Y$3:$Y$11268,"&lt;0")</f>
        <v>0</v>
      </c>
      <c r="K218" s="6">
        <f>COUNTIFS('registro operativa'!$H$3:$H$11268,Tabla3[[#This Row],[Nº DE SEMANA]],'registro operativa'!$Y$3:$Y$11268,0)</f>
        <v>0</v>
      </c>
      <c r="L218" s="6" t="str">
        <f t="shared" si="17"/>
        <v/>
      </c>
      <c r="M218" s="6" t="str">
        <f>IFERROR(AVERAGEIFS('registro operativa'!$Y$3:$Y$11268,'registro operativa'!$G$3:$G$11268,Tabla3[[#This Row],[Nº DE SEMANA]],'registro operativa'!$Y$3:$Y$11268,"&gt;0"),"")</f>
        <v/>
      </c>
      <c r="N218" s="6" t="str">
        <f>IFERROR(AVERAGEIFS('registro operativa'!$Y$3:$Y$11268,'registro operativa'!$G$3:$G$11268,Tabla3[[#This Row],[Nº DE SEMANA]],'registro operativa'!$Y$3:$Y$11268,"&lt;0"),"")</f>
        <v/>
      </c>
      <c r="O218" s="6" t="str">
        <f t="shared" si="18"/>
        <v/>
      </c>
      <c r="P218" s="6" t="str">
        <f t="shared" si="19"/>
        <v/>
      </c>
      <c r="Q218" s="23"/>
      <c r="R218" s="23"/>
      <c r="S218" s="23"/>
    </row>
    <row r="219" spans="1:19" x14ac:dyDescent="0.25">
      <c r="A219" s="23"/>
      <c r="B219" s="23"/>
      <c r="C219" s="6">
        <f>IFERROR(COUNTIFS('registro operativa'!$AE$3:$AE$11268,1,'registro operativa'!$G$3:$G$11268,Tabla3[[#This Row],[Nº DE SEMANA]]),"")</f>
        <v>0</v>
      </c>
      <c r="D219" s="6">
        <f>SUMIF(Tabla1[SEMANA],Tabla3[[#This Row],[Nº DE SEMANA]],Tabla1[GROSS])</f>
        <v>0</v>
      </c>
      <c r="E219" s="6">
        <f>SUMIF(Tabla1[SEMANA],Tabla3[[#This Row],[Nº DE SEMANA]],Tabla1[NETO EN PPRO8])</f>
        <v>0</v>
      </c>
      <c r="F219" s="6">
        <f>SUMIF(Tabla1[SEMANA],Tabla3[[#This Row],[Nº DE SEMANA]],Tabla1[FEES])</f>
        <v>0</v>
      </c>
      <c r="G219" s="6" t="str">
        <f t="shared" si="16"/>
        <v/>
      </c>
      <c r="H219" s="6">
        <f>COUNTIF('registro operativa'!$G$3:$G$11268,Tabla3[[#This Row],[Nº DE SEMANA]])</f>
        <v>0</v>
      </c>
      <c r="I219" s="6">
        <f>COUNTIFS('registro operativa'!$G$3:$G$11268,Tabla3[[#This Row],[Nº DE SEMANA]],'registro operativa'!$Y$3:$Y$11268,"&gt;0")</f>
        <v>0</v>
      </c>
      <c r="J219" s="6">
        <f>COUNTIFS('registro operativa'!$G$3:$G$11268,Tabla3[[#This Row],[Nº DE SEMANA]],'registro operativa'!$Y$3:$Y$11268,"&lt;0")</f>
        <v>0</v>
      </c>
      <c r="K219" s="6">
        <f>COUNTIFS('registro operativa'!$H$3:$H$11268,Tabla3[[#This Row],[Nº DE SEMANA]],'registro operativa'!$Y$3:$Y$11268,0)</f>
        <v>0</v>
      </c>
      <c r="L219" s="6" t="str">
        <f t="shared" si="17"/>
        <v/>
      </c>
      <c r="M219" s="6" t="str">
        <f>IFERROR(AVERAGEIFS('registro operativa'!$Y$3:$Y$11268,'registro operativa'!$G$3:$G$11268,Tabla3[[#This Row],[Nº DE SEMANA]],'registro operativa'!$Y$3:$Y$11268,"&gt;0"),"")</f>
        <v/>
      </c>
      <c r="N219" s="6" t="str">
        <f>IFERROR(AVERAGEIFS('registro operativa'!$Y$3:$Y$11268,'registro operativa'!$G$3:$G$11268,Tabla3[[#This Row],[Nº DE SEMANA]],'registro operativa'!$Y$3:$Y$11268,"&lt;0"),"")</f>
        <v/>
      </c>
      <c r="O219" s="6" t="str">
        <f t="shared" si="18"/>
        <v/>
      </c>
      <c r="P219" s="6" t="str">
        <f t="shared" si="19"/>
        <v/>
      </c>
      <c r="Q219" s="23"/>
      <c r="R219" s="23"/>
      <c r="S219" s="23"/>
    </row>
    <row r="220" spans="1:19" x14ac:dyDescent="0.25">
      <c r="A220" s="23"/>
      <c r="B220" s="23"/>
      <c r="C220" s="6">
        <f>IFERROR(COUNTIFS('registro operativa'!$AE$3:$AE$11268,1,'registro operativa'!$G$3:$G$11268,Tabla3[[#This Row],[Nº DE SEMANA]]),"")</f>
        <v>0</v>
      </c>
      <c r="D220" s="6">
        <f>SUMIF(Tabla1[SEMANA],Tabla3[[#This Row],[Nº DE SEMANA]],Tabla1[GROSS])</f>
        <v>0</v>
      </c>
      <c r="E220" s="6">
        <f>SUMIF(Tabla1[SEMANA],Tabla3[[#This Row],[Nº DE SEMANA]],Tabla1[NETO EN PPRO8])</f>
        <v>0</v>
      </c>
      <c r="F220" s="6">
        <f>SUMIF(Tabla1[SEMANA],Tabla3[[#This Row],[Nº DE SEMANA]],Tabla1[FEES])</f>
        <v>0</v>
      </c>
      <c r="G220" s="6" t="str">
        <f t="shared" si="16"/>
        <v/>
      </c>
      <c r="H220" s="6">
        <f>COUNTIF('registro operativa'!$G$3:$G$11268,Tabla3[[#This Row],[Nº DE SEMANA]])</f>
        <v>0</v>
      </c>
      <c r="I220" s="6">
        <f>COUNTIFS('registro operativa'!$G$3:$G$11268,Tabla3[[#This Row],[Nº DE SEMANA]],'registro operativa'!$Y$3:$Y$11268,"&gt;0")</f>
        <v>0</v>
      </c>
      <c r="J220" s="6">
        <f>COUNTIFS('registro operativa'!$G$3:$G$11268,Tabla3[[#This Row],[Nº DE SEMANA]],'registro operativa'!$Y$3:$Y$11268,"&lt;0")</f>
        <v>0</v>
      </c>
      <c r="K220" s="6">
        <f>COUNTIFS('registro operativa'!$H$3:$H$11268,Tabla3[[#This Row],[Nº DE SEMANA]],'registro operativa'!$Y$3:$Y$11268,0)</f>
        <v>0</v>
      </c>
      <c r="L220" s="6" t="str">
        <f t="shared" si="17"/>
        <v/>
      </c>
      <c r="M220" s="6" t="str">
        <f>IFERROR(AVERAGEIFS('registro operativa'!$Y$3:$Y$11268,'registro operativa'!$G$3:$G$11268,Tabla3[[#This Row],[Nº DE SEMANA]],'registro operativa'!$Y$3:$Y$11268,"&gt;0"),"")</f>
        <v/>
      </c>
      <c r="N220" s="6" t="str">
        <f>IFERROR(AVERAGEIFS('registro operativa'!$Y$3:$Y$11268,'registro operativa'!$G$3:$G$11268,Tabla3[[#This Row],[Nº DE SEMANA]],'registro operativa'!$Y$3:$Y$11268,"&lt;0"),"")</f>
        <v/>
      </c>
      <c r="O220" s="6" t="str">
        <f t="shared" si="18"/>
        <v/>
      </c>
      <c r="P220" s="6" t="str">
        <f t="shared" si="19"/>
        <v/>
      </c>
      <c r="Q220" s="23"/>
      <c r="R220" s="23"/>
      <c r="S220" s="23"/>
    </row>
    <row r="221" spans="1:19" x14ac:dyDescent="0.25">
      <c r="A221" s="23"/>
      <c r="B221" s="23"/>
      <c r="C221" s="6">
        <f>IFERROR(COUNTIFS('registro operativa'!$AE$3:$AE$11268,1,'registro operativa'!$G$3:$G$11268,Tabla3[[#This Row],[Nº DE SEMANA]]),"")</f>
        <v>0</v>
      </c>
      <c r="D221" s="6">
        <f>SUMIF(Tabla1[SEMANA],Tabla3[[#This Row],[Nº DE SEMANA]],Tabla1[GROSS])</f>
        <v>0</v>
      </c>
      <c r="E221" s="6">
        <f>SUMIF(Tabla1[SEMANA],Tabla3[[#This Row],[Nº DE SEMANA]],Tabla1[NETO EN PPRO8])</f>
        <v>0</v>
      </c>
      <c r="F221" s="6">
        <f>SUMIF(Tabla1[SEMANA],Tabla3[[#This Row],[Nº DE SEMANA]],Tabla1[FEES])</f>
        <v>0</v>
      </c>
      <c r="G221" s="6" t="str">
        <f t="shared" si="16"/>
        <v/>
      </c>
      <c r="H221" s="6">
        <f>COUNTIF('registro operativa'!$G$3:$G$11268,Tabla3[[#This Row],[Nº DE SEMANA]])</f>
        <v>0</v>
      </c>
      <c r="I221" s="6">
        <f>COUNTIFS('registro operativa'!$G$3:$G$11268,Tabla3[[#This Row],[Nº DE SEMANA]],'registro operativa'!$Y$3:$Y$11268,"&gt;0")</f>
        <v>0</v>
      </c>
      <c r="J221" s="6">
        <f>COUNTIFS('registro operativa'!$G$3:$G$11268,Tabla3[[#This Row],[Nº DE SEMANA]],'registro operativa'!$Y$3:$Y$11268,"&lt;0")</f>
        <v>0</v>
      </c>
      <c r="K221" s="6">
        <f>COUNTIFS('registro operativa'!$H$3:$H$11268,Tabla3[[#This Row],[Nº DE SEMANA]],'registro operativa'!$Y$3:$Y$11268,0)</f>
        <v>0</v>
      </c>
      <c r="L221" s="6" t="str">
        <f t="shared" si="17"/>
        <v/>
      </c>
      <c r="M221" s="6" t="str">
        <f>IFERROR(AVERAGEIFS('registro operativa'!$Y$3:$Y$11268,'registro operativa'!$G$3:$G$11268,Tabla3[[#This Row],[Nº DE SEMANA]],'registro operativa'!$Y$3:$Y$11268,"&gt;0"),"")</f>
        <v/>
      </c>
      <c r="N221" s="6" t="str">
        <f>IFERROR(AVERAGEIFS('registro operativa'!$Y$3:$Y$11268,'registro operativa'!$G$3:$G$11268,Tabla3[[#This Row],[Nº DE SEMANA]],'registro operativa'!$Y$3:$Y$11268,"&lt;0"),"")</f>
        <v/>
      </c>
      <c r="O221" s="6" t="str">
        <f t="shared" si="18"/>
        <v/>
      </c>
      <c r="P221" s="6" t="str">
        <f t="shared" si="19"/>
        <v/>
      </c>
      <c r="Q221" s="23"/>
      <c r="R221" s="23"/>
      <c r="S221" s="23"/>
    </row>
    <row r="222" spans="1:19" x14ac:dyDescent="0.25">
      <c r="A222" s="23"/>
      <c r="B222" s="23"/>
      <c r="C222" s="6">
        <f>IFERROR(COUNTIFS('registro operativa'!$AE$3:$AE$11268,1,'registro operativa'!$G$3:$G$11268,Tabla3[[#This Row],[Nº DE SEMANA]]),"")</f>
        <v>0</v>
      </c>
      <c r="D222" s="6">
        <f>SUMIF(Tabla1[SEMANA],Tabla3[[#This Row],[Nº DE SEMANA]],Tabla1[GROSS])</f>
        <v>0</v>
      </c>
      <c r="E222" s="6">
        <f>SUMIF(Tabla1[SEMANA],Tabla3[[#This Row],[Nº DE SEMANA]],Tabla1[NETO EN PPRO8])</f>
        <v>0</v>
      </c>
      <c r="F222" s="6">
        <f>SUMIF(Tabla1[SEMANA],Tabla3[[#This Row],[Nº DE SEMANA]],Tabla1[FEES])</f>
        <v>0</v>
      </c>
      <c r="G222" s="6" t="str">
        <f t="shared" si="16"/>
        <v/>
      </c>
      <c r="H222" s="6">
        <f>COUNTIF('registro operativa'!$G$3:$G$11268,Tabla3[[#This Row],[Nº DE SEMANA]])</f>
        <v>0</v>
      </c>
      <c r="I222" s="6">
        <f>COUNTIFS('registro operativa'!$G$3:$G$11268,Tabla3[[#This Row],[Nº DE SEMANA]],'registro operativa'!$Y$3:$Y$11268,"&gt;0")</f>
        <v>0</v>
      </c>
      <c r="J222" s="6">
        <f>COUNTIFS('registro operativa'!$G$3:$G$11268,Tabla3[[#This Row],[Nº DE SEMANA]],'registro operativa'!$Y$3:$Y$11268,"&lt;0")</f>
        <v>0</v>
      </c>
      <c r="K222" s="6">
        <f>COUNTIFS('registro operativa'!$H$3:$H$11268,Tabla3[[#This Row],[Nº DE SEMANA]],'registro operativa'!$Y$3:$Y$11268,0)</f>
        <v>0</v>
      </c>
      <c r="L222" s="6" t="str">
        <f t="shared" si="17"/>
        <v/>
      </c>
      <c r="M222" s="6" t="str">
        <f>IFERROR(AVERAGEIFS('registro operativa'!$Y$3:$Y$11268,'registro operativa'!$G$3:$G$11268,Tabla3[[#This Row],[Nº DE SEMANA]],'registro operativa'!$Y$3:$Y$11268,"&gt;0"),"")</f>
        <v/>
      </c>
      <c r="N222" s="6" t="str">
        <f>IFERROR(AVERAGEIFS('registro operativa'!$Y$3:$Y$11268,'registro operativa'!$G$3:$G$11268,Tabla3[[#This Row],[Nº DE SEMANA]],'registro operativa'!$Y$3:$Y$11268,"&lt;0"),"")</f>
        <v/>
      </c>
      <c r="O222" s="6" t="str">
        <f t="shared" si="18"/>
        <v/>
      </c>
      <c r="P222" s="6" t="str">
        <f t="shared" si="19"/>
        <v/>
      </c>
      <c r="Q222" s="23"/>
      <c r="R222" s="23"/>
      <c r="S222" s="23"/>
    </row>
    <row r="223" spans="1:19" x14ac:dyDescent="0.25">
      <c r="A223" s="23"/>
      <c r="B223" s="23"/>
      <c r="C223" s="6">
        <f>IFERROR(COUNTIFS('registro operativa'!$AE$3:$AE$11268,1,'registro operativa'!$G$3:$G$11268,Tabla3[[#This Row],[Nº DE SEMANA]]),"")</f>
        <v>0</v>
      </c>
      <c r="D223" s="6">
        <f>SUMIF(Tabla1[SEMANA],Tabla3[[#This Row],[Nº DE SEMANA]],Tabla1[GROSS])</f>
        <v>0</v>
      </c>
      <c r="E223" s="6">
        <f>SUMIF(Tabla1[SEMANA],Tabla3[[#This Row],[Nº DE SEMANA]],Tabla1[NETO EN PPRO8])</f>
        <v>0</v>
      </c>
      <c r="F223" s="6">
        <f>SUMIF(Tabla1[SEMANA],Tabla3[[#This Row],[Nº DE SEMANA]],Tabla1[FEES])</f>
        <v>0</v>
      </c>
      <c r="G223" s="6" t="str">
        <f t="shared" si="16"/>
        <v/>
      </c>
      <c r="H223" s="6">
        <f>COUNTIF('registro operativa'!$G$3:$G$11268,Tabla3[[#This Row],[Nº DE SEMANA]])</f>
        <v>0</v>
      </c>
      <c r="I223" s="6">
        <f>COUNTIFS('registro operativa'!$G$3:$G$11268,Tabla3[[#This Row],[Nº DE SEMANA]],'registro operativa'!$Y$3:$Y$11268,"&gt;0")</f>
        <v>0</v>
      </c>
      <c r="J223" s="6">
        <f>COUNTIFS('registro operativa'!$G$3:$G$11268,Tabla3[[#This Row],[Nº DE SEMANA]],'registro operativa'!$Y$3:$Y$11268,"&lt;0")</f>
        <v>0</v>
      </c>
      <c r="K223" s="6">
        <f>COUNTIFS('registro operativa'!$H$3:$H$11268,Tabla3[[#This Row],[Nº DE SEMANA]],'registro operativa'!$Y$3:$Y$11268,0)</f>
        <v>0</v>
      </c>
      <c r="L223" s="6" t="str">
        <f t="shared" si="17"/>
        <v/>
      </c>
      <c r="M223" s="6" t="str">
        <f>IFERROR(AVERAGEIFS('registro operativa'!$Y$3:$Y$11268,'registro operativa'!$G$3:$G$11268,Tabla3[[#This Row],[Nº DE SEMANA]],'registro operativa'!$Y$3:$Y$11268,"&gt;0"),"")</f>
        <v/>
      </c>
      <c r="N223" s="6" t="str">
        <f>IFERROR(AVERAGEIFS('registro operativa'!$Y$3:$Y$11268,'registro operativa'!$G$3:$G$11268,Tabla3[[#This Row],[Nº DE SEMANA]],'registro operativa'!$Y$3:$Y$11268,"&lt;0"),"")</f>
        <v/>
      </c>
      <c r="O223" s="6" t="str">
        <f t="shared" si="18"/>
        <v/>
      </c>
      <c r="P223" s="6" t="str">
        <f t="shared" si="19"/>
        <v/>
      </c>
      <c r="Q223" s="23"/>
      <c r="R223" s="23"/>
      <c r="S223" s="23"/>
    </row>
    <row r="224" spans="1:19" x14ac:dyDescent="0.25">
      <c r="A224" s="23"/>
      <c r="B224" s="23"/>
      <c r="C224" s="6">
        <f>IFERROR(COUNTIFS('registro operativa'!$AE$3:$AE$11268,1,'registro operativa'!$G$3:$G$11268,Tabla3[[#This Row],[Nº DE SEMANA]]),"")</f>
        <v>0</v>
      </c>
      <c r="D224" s="6">
        <f>SUMIF(Tabla1[SEMANA],Tabla3[[#This Row],[Nº DE SEMANA]],Tabla1[GROSS])</f>
        <v>0</v>
      </c>
      <c r="E224" s="6">
        <f>SUMIF(Tabla1[SEMANA],Tabla3[[#This Row],[Nº DE SEMANA]],Tabla1[NETO EN PPRO8])</f>
        <v>0</v>
      </c>
      <c r="F224" s="6">
        <f>SUMIF(Tabla1[SEMANA],Tabla3[[#This Row],[Nº DE SEMANA]],Tabla1[FEES])</f>
        <v>0</v>
      </c>
      <c r="G224" s="6" t="str">
        <f t="shared" si="16"/>
        <v/>
      </c>
      <c r="H224" s="6">
        <f>COUNTIF('registro operativa'!$G$3:$G$11268,Tabla3[[#This Row],[Nº DE SEMANA]])</f>
        <v>0</v>
      </c>
      <c r="I224" s="6">
        <f>COUNTIFS('registro operativa'!$G$3:$G$11268,Tabla3[[#This Row],[Nº DE SEMANA]],'registro operativa'!$Y$3:$Y$11268,"&gt;0")</f>
        <v>0</v>
      </c>
      <c r="J224" s="6">
        <f>COUNTIFS('registro operativa'!$G$3:$G$11268,Tabla3[[#This Row],[Nº DE SEMANA]],'registro operativa'!$Y$3:$Y$11268,"&lt;0")</f>
        <v>0</v>
      </c>
      <c r="K224" s="6">
        <f>COUNTIFS('registro operativa'!$H$3:$H$11268,Tabla3[[#This Row],[Nº DE SEMANA]],'registro operativa'!$Y$3:$Y$11268,0)</f>
        <v>0</v>
      </c>
      <c r="L224" s="6" t="str">
        <f t="shared" si="17"/>
        <v/>
      </c>
      <c r="M224" s="6" t="str">
        <f>IFERROR(AVERAGEIFS('registro operativa'!$Y$3:$Y$11268,'registro operativa'!$G$3:$G$11268,Tabla3[[#This Row],[Nº DE SEMANA]],'registro operativa'!$Y$3:$Y$11268,"&gt;0"),"")</f>
        <v/>
      </c>
      <c r="N224" s="6" t="str">
        <f>IFERROR(AVERAGEIFS('registro operativa'!$Y$3:$Y$11268,'registro operativa'!$G$3:$G$11268,Tabla3[[#This Row],[Nº DE SEMANA]],'registro operativa'!$Y$3:$Y$11268,"&lt;0"),"")</f>
        <v/>
      </c>
      <c r="O224" s="6" t="str">
        <f t="shared" si="18"/>
        <v/>
      </c>
      <c r="P224" s="6" t="str">
        <f t="shared" si="19"/>
        <v/>
      </c>
      <c r="Q224" s="23"/>
      <c r="R224" s="23"/>
      <c r="S224" s="23"/>
    </row>
    <row r="225" spans="1:19" x14ac:dyDescent="0.25">
      <c r="A225" s="23"/>
      <c r="B225" s="23"/>
      <c r="C225" s="6">
        <f>IFERROR(COUNTIFS('registro operativa'!$AE$3:$AE$11268,1,'registro operativa'!$G$3:$G$11268,Tabla3[[#This Row],[Nº DE SEMANA]]),"")</f>
        <v>0</v>
      </c>
      <c r="D225" s="6">
        <f>SUMIF(Tabla1[SEMANA],Tabla3[[#This Row],[Nº DE SEMANA]],Tabla1[GROSS])</f>
        <v>0</v>
      </c>
      <c r="E225" s="6">
        <f>SUMIF(Tabla1[SEMANA],Tabla3[[#This Row],[Nº DE SEMANA]],Tabla1[NETO EN PPRO8])</f>
        <v>0</v>
      </c>
      <c r="F225" s="6">
        <f>SUMIF(Tabla1[SEMANA],Tabla3[[#This Row],[Nº DE SEMANA]],Tabla1[FEES])</f>
        <v>0</v>
      </c>
      <c r="G225" s="6" t="str">
        <f t="shared" si="16"/>
        <v/>
      </c>
      <c r="H225" s="6">
        <f>COUNTIF('registro operativa'!$G$3:$G$11268,Tabla3[[#This Row],[Nº DE SEMANA]])</f>
        <v>0</v>
      </c>
      <c r="I225" s="6">
        <f>COUNTIFS('registro operativa'!$G$3:$G$11268,Tabla3[[#This Row],[Nº DE SEMANA]],'registro operativa'!$Y$3:$Y$11268,"&gt;0")</f>
        <v>0</v>
      </c>
      <c r="J225" s="6">
        <f>COUNTIFS('registro operativa'!$G$3:$G$11268,Tabla3[[#This Row],[Nº DE SEMANA]],'registro operativa'!$Y$3:$Y$11268,"&lt;0")</f>
        <v>0</v>
      </c>
      <c r="K225" s="6">
        <f>COUNTIFS('registro operativa'!$H$3:$H$11268,Tabla3[[#This Row],[Nº DE SEMANA]],'registro operativa'!$Y$3:$Y$11268,0)</f>
        <v>0</v>
      </c>
      <c r="L225" s="6" t="str">
        <f t="shared" si="17"/>
        <v/>
      </c>
      <c r="M225" s="6" t="str">
        <f>IFERROR(AVERAGEIFS('registro operativa'!$Y$3:$Y$11268,'registro operativa'!$G$3:$G$11268,Tabla3[[#This Row],[Nº DE SEMANA]],'registro operativa'!$Y$3:$Y$11268,"&gt;0"),"")</f>
        <v/>
      </c>
      <c r="N225" s="6" t="str">
        <f>IFERROR(AVERAGEIFS('registro operativa'!$Y$3:$Y$11268,'registro operativa'!$G$3:$G$11268,Tabla3[[#This Row],[Nº DE SEMANA]],'registro operativa'!$Y$3:$Y$11268,"&lt;0"),"")</f>
        <v/>
      </c>
      <c r="O225" s="6" t="str">
        <f t="shared" si="18"/>
        <v/>
      </c>
      <c r="P225" s="6" t="str">
        <f t="shared" si="19"/>
        <v/>
      </c>
      <c r="Q225" s="23"/>
      <c r="R225" s="23"/>
      <c r="S225" s="23"/>
    </row>
    <row r="226" spans="1:19" x14ac:dyDescent="0.25">
      <c r="A226" s="23"/>
      <c r="B226" s="23"/>
      <c r="C226" s="6">
        <f>IFERROR(COUNTIFS('registro operativa'!$AE$3:$AE$11268,1,'registro operativa'!$G$3:$G$11268,Tabla3[[#This Row],[Nº DE SEMANA]]),"")</f>
        <v>0</v>
      </c>
      <c r="D226" s="6">
        <f>SUMIF(Tabla1[SEMANA],Tabla3[[#This Row],[Nº DE SEMANA]],Tabla1[GROSS])</f>
        <v>0</v>
      </c>
      <c r="E226" s="6">
        <f>SUMIF(Tabla1[SEMANA],Tabla3[[#This Row],[Nº DE SEMANA]],Tabla1[NETO EN PPRO8])</f>
        <v>0</v>
      </c>
      <c r="F226" s="6">
        <f>SUMIF(Tabla1[SEMANA],Tabla3[[#This Row],[Nº DE SEMANA]],Tabla1[FEES])</f>
        <v>0</v>
      </c>
      <c r="G226" s="6" t="str">
        <f t="shared" si="16"/>
        <v/>
      </c>
      <c r="H226" s="6">
        <f>COUNTIF('registro operativa'!$G$3:$G$11268,Tabla3[[#This Row],[Nº DE SEMANA]])</f>
        <v>0</v>
      </c>
      <c r="I226" s="6">
        <f>COUNTIFS('registro operativa'!$G$3:$G$11268,Tabla3[[#This Row],[Nº DE SEMANA]],'registro operativa'!$Y$3:$Y$11268,"&gt;0")</f>
        <v>0</v>
      </c>
      <c r="J226" s="6">
        <f>COUNTIFS('registro operativa'!$G$3:$G$11268,Tabla3[[#This Row],[Nº DE SEMANA]],'registro operativa'!$Y$3:$Y$11268,"&lt;0")</f>
        <v>0</v>
      </c>
      <c r="K226" s="6">
        <f>COUNTIFS('registro operativa'!$H$3:$H$11268,Tabla3[[#This Row],[Nº DE SEMANA]],'registro operativa'!$Y$3:$Y$11268,0)</f>
        <v>0</v>
      </c>
      <c r="L226" s="6" t="str">
        <f t="shared" si="17"/>
        <v/>
      </c>
      <c r="M226" s="6" t="str">
        <f>IFERROR(AVERAGEIFS('registro operativa'!$Y$3:$Y$11268,'registro operativa'!$G$3:$G$11268,Tabla3[[#This Row],[Nº DE SEMANA]],'registro operativa'!$Y$3:$Y$11268,"&gt;0"),"")</f>
        <v/>
      </c>
      <c r="N226" s="6" t="str">
        <f>IFERROR(AVERAGEIFS('registro operativa'!$Y$3:$Y$11268,'registro operativa'!$G$3:$G$11268,Tabla3[[#This Row],[Nº DE SEMANA]],'registro operativa'!$Y$3:$Y$11268,"&lt;0"),"")</f>
        <v/>
      </c>
      <c r="O226" s="6" t="str">
        <f t="shared" si="18"/>
        <v/>
      </c>
      <c r="P226" s="6" t="str">
        <f t="shared" si="19"/>
        <v/>
      </c>
      <c r="Q226" s="23"/>
      <c r="R226" s="23"/>
      <c r="S226" s="23"/>
    </row>
    <row r="227" spans="1:19" x14ac:dyDescent="0.25">
      <c r="A227" s="23"/>
      <c r="B227" s="23"/>
      <c r="C227" s="6">
        <f>IFERROR(COUNTIFS('registro operativa'!$AE$3:$AE$11268,1,'registro operativa'!$G$3:$G$11268,Tabla3[[#This Row],[Nº DE SEMANA]]),"")</f>
        <v>0</v>
      </c>
      <c r="D227" s="6">
        <f>SUMIF(Tabla1[SEMANA],Tabla3[[#This Row],[Nº DE SEMANA]],Tabla1[GROSS])</f>
        <v>0</v>
      </c>
      <c r="E227" s="6">
        <f>SUMIF(Tabla1[SEMANA],Tabla3[[#This Row],[Nº DE SEMANA]],Tabla1[NETO EN PPRO8])</f>
        <v>0</v>
      </c>
      <c r="F227" s="6">
        <f>SUMIF(Tabla1[SEMANA],Tabla3[[#This Row],[Nº DE SEMANA]],Tabla1[FEES])</f>
        <v>0</v>
      </c>
      <c r="G227" s="6" t="str">
        <f t="shared" si="16"/>
        <v/>
      </c>
      <c r="H227" s="6">
        <f>COUNTIF('registro operativa'!$G$3:$G$11268,Tabla3[[#This Row],[Nº DE SEMANA]])</f>
        <v>0</v>
      </c>
      <c r="I227" s="6">
        <f>COUNTIFS('registro operativa'!$G$3:$G$11268,Tabla3[[#This Row],[Nº DE SEMANA]],'registro operativa'!$Y$3:$Y$11268,"&gt;0")</f>
        <v>0</v>
      </c>
      <c r="J227" s="6">
        <f>COUNTIFS('registro operativa'!$G$3:$G$11268,Tabla3[[#This Row],[Nº DE SEMANA]],'registro operativa'!$Y$3:$Y$11268,"&lt;0")</f>
        <v>0</v>
      </c>
      <c r="K227" s="6">
        <f>COUNTIFS('registro operativa'!$H$3:$H$11268,Tabla3[[#This Row],[Nº DE SEMANA]],'registro operativa'!$Y$3:$Y$11268,0)</f>
        <v>0</v>
      </c>
      <c r="L227" s="6" t="str">
        <f t="shared" si="17"/>
        <v/>
      </c>
      <c r="M227" s="6" t="str">
        <f>IFERROR(AVERAGEIFS('registro operativa'!$Y$3:$Y$11268,'registro operativa'!$G$3:$G$11268,Tabla3[[#This Row],[Nº DE SEMANA]],'registro operativa'!$Y$3:$Y$11268,"&gt;0"),"")</f>
        <v/>
      </c>
      <c r="N227" s="6" t="str">
        <f>IFERROR(AVERAGEIFS('registro operativa'!$Y$3:$Y$11268,'registro operativa'!$G$3:$G$11268,Tabla3[[#This Row],[Nº DE SEMANA]],'registro operativa'!$Y$3:$Y$11268,"&lt;0"),"")</f>
        <v/>
      </c>
      <c r="O227" s="6" t="str">
        <f t="shared" si="18"/>
        <v/>
      </c>
      <c r="P227" s="6" t="str">
        <f t="shared" si="19"/>
        <v/>
      </c>
      <c r="Q227" s="23"/>
      <c r="R227" s="23"/>
      <c r="S227" s="23"/>
    </row>
    <row r="228" spans="1:19" x14ac:dyDescent="0.25">
      <c r="A228" s="23"/>
      <c r="B228" s="23"/>
      <c r="C228" s="6">
        <f>IFERROR(COUNTIFS('registro operativa'!$AE$3:$AE$11268,1,'registro operativa'!$G$3:$G$11268,Tabla3[[#This Row],[Nº DE SEMANA]]),"")</f>
        <v>0</v>
      </c>
      <c r="D228" s="6">
        <f>SUMIF(Tabla1[SEMANA],Tabla3[[#This Row],[Nº DE SEMANA]],Tabla1[GROSS])</f>
        <v>0</v>
      </c>
      <c r="E228" s="6">
        <f>SUMIF(Tabla1[SEMANA],Tabla3[[#This Row],[Nº DE SEMANA]],Tabla1[NETO EN PPRO8])</f>
        <v>0</v>
      </c>
      <c r="F228" s="6">
        <f>SUMIF(Tabla1[SEMANA],Tabla3[[#This Row],[Nº DE SEMANA]],Tabla1[FEES])</f>
        <v>0</v>
      </c>
      <c r="G228" s="6" t="str">
        <f t="shared" si="16"/>
        <v/>
      </c>
      <c r="H228" s="6">
        <f>COUNTIF('registro operativa'!$G$3:$G$11268,Tabla3[[#This Row],[Nº DE SEMANA]])</f>
        <v>0</v>
      </c>
      <c r="I228" s="6">
        <f>COUNTIFS('registro operativa'!$G$3:$G$11268,Tabla3[[#This Row],[Nº DE SEMANA]],'registro operativa'!$Y$3:$Y$11268,"&gt;0")</f>
        <v>0</v>
      </c>
      <c r="J228" s="6">
        <f>COUNTIFS('registro operativa'!$G$3:$G$11268,Tabla3[[#This Row],[Nº DE SEMANA]],'registro operativa'!$Y$3:$Y$11268,"&lt;0")</f>
        <v>0</v>
      </c>
      <c r="K228" s="6">
        <f>COUNTIFS('registro operativa'!$H$3:$H$11268,Tabla3[[#This Row],[Nº DE SEMANA]],'registro operativa'!$Y$3:$Y$11268,0)</f>
        <v>0</v>
      </c>
      <c r="L228" s="6" t="str">
        <f t="shared" si="17"/>
        <v/>
      </c>
      <c r="M228" s="6" t="str">
        <f>IFERROR(AVERAGEIFS('registro operativa'!$Y$3:$Y$11268,'registro operativa'!$G$3:$G$11268,Tabla3[[#This Row],[Nº DE SEMANA]],'registro operativa'!$Y$3:$Y$11268,"&gt;0"),"")</f>
        <v/>
      </c>
      <c r="N228" s="6" t="str">
        <f>IFERROR(AVERAGEIFS('registro operativa'!$Y$3:$Y$11268,'registro operativa'!$G$3:$G$11268,Tabla3[[#This Row],[Nº DE SEMANA]],'registro operativa'!$Y$3:$Y$11268,"&lt;0"),"")</f>
        <v/>
      </c>
      <c r="O228" s="6" t="str">
        <f t="shared" si="18"/>
        <v/>
      </c>
      <c r="P228" s="6" t="str">
        <f t="shared" si="19"/>
        <v/>
      </c>
      <c r="Q228" s="23"/>
      <c r="R228" s="23"/>
      <c r="S228" s="23"/>
    </row>
    <row r="229" spans="1:19" x14ac:dyDescent="0.25">
      <c r="A229" s="23"/>
      <c r="B229" s="23"/>
      <c r="C229" s="6">
        <f>IFERROR(COUNTIFS('registro operativa'!$AE$3:$AE$11268,1,'registro operativa'!$G$3:$G$11268,Tabla3[[#This Row],[Nº DE SEMANA]]),"")</f>
        <v>0</v>
      </c>
      <c r="D229" s="6">
        <f>SUMIF(Tabla1[SEMANA],Tabla3[[#This Row],[Nº DE SEMANA]],Tabla1[GROSS])</f>
        <v>0</v>
      </c>
      <c r="E229" s="6">
        <f>SUMIF(Tabla1[SEMANA],Tabla3[[#This Row],[Nº DE SEMANA]],Tabla1[NETO EN PPRO8])</f>
        <v>0</v>
      </c>
      <c r="F229" s="6">
        <f>SUMIF(Tabla1[SEMANA],Tabla3[[#This Row],[Nº DE SEMANA]],Tabla1[FEES])</f>
        <v>0</v>
      </c>
      <c r="G229" s="6" t="str">
        <f t="shared" si="16"/>
        <v/>
      </c>
      <c r="H229" s="6">
        <f>COUNTIF('registro operativa'!$G$3:$G$11268,Tabla3[[#This Row],[Nº DE SEMANA]])</f>
        <v>0</v>
      </c>
      <c r="I229" s="6">
        <f>COUNTIFS('registro operativa'!$G$3:$G$11268,Tabla3[[#This Row],[Nº DE SEMANA]],'registro operativa'!$Y$3:$Y$11268,"&gt;0")</f>
        <v>0</v>
      </c>
      <c r="J229" s="6">
        <f>COUNTIFS('registro operativa'!$G$3:$G$11268,Tabla3[[#This Row],[Nº DE SEMANA]],'registro operativa'!$Y$3:$Y$11268,"&lt;0")</f>
        <v>0</v>
      </c>
      <c r="K229" s="6">
        <f>COUNTIFS('registro operativa'!$H$3:$H$11268,Tabla3[[#This Row],[Nº DE SEMANA]],'registro operativa'!$Y$3:$Y$11268,0)</f>
        <v>0</v>
      </c>
      <c r="L229" s="6" t="str">
        <f t="shared" si="17"/>
        <v/>
      </c>
      <c r="M229" s="6" t="str">
        <f>IFERROR(AVERAGEIFS('registro operativa'!$Y$3:$Y$11268,'registro operativa'!$G$3:$G$11268,Tabla3[[#This Row],[Nº DE SEMANA]],'registro operativa'!$Y$3:$Y$11268,"&gt;0"),"")</f>
        <v/>
      </c>
      <c r="N229" s="6" t="str">
        <f>IFERROR(AVERAGEIFS('registro operativa'!$Y$3:$Y$11268,'registro operativa'!$G$3:$G$11268,Tabla3[[#This Row],[Nº DE SEMANA]],'registro operativa'!$Y$3:$Y$11268,"&lt;0"),"")</f>
        <v/>
      </c>
      <c r="O229" s="6" t="str">
        <f t="shared" si="18"/>
        <v/>
      </c>
      <c r="P229" s="6" t="str">
        <f t="shared" si="19"/>
        <v/>
      </c>
      <c r="Q229" s="23"/>
      <c r="R229" s="23"/>
      <c r="S229" s="23"/>
    </row>
    <row r="230" spans="1:19" x14ac:dyDescent="0.25">
      <c r="A230" s="23"/>
      <c r="B230" s="23"/>
      <c r="C230" s="6">
        <f>IFERROR(COUNTIFS('registro operativa'!$AE$3:$AE$11268,1,'registro operativa'!$G$3:$G$11268,Tabla3[[#This Row],[Nº DE SEMANA]]),"")</f>
        <v>0</v>
      </c>
      <c r="D230" s="6">
        <f>SUMIF(Tabla1[SEMANA],Tabla3[[#This Row],[Nº DE SEMANA]],Tabla1[GROSS])</f>
        <v>0</v>
      </c>
      <c r="E230" s="6">
        <f>SUMIF(Tabla1[SEMANA],Tabla3[[#This Row],[Nº DE SEMANA]],Tabla1[NETO EN PPRO8])</f>
        <v>0</v>
      </c>
      <c r="F230" s="6">
        <f>SUMIF(Tabla1[SEMANA],Tabla3[[#This Row],[Nº DE SEMANA]],Tabla1[FEES])</f>
        <v>0</v>
      </c>
      <c r="G230" s="6" t="str">
        <f t="shared" si="16"/>
        <v/>
      </c>
      <c r="H230" s="6">
        <f>COUNTIF('registro operativa'!$G$3:$G$11268,Tabla3[[#This Row],[Nº DE SEMANA]])</f>
        <v>0</v>
      </c>
      <c r="I230" s="6">
        <f>COUNTIFS('registro operativa'!$G$3:$G$11268,Tabla3[[#This Row],[Nº DE SEMANA]],'registro operativa'!$Y$3:$Y$11268,"&gt;0")</f>
        <v>0</v>
      </c>
      <c r="J230" s="6">
        <f>COUNTIFS('registro operativa'!$G$3:$G$11268,Tabla3[[#This Row],[Nº DE SEMANA]],'registro operativa'!$Y$3:$Y$11268,"&lt;0")</f>
        <v>0</v>
      </c>
      <c r="K230" s="6">
        <f>COUNTIFS('registro operativa'!$H$3:$H$11268,Tabla3[[#This Row],[Nº DE SEMANA]],'registro operativa'!$Y$3:$Y$11268,0)</f>
        <v>0</v>
      </c>
      <c r="L230" s="6" t="str">
        <f t="shared" si="17"/>
        <v/>
      </c>
      <c r="M230" s="6" t="str">
        <f>IFERROR(AVERAGEIFS('registro operativa'!$Y$3:$Y$11268,'registro operativa'!$G$3:$G$11268,Tabla3[[#This Row],[Nº DE SEMANA]],'registro operativa'!$Y$3:$Y$11268,"&gt;0"),"")</f>
        <v/>
      </c>
      <c r="N230" s="6" t="str">
        <f>IFERROR(AVERAGEIFS('registro operativa'!$Y$3:$Y$11268,'registro operativa'!$G$3:$G$11268,Tabla3[[#This Row],[Nº DE SEMANA]],'registro operativa'!$Y$3:$Y$11268,"&lt;0"),"")</f>
        <v/>
      </c>
      <c r="O230" s="6" t="str">
        <f t="shared" si="18"/>
        <v/>
      </c>
      <c r="P230" s="6" t="str">
        <f t="shared" si="19"/>
        <v/>
      </c>
      <c r="Q230" s="23"/>
      <c r="R230" s="23"/>
      <c r="S230" s="23"/>
    </row>
    <row r="231" spans="1:19" x14ac:dyDescent="0.25">
      <c r="A231" s="23"/>
      <c r="B231" s="23"/>
      <c r="C231" s="6">
        <f>IFERROR(COUNTIFS('registro operativa'!$AE$3:$AE$11268,1,'registro operativa'!$G$3:$G$11268,Tabla3[[#This Row],[Nº DE SEMANA]]),"")</f>
        <v>0</v>
      </c>
      <c r="D231" s="6">
        <f>SUMIF(Tabla1[SEMANA],Tabla3[[#This Row],[Nº DE SEMANA]],Tabla1[GROSS])</f>
        <v>0</v>
      </c>
      <c r="E231" s="6">
        <f>SUMIF(Tabla1[SEMANA],Tabla3[[#This Row],[Nº DE SEMANA]],Tabla1[NETO EN PPRO8])</f>
        <v>0</v>
      </c>
      <c r="F231" s="6">
        <f>SUMIF(Tabla1[SEMANA],Tabla3[[#This Row],[Nº DE SEMANA]],Tabla1[FEES])</f>
        <v>0</v>
      </c>
      <c r="G231" s="6" t="str">
        <f t="shared" si="16"/>
        <v/>
      </c>
      <c r="H231" s="6">
        <f>COUNTIF('registro operativa'!$G$3:$G$11268,Tabla3[[#This Row],[Nº DE SEMANA]])</f>
        <v>0</v>
      </c>
      <c r="I231" s="6">
        <f>COUNTIFS('registro operativa'!$G$3:$G$11268,Tabla3[[#This Row],[Nº DE SEMANA]],'registro operativa'!$Y$3:$Y$11268,"&gt;0")</f>
        <v>0</v>
      </c>
      <c r="J231" s="6">
        <f>COUNTIFS('registro operativa'!$G$3:$G$11268,Tabla3[[#This Row],[Nº DE SEMANA]],'registro operativa'!$Y$3:$Y$11268,"&lt;0")</f>
        <v>0</v>
      </c>
      <c r="K231" s="6">
        <f>COUNTIFS('registro operativa'!$H$3:$H$11268,Tabla3[[#This Row],[Nº DE SEMANA]],'registro operativa'!$Y$3:$Y$11268,0)</f>
        <v>0</v>
      </c>
      <c r="L231" s="6" t="str">
        <f t="shared" si="17"/>
        <v/>
      </c>
      <c r="M231" s="6" t="str">
        <f>IFERROR(AVERAGEIFS('registro operativa'!$Y$3:$Y$11268,'registro operativa'!$G$3:$G$11268,Tabla3[[#This Row],[Nº DE SEMANA]],'registro operativa'!$Y$3:$Y$11268,"&gt;0"),"")</f>
        <v/>
      </c>
      <c r="N231" s="6" t="str">
        <f>IFERROR(AVERAGEIFS('registro operativa'!$Y$3:$Y$11268,'registro operativa'!$G$3:$G$11268,Tabla3[[#This Row],[Nº DE SEMANA]],'registro operativa'!$Y$3:$Y$11268,"&lt;0"),"")</f>
        <v/>
      </c>
      <c r="O231" s="6" t="str">
        <f t="shared" si="18"/>
        <v/>
      </c>
      <c r="P231" s="6" t="str">
        <f t="shared" si="19"/>
        <v/>
      </c>
      <c r="Q231" s="23"/>
      <c r="R231" s="23"/>
      <c r="S231" s="23"/>
    </row>
    <row r="232" spans="1:19" x14ac:dyDescent="0.25">
      <c r="A232" s="23"/>
      <c r="B232" s="23"/>
      <c r="C232" s="6">
        <f>IFERROR(COUNTIFS('registro operativa'!$AE$3:$AE$11268,1,'registro operativa'!$G$3:$G$11268,Tabla3[[#This Row],[Nº DE SEMANA]]),"")</f>
        <v>0</v>
      </c>
      <c r="D232" s="6">
        <f>SUMIF(Tabla1[SEMANA],Tabla3[[#This Row],[Nº DE SEMANA]],Tabla1[GROSS])</f>
        <v>0</v>
      </c>
      <c r="E232" s="6">
        <f>SUMIF(Tabla1[SEMANA],Tabla3[[#This Row],[Nº DE SEMANA]],Tabla1[NETO EN PPRO8])</f>
        <v>0</v>
      </c>
      <c r="F232" s="6">
        <f>SUMIF(Tabla1[SEMANA],Tabla3[[#This Row],[Nº DE SEMANA]],Tabla1[FEES])</f>
        <v>0</v>
      </c>
      <c r="G232" s="6" t="str">
        <f t="shared" si="16"/>
        <v/>
      </c>
      <c r="H232" s="6">
        <f>COUNTIF('registro operativa'!$G$3:$G$11268,Tabla3[[#This Row],[Nº DE SEMANA]])</f>
        <v>0</v>
      </c>
      <c r="I232" s="6">
        <f>COUNTIFS('registro operativa'!$G$3:$G$11268,Tabla3[[#This Row],[Nº DE SEMANA]],'registro operativa'!$Y$3:$Y$11268,"&gt;0")</f>
        <v>0</v>
      </c>
      <c r="J232" s="6">
        <f>COUNTIFS('registro operativa'!$G$3:$G$11268,Tabla3[[#This Row],[Nº DE SEMANA]],'registro operativa'!$Y$3:$Y$11268,"&lt;0")</f>
        <v>0</v>
      </c>
      <c r="K232" s="6">
        <f>COUNTIFS('registro operativa'!$H$3:$H$11268,Tabla3[[#This Row],[Nº DE SEMANA]],'registro operativa'!$Y$3:$Y$11268,0)</f>
        <v>0</v>
      </c>
      <c r="L232" s="6" t="str">
        <f t="shared" si="17"/>
        <v/>
      </c>
      <c r="M232" s="6" t="str">
        <f>IFERROR(AVERAGEIFS('registro operativa'!$Y$3:$Y$11268,'registro operativa'!$G$3:$G$11268,Tabla3[[#This Row],[Nº DE SEMANA]],'registro operativa'!$Y$3:$Y$11268,"&gt;0"),"")</f>
        <v/>
      </c>
      <c r="N232" s="6" t="str">
        <f>IFERROR(AVERAGEIFS('registro operativa'!$Y$3:$Y$11268,'registro operativa'!$G$3:$G$11268,Tabla3[[#This Row],[Nº DE SEMANA]],'registro operativa'!$Y$3:$Y$11268,"&lt;0"),"")</f>
        <v/>
      </c>
      <c r="O232" s="6" t="str">
        <f t="shared" si="18"/>
        <v/>
      </c>
      <c r="P232" s="6" t="str">
        <f t="shared" si="19"/>
        <v/>
      </c>
      <c r="Q232" s="23"/>
      <c r="R232" s="23"/>
      <c r="S232" s="23"/>
    </row>
    <row r="233" spans="1:19" x14ac:dyDescent="0.25">
      <c r="A233" s="23"/>
      <c r="B233" s="23"/>
      <c r="C233" s="6">
        <f>IFERROR(COUNTIFS('registro operativa'!$AE$3:$AE$11268,1,'registro operativa'!$G$3:$G$11268,Tabla3[[#This Row],[Nº DE SEMANA]]),"")</f>
        <v>0</v>
      </c>
      <c r="D233" s="6">
        <f>SUMIF(Tabla1[SEMANA],Tabla3[[#This Row],[Nº DE SEMANA]],Tabla1[GROSS])</f>
        <v>0</v>
      </c>
      <c r="E233" s="6">
        <f>SUMIF(Tabla1[SEMANA],Tabla3[[#This Row],[Nº DE SEMANA]],Tabla1[NETO EN PPRO8])</f>
        <v>0</v>
      </c>
      <c r="F233" s="6">
        <f>SUMIF(Tabla1[SEMANA],Tabla3[[#This Row],[Nº DE SEMANA]],Tabla1[FEES])</f>
        <v>0</v>
      </c>
      <c r="G233" s="6" t="str">
        <f t="shared" si="16"/>
        <v/>
      </c>
      <c r="H233" s="6">
        <f>COUNTIF('registro operativa'!$G$3:$G$11268,Tabla3[[#This Row],[Nº DE SEMANA]])</f>
        <v>0</v>
      </c>
      <c r="I233" s="6">
        <f>COUNTIFS('registro operativa'!$G$3:$G$11268,Tabla3[[#This Row],[Nº DE SEMANA]],'registro operativa'!$Y$3:$Y$11268,"&gt;0")</f>
        <v>0</v>
      </c>
      <c r="J233" s="6">
        <f>COUNTIFS('registro operativa'!$G$3:$G$11268,Tabla3[[#This Row],[Nº DE SEMANA]],'registro operativa'!$Y$3:$Y$11268,"&lt;0")</f>
        <v>0</v>
      </c>
      <c r="K233" s="6">
        <f>COUNTIFS('registro operativa'!$H$3:$H$11268,Tabla3[[#This Row],[Nº DE SEMANA]],'registro operativa'!$Y$3:$Y$11268,0)</f>
        <v>0</v>
      </c>
      <c r="L233" s="6" t="str">
        <f t="shared" si="17"/>
        <v/>
      </c>
      <c r="M233" s="6" t="str">
        <f>IFERROR(AVERAGEIFS('registro operativa'!$Y$3:$Y$11268,'registro operativa'!$G$3:$G$11268,Tabla3[[#This Row],[Nº DE SEMANA]],'registro operativa'!$Y$3:$Y$11268,"&gt;0"),"")</f>
        <v/>
      </c>
      <c r="N233" s="6" t="str">
        <f>IFERROR(AVERAGEIFS('registro operativa'!$Y$3:$Y$11268,'registro operativa'!$G$3:$G$11268,Tabla3[[#This Row],[Nº DE SEMANA]],'registro operativa'!$Y$3:$Y$11268,"&lt;0"),"")</f>
        <v/>
      </c>
      <c r="O233" s="6" t="str">
        <f t="shared" si="18"/>
        <v/>
      </c>
      <c r="P233" s="6" t="str">
        <f t="shared" si="19"/>
        <v/>
      </c>
      <c r="Q233" s="23"/>
      <c r="R233" s="23"/>
      <c r="S233" s="23"/>
    </row>
    <row r="234" spans="1:19" x14ac:dyDescent="0.25">
      <c r="A234" s="23"/>
      <c r="B234" s="23"/>
      <c r="C234" s="6">
        <f>IFERROR(COUNTIFS('registro operativa'!$AE$3:$AE$11268,1,'registro operativa'!$G$3:$G$11268,Tabla3[[#This Row],[Nº DE SEMANA]]),"")</f>
        <v>0</v>
      </c>
      <c r="D234" s="6">
        <f>SUMIF(Tabla1[SEMANA],Tabla3[[#This Row],[Nº DE SEMANA]],Tabla1[GROSS])</f>
        <v>0</v>
      </c>
      <c r="E234" s="6">
        <f>SUMIF(Tabla1[SEMANA],Tabla3[[#This Row],[Nº DE SEMANA]],Tabla1[NETO EN PPRO8])</f>
        <v>0</v>
      </c>
      <c r="F234" s="6">
        <f>SUMIF(Tabla1[SEMANA],Tabla3[[#This Row],[Nº DE SEMANA]],Tabla1[FEES])</f>
        <v>0</v>
      </c>
      <c r="G234" s="6" t="str">
        <f t="shared" si="16"/>
        <v/>
      </c>
      <c r="H234" s="6">
        <f>COUNTIF('registro operativa'!$G$3:$G$11268,Tabla3[[#This Row],[Nº DE SEMANA]])</f>
        <v>0</v>
      </c>
      <c r="I234" s="6">
        <f>COUNTIFS('registro operativa'!$G$3:$G$11268,Tabla3[[#This Row],[Nº DE SEMANA]],'registro operativa'!$Y$3:$Y$11268,"&gt;0")</f>
        <v>0</v>
      </c>
      <c r="J234" s="6">
        <f>COUNTIFS('registro operativa'!$G$3:$G$11268,Tabla3[[#This Row],[Nº DE SEMANA]],'registro operativa'!$Y$3:$Y$11268,"&lt;0")</f>
        <v>0</v>
      </c>
      <c r="K234" s="6">
        <f>COUNTIFS('registro operativa'!$H$3:$H$11268,Tabla3[[#This Row],[Nº DE SEMANA]],'registro operativa'!$Y$3:$Y$11268,0)</f>
        <v>0</v>
      </c>
      <c r="L234" s="6" t="str">
        <f t="shared" si="17"/>
        <v/>
      </c>
      <c r="M234" s="6" t="str">
        <f>IFERROR(AVERAGEIFS('registro operativa'!$Y$3:$Y$11268,'registro operativa'!$G$3:$G$11268,Tabla3[[#This Row],[Nº DE SEMANA]],'registro operativa'!$Y$3:$Y$11268,"&gt;0"),"")</f>
        <v/>
      </c>
      <c r="N234" s="6" t="str">
        <f>IFERROR(AVERAGEIFS('registro operativa'!$Y$3:$Y$11268,'registro operativa'!$G$3:$G$11268,Tabla3[[#This Row],[Nº DE SEMANA]],'registro operativa'!$Y$3:$Y$11268,"&lt;0"),"")</f>
        <v/>
      </c>
      <c r="O234" s="6" t="str">
        <f t="shared" si="18"/>
        <v/>
      </c>
      <c r="P234" s="6" t="str">
        <f t="shared" si="19"/>
        <v/>
      </c>
      <c r="Q234" s="23"/>
      <c r="R234" s="23"/>
      <c r="S234" s="23"/>
    </row>
    <row r="235" spans="1:19" x14ac:dyDescent="0.25">
      <c r="A235" s="23"/>
      <c r="B235" s="23"/>
      <c r="C235" s="6">
        <f>IFERROR(COUNTIFS('registro operativa'!$AE$3:$AE$11268,1,'registro operativa'!$G$3:$G$11268,Tabla3[[#This Row],[Nº DE SEMANA]]),"")</f>
        <v>0</v>
      </c>
      <c r="D235" s="6">
        <f>SUMIF(Tabla1[SEMANA],Tabla3[[#This Row],[Nº DE SEMANA]],Tabla1[GROSS])</f>
        <v>0</v>
      </c>
      <c r="E235" s="6">
        <f>SUMIF(Tabla1[SEMANA],Tabla3[[#This Row],[Nº DE SEMANA]],Tabla1[NETO EN PPRO8])</f>
        <v>0</v>
      </c>
      <c r="F235" s="6">
        <f>SUMIF(Tabla1[SEMANA],Tabla3[[#This Row],[Nº DE SEMANA]],Tabla1[FEES])</f>
        <v>0</v>
      </c>
      <c r="G235" s="6" t="str">
        <f t="shared" si="16"/>
        <v/>
      </c>
      <c r="H235" s="6">
        <f>COUNTIF('registro operativa'!$G$3:$G$11268,Tabla3[[#This Row],[Nº DE SEMANA]])</f>
        <v>0</v>
      </c>
      <c r="I235" s="6">
        <f>COUNTIFS('registro operativa'!$G$3:$G$11268,Tabla3[[#This Row],[Nº DE SEMANA]],'registro operativa'!$Y$3:$Y$11268,"&gt;0")</f>
        <v>0</v>
      </c>
      <c r="J235" s="6">
        <f>COUNTIFS('registro operativa'!$G$3:$G$11268,Tabla3[[#This Row],[Nº DE SEMANA]],'registro operativa'!$Y$3:$Y$11268,"&lt;0")</f>
        <v>0</v>
      </c>
      <c r="K235" s="6">
        <f>COUNTIFS('registro operativa'!$H$3:$H$11268,Tabla3[[#This Row],[Nº DE SEMANA]],'registro operativa'!$Y$3:$Y$11268,0)</f>
        <v>0</v>
      </c>
      <c r="L235" s="6" t="str">
        <f t="shared" si="17"/>
        <v/>
      </c>
      <c r="M235" s="6" t="str">
        <f>IFERROR(AVERAGEIFS('registro operativa'!$Y$3:$Y$11268,'registro operativa'!$G$3:$G$11268,Tabla3[[#This Row],[Nº DE SEMANA]],'registro operativa'!$Y$3:$Y$11268,"&gt;0"),"")</f>
        <v/>
      </c>
      <c r="N235" s="6" t="str">
        <f>IFERROR(AVERAGEIFS('registro operativa'!$Y$3:$Y$11268,'registro operativa'!$G$3:$G$11268,Tabla3[[#This Row],[Nº DE SEMANA]],'registro operativa'!$Y$3:$Y$11268,"&lt;0"),"")</f>
        <v/>
      </c>
      <c r="O235" s="6" t="str">
        <f t="shared" si="18"/>
        <v/>
      </c>
      <c r="P235" s="6" t="str">
        <f t="shared" si="19"/>
        <v/>
      </c>
      <c r="Q235" s="23"/>
      <c r="R235" s="23"/>
      <c r="S235" s="23"/>
    </row>
    <row r="236" spans="1:19" x14ac:dyDescent="0.25">
      <c r="A236" s="23"/>
      <c r="B236" s="23"/>
      <c r="C236" s="6">
        <f>IFERROR(COUNTIFS('registro operativa'!$AE$3:$AE$11268,1,'registro operativa'!$G$3:$G$11268,Tabla3[[#This Row],[Nº DE SEMANA]]),"")</f>
        <v>0</v>
      </c>
      <c r="D236" s="6">
        <f>SUMIF(Tabla1[SEMANA],Tabla3[[#This Row],[Nº DE SEMANA]],Tabla1[GROSS])</f>
        <v>0</v>
      </c>
      <c r="E236" s="6">
        <f>SUMIF(Tabla1[SEMANA],Tabla3[[#This Row],[Nº DE SEMANA]],Tabla1[NETO EN PPRO8])</f>
        <v>0</v>
      </c>
      <c r="F236" s="6">
        <f>SUMIF(Tabla1[SEMANA],Tabla3[[#This Row],[Nº DE SEMANA]],Tabla1[FEES])</f>
        <v>0</v>
      </c>
      <c r="G236" s="6" t="str">
        <f t="shared" si="16"/>
        <v/>
      </c>
      <c r="H236" s="6">
        <f>COUNTIF('registro operativa'!$G$3:$G$11268,Tabla3[[#This Row],[Nº DE SEMANA]])</f>
        <v>0</v>
      </c>
      <c r="I236" s="6">
        <f>COUNTIFS('registro operativa'!$G$3:$G$11268,Tabla3[[#This Row],[Nº DE SEMANA]],'registro operativa'!$Y$3:$Y$11268,"&gt;0")</f>
        <v>0</v>
      </c>
      <c r="J236" s="6">
        <f>COUNTIFS('registro operativa'!$G$3:$G$11268,Tabla3[[#This Row],[Nº DE SEMANA]],'registro operativa'!$Y$3:$Y$11268,"&lt;0")</f>
        <v>0</v>
      </c>
      <c r="K236" s="6">
        <f>COUNTIFS('registro operativa'!$H$3:$H$11268,Tabla3[[#This Row],[Nº DE SEMANA]],'registro operativa'!$Y$3:$Y$11268,0)</f>
        <v>0</v>
      </c>
      <c r="L236" s="6" t="str">
        <f t="shared" si="17"/>
        <v/>
      </c>
      <c r="M236" s="6" t="str">
        <f>IFERROR(AVERAGEIFS('registro operativa'!$Y$3:$Y$11268,'registro operativa'!$G$3:$G$11268,Tabla3[[#This Row],[Nº DE SEMANA]],'registro operativa'!$Y$3:$Y$11268,"&gt;0"),"")</f>
        <v/>
      </c>
      <c r="N236" s="6" t="str">
        <f>IFERROR(AVERAGEIFS('registro operativa'!$Y$3:$Y$11268,'registro operativa'!$G$3:$G$11268,Tabla3[[#This Row],[Nº DE SEMANA]],'registro operativa'!$Y$3:$Y$11268,"&lt;0"),"")</f>
        <v/>
      </c>
      <c r="O236" s="6" t="str">
        <f t="shared" si="18"/>
        <v/>
      </c>
      <c r="P236" s="6" t="str">
        <f t="shared" si="19"/>
        <v/>
      </c>
      <c r="Q236" s="23"/>
      <c r="R236" s="23"/>
      <c r="S236" s="23"/>
    </row>
    <row r="237" spans="1:19" x14ac:dyDescent="0.25">
      <c r="A237" s="23"/>
      <c r="B237" s="23"/>
      <c r="C237" s="6">
        <f>IFERROR(COUNTIFS('registro operativa'!$AE$3:$AE$11268,1,'registro operativa'!$G$3:$G$11268,Tabla3[[#This Row],[Nº DE SEMANA]]),"")</f>
        <v>0</v>
      </c>
      <c r="D237" s="6">
        <f>SUMIF(Tabla1[SEMANA],Tabla3[[#This Row],[Nº DE SEMANA]],Tabla1[GROSS])</f>
        <v>0</v>
      </c>
      <c r="E237" s="6">
        <f>SUMIF(Tabla1[SEMANA],Tabla3[[#This Row],[Nº DE SEMANA]],Tabla1[NETO EN PPRO8])</f>
        <v>0</v>
      </c>
      <c r="F237" s="6">
        <f>SUMIF(Tabla1[SEMANA],Tabla3[[#This Row],[Nº DE SEMANA]],Tabla1[FEES])</f>
        <v>0</v>
      </c>
      <c r="G237" s="6" t="str">
        <f t="shared" si="16"/>
        <v/>
      </c>
      <c r="H237" s="6">
        <f>COUNTIF('registro operativa'!$G$3:$G$11268,Tabla3[[#This Row],[Nº DE SEMANA]])</f>
        <v>0</v>
      </c>
      <c r="I237" s="6">
        <f>COUNTIFS('registro operativa'!$G$3:$G$11268,Tabla3[[#This Row],[Nº DE SEMANA]],'registro operativa'!$Y$3:$Y$11268,"&gt;0")</f>
        <v>0</v>
      </c>
      <c r="J237" s="6">
        <f>COUNTIFS('registro operativa'!$G$3:$G$11268,Tabla3[[#This Row],[Nº DE SEMANA]],'registro operativa'!$Y$3:$Y$11268,"&lt;0")</f>
        <v>0</v>
      </c>
      <c r="K237" s="6">
        <f>COUNTIFS('registro operativa'!$H$3:$H$11268,Tabla3[[#This Row],[Nº DE SEMANA]],'registro operativa'!$Y$3:$Y$11268,0)</f>
        <v>0</v>
      </c>
      <c r="L237" s="6" t="str">
        <f t="shared" si="17"/>
        <v/>
      </c>
      <c r="M237" s="6" t="str">
        <f>IFERROR(AVERAGEIFS('registro operativa'!$Y$3:$Y$11268,'registro operativa'!$G$3:$G$11268,Tabla3[[#This Row],[Nº DE SEMANA]],'registro operativa'!$Y$3:$Y$11268,"&gt;0"),"")</f>
        <v/>
      </c>
      <c r="N237" s="6" t="str">
        <f>IFERROR(AVERAGEIFS('registro operativa'!$Y$3:$Y$11268,'registro operativa'!$G$3:$G$11268,Tabla3[[#This Row],[Nº DE SEMANA]],'registro operativa'!$Y$3:$Y$11268,"&lt;0"),"")</f>
        <v/>
      </c>
      <c r="O237" s="6" t="str">
        <f t="shared" si="18"/>
        <v/>
      </c>
      <c r="P237" s="6" t="str">
        <f t="shared" si="19"/>
        <v/>
      </c>
      <c r="Q237" s="23"/>
      <c r="R237" s="23"/>
      <c r="S237" s="23"/>
    </row>
    <row r="238" spans="1:19" x14ac:dyDescent="0.25">
      <c r="A238" s="23"/>
      <c r="B238" s="23"/>
      <c r="C238" s="6">
        <f>IFERROR(COUNTIFS('registro operativa'!$AE$3:$AE$11268,1,'registro operativa'!$G$3:$G$11268,Tabla3[[#This Row],[Nº DE SEMANA]]),"")</f>
        <v>0</v>
      </c>
      <c r="D238" s="6">
        <f>SUMIF(Tabla1[SEMANA],Tabla3[[#This Row],[Nº DE SEMANA]],Tabla1[GROSS])</f>
        <v>0</v>
      </c>
      <c r="E238" s="6">
        <f>SUMIF(Tabla1[SEMANA],Tabla3[[#This Row],[Nº DE SEMANA]],Tabla1[NETO EN PPRO8])</f>
        <v>0</v>
      </c>
      <c r="F238" s="6">
        <f>SUMIF(Tabla1[SEMANA],Tabla3[[#This Row],[Nº DE SEMANA]],Tabla1[FEES])</f>
        <v>0</v>
      </c>
      <c r="G238" s="6" t="str">
        <f t="shared" si="16"/>
        <v/>
      </c>
      <c r="H238" s="6">
        <f>COUNTIF('registro operativa'!$G$3:$G$11268,Tabla3[[#This Row],[Nº DE SEMANA]])</f>
        <v>0</v>
      </c>
      <c r="I238" s="6">
        <f>COUNTIFS('registro operativa'!$G$3:$G$11268,Tabla3[[#This Row],[Nº DE SEMANA]],'registro operativa'!$Y$3:$Y$11268,"&gt;0")</f>
        <v>0</v>
      </c>
      <c r="J238" s="6">
        <f>COUNTIFS('registro operativa'!$G$3:$G$11268,Tabla3[[#This Row],[Nº DE SEMANA]],'registro operativa'!$Y$3:$Y$11268,"&lt;0")</f>
        <v>0</v>
      </c>
      <c r="K238" s="6">
        <f>COUNTIFS('registro operativa'!$H$3:$H$11268,Tabla3[[#This Row],[Nº DE SEMANA]],'registro operativa'!$Y$3:$Y$11268,0)</f>
        <v>0</v>
      </c>
      <c r="L238" s="6" t="str">
        <f t="shared" si="17"/>
        <v/>
      </c>
      <c r="M238" s="6" t="str">
        <f>IFERROR(AVERAGEIFS('registro operativa'!$Y$3:$Y$11268,'registro operativa'!$G$3:$G$11268,Tabla3[[#This Row],[Nº DE SEMANA]],'registro operativa'!$Y$3:$Y$11268,"&gt;0"),"")</f>
        <v/>
      </c>
      <c r="N238" s="6" t="str">
        <f>IFERROR(AVERAGEIFS('registro operativa'!$Y$3:$Y$11268,'registro operativa'!$G$3:$G$11268,Tabla3[[#This Row],[Nº DE SEMANA]],'registro operativa'!$Y$3:$Y$11268,"&lt;0"),"")</f>
        <v/>
      </c>
      <c r="O238" s="6" t="str">
        <f t="shared" si="18"/>
        <v/>
      </c>
      <c r="P238" s="6" t="str">
        <f t="shared" si="19"/>
        <v/>
      </c>
      <c r="Q238" s="23"/>
      <c r="R238" s="23"/>
      <c r="S238" s="23"/>
    </row>
    <row r="239" spans="1:19" x14ac:dyDescent="0.25">
      <c r="A239" s="23"/>
      <c r="B239" s="23"/>
      <c r="C239" s="6">
        <f>IFERROR(COUNTIFS('registro operativa'!$AE$3:$AE$11268,1,'registro operativa'!$G$3:$G$11268,Tabla3[[#This Row],[Nº DE SEMANA]]),"")</f>
        <v>0</v>
      </c>
      <c r="D239" s="6">
        <f>SUMIF(Tabla1[SEMANA],Tabla3[[#This Row],[Nº DE SEMANA]],Tabla1[GROSS])</f>
        <v>0</v>
      </c>
      <c r="E239" s="6">
        <f>SUMIF(Tabla1[SEMANA],Tabla3[[#This Row],[Nº DE SEMANA]],Tabla1[NETO EN PPRO8])</f>
        <v>0</v>
      </c>
      <c r="F239" s="6">
        <f>SUMIF(Tabla1[SEMANA],Tabla3[[#This Row],[Nº DE SEMANA]],Tabla1[FEES])</f>
        <v>0</v>
      </c>
      <c r="G239" s="6" t="str">
        <f t="shared" si="16"/>
        <v/>
      </c>
      <c r="H239" s="6">
        <f>COUNTIF('registro operativa'!$G$3:$G$11268,Tabla3[[#This Row],[Nº DE SEMANA]])</f>
        <v>0</v>
      </c>
      <c r="I239" s="6">
        <f>COUNTIFS('registro operativa'!$G$3:$G$11268,Tabla3[[#This Row],[Nº DE SEMANA]],'registro operativa'!$Y$3:$Y$11268,"&gt;0")</f>
        <v>0</v>
      </c>
      <c r="J239" s="6">
        <f>COUNTIFS('registro operativa'!$G$3:$G$11268,Tabla3[[#This Row],[Nº DE SEMANA]],'registro operativa'!$Y$3:$Y$11268,"&lt;0")</f>
        <v>0</v>
      </c>
      <c r="K239" s="6">
        <f>COUNTIFS('registro operativa'!$H$3:$H$11268,Tabla3[[#This Row],[Nº DE SEMANA]],'registro operativa'!$Y$3:$Y$11268,0)</f>
        <v>0</v>
      </c>
      <c r="L239" s="6" t="str">
        <f t="shared" si="17"/>
        <v/>
      </c>
      <c r="M239" s="6" t="str">
        <f>IFERROR(AVERAGEIFS('registro operativa'!$Y$3:$Y$11268,'registro operativa'!$G$3:$G$11268,Tabla3[[#This Row],[Nº DE SEMANA]],'registro operativa'!$Y$3:$Y$11268,"&gt;0"),"")</f>
        <v/>
      </c>
      <c r="N239" s="6" t="str">
        <f>IFERROR(AVERAGEIFS('registro operativa'!$Y$3:$Y$11268,'registro operativa'!$G$3:$G$11268,Tabla3[[#This Row],[Nº DE SEMANA]],'registro operativa'!$Y$3:$Y$11268,"&lt;0"),"")</f>
        <v/>
      </c>
      <c r="O239" s="6" t="str">
        <f t="shared" si="18"/>
        <v/>
      </c>
      <c r="P239" s="6" t="str">
        <f t="shared" si="19"/>
        <v/>
      </c>
      <c r="Q239" s="23"/>
      <c r="R239" s="23"/>
      <c r="S239" s="23"/>
    </row>
    <row r="240" spans="1:19" x14ac:dyDescent="0.25">
      <c r="A240" s="23"/>
      <c r="B240" s="23"/>
      <c r="C240" s="6">
        <f>IFERROR(COUNTIFS('registro operativa'!$AE$3:$AE$11268,1,'registro operativa'!$G$3:$G$11268,Tabla3[[#This Row],[Nº DE SEMANA]]),"")</f>
        <v>0</v>
      </c>
      <c r="D240" s="6">
        <f>SUMIF(Tabla1[SEMANA],Tabla3[[#This Row],[Nº DE SEMANA]],Tabla1[GROSS])</f>
        <v>0</v>
      </c>
      <c r="E240" s="6">
        <f>SUMIF(Tabla1[SEMANA],Tabla3[[#This Row],[Nº DE SEMANA]],Tabla1[NETO EN PPRO8])</f>
        <v>0</v>
      </c>
      <c r="F240" s="6">
        <f>SUMIF(Tabla1[SEMANA],Tabla3[[#This Row],[Nº DE SEMANA]],Tabla1[FEES])</f>
        <v>0</v>
      </c>
      <c r="G240" s="6" t="str">
        <f t="shared" si="16"/>
        <v/>
      </c>
      <c r="H240" s="6">
        <f>COUNTIF('registro operativa'!$G$3:$G$11268,Tabla3[[#This Row],[Nº DE SEMANA]])</f>
        <v>0</v>
      </c>
      <c r="I240" s="6">
        <f>COUNTIFS('registro operativa'!$G$3:$G$11268,Tabla3[[#This Row],[Nº DE SEMANA]],'registro operativa'!$Y$3:$Y$11268,"&gt;0")</f>
        <v>0</v>
      </c>
      <c r="J240" s="6">
        <f>COUNTIFS('registro operativa'!$G$3:$G$11268,Tabla3[[#This Row],[Nº DE SEMANA]],'registro operativa'!$Y$3:$Y$11268,"&lt;0")</f>
        <v>0</v>
      </c>
      <c r="K240" s="6">
        <f>COUNTIFS('registro operativa'!$H$3:$H$11268,Tabla3[[#This Row],[Nº DE SEMANA]],'registro operativa'!$Y$3:$Y$11268,0)</f>
        <v>0</v>
      </c>
      <c r="L240" s="6" t="str">
        <f t="shared" si="17"/>
        <v/>
      </c>
      <c r="M240" s="6" t="str">
        <f>IFERROR(AVERAGEIFS('registro operativa'!$Y$3:$Y$11268,'registro operativa'!$G$3:$G$11268,Tabla3[[#This Row],[Nº DE SEMANA]],'registro operativa'!$Y$3:$Y$11268,"&gt;0"),"")</f>
        <v/>
      </c>
      <c r="N240" s="6" t="str">
        <f>IFERROR(AVERAGEIFS('registro operativa'!$Y$3:$Y$11268,'registro operativa'!$G$3:$G$11268,Tabla3[[#This Row],[Nº DE SEMANA]],'registro operativa'!$Y$3:$Y$11268,"&lt;0"),"")</f>
        <v/>
      </c>
      <c r="O240" s="6" t="str">
        <f t="shared" si="18"/>
        <v/>
      </c>
      <c r="P240" s="6" t="str">
        <f t="shared" si="19"/>
        <v/>
      </c>
      <c r="Q240" s="23"/>
      <c r="R240" s="23"/>
      <c r="S240" s="23"/>
    </row>
    <row r="241" spans="1:19" x14ac:dyDescent="0.25">
      <c r="A241" s="23"/>
      <c r="B241" s="23"/>
      <c r="C241" s="6">
        <f>IFERROR(COUNTIFS('registro operativa'!$AE$3:$AE$11268,1,'registro operativa'!$G$3:$G$11268,Tabla3[[#This Row],[Nº DE SEMANA]]),"")</f>
        <v>0</v>
      </c>
      <c r="D241" s="6">
        <f>SUMIF(Tabla1[SEMANA],Tabla3[[#This Row],[Nº DE SEMANA]],Tabla1[GROSS])</f>
        <v>0</v>
      </c>
      <c r="E241" s="6">
        <f>SUMIF(Tabla1[SEMANA],Tabla3[[#This Row],[Nº DE SEMANA]],Tabla1[NETO EN PPRO8])</f>
        <v>0</v>
      </c>
      <c r="F241" s="6">
        <f>SUMIF(Tabla1[SEMANA],Tabla3[[#This Row],[Nº DE SEMANA]],Tabla1[FEES])</f>
        <v>0</v>
      </c>
      <c r="G241" s="6" t="str">
        <f t="shared" si="16"/>
        <v/>
      </c>
      <c r="H241" s="6">
        <f>COUNTIF('registro operativa'!$G$3:$G$11268,Tabla3[[#This Row],[Nº DE SEMANA]])</f>
        <v>0</v>
      </c>
      <c r="I241" s="6">
        <f>COUNTIFS('registro operativa'!$G$3:$G$11268,Tabla3[[#This Row],[Nº DE SEMANA]],'registro operativa'!$Y$3:$Y$11268,"&gt;0")</f>
        <v>0</v>
      </c>
      <c r="J241" s="6">
        <f>COUNTIFS('registro operativa'!$G$3:$G$11268,Tabla3[[#This Row],[Nº DE SEMANA]],'registro operativa'!$Y$3:$Y$11268,"&lt;0")</f>
        <v>0</v>
      </c>
      <c r="K241" s="6">
        <f>COUNTIFS('registro operativa'!$H$3:$H$11268,Tabla3[[#This Row],[Nº DE SEMANA]],'registro operativa'!$Y$3:$Y$11268,0)</f>
        <v>0</v>
      </c>
      <c r="L241" s="6" t="str">
        <f t="shared" si="17"/>
        <v/>
      </c>
      <c r="M241" s="6" t="str">
        <f>IFERROR(AVERAGEIFS('registro operativa'!$Y$3:$Y$11268,'registro operativa'!$G$3:$G$11268,Tabla3[[#This Row],[Nº DE SEMANA]],'registro operativa'!$Y$3:$Y$11268,"&gt;0"),"")</f>
        <v/>
      </c>
      <c r="N241" s="6" t="str">
        <f>IFERROR(AVERAGEIFS('registro operativa'!$Y$3:$Y$11268,'registro operativa'!$G$3:$G$11268,Tabla3[[#This Row],[Nº DE SEMANA]],'registro operativa'!$Y$3:$Y$11268,"&lt;0"),"")</f>
        <v/>
      </c>
      <c r="O241" s="6" t="str">
        <f t="shared" si="18"/>
        <v/>
      </c>
      <c r="P241" s="6" t="str">
        <f t="shared" si="19"/>
        <v/>
      </c>
      <c r="Q241" s="23"/>
      <c r="R241" s="23"/>
      <c r="S241" s="23"/>
    </row>
    <row r="242" spans="1:19" x14ac:dyDescent="0.25">
      <c r="A242" s="23"/>
      <c r="B242" s="23"/>
      <c r="C242" s="6">
        <f>IFERROR(COUNTIFS('registro operativa'!$AE$3:$AE$11268,1,'registro operativa'!$G$3:$G$11268,Tabla3[[#This Row],[Nº DE SEMANA]]),"")</f>
        <v>0</v>
      </c>
      <c r="D242" s="6">
        <f>SUMIF(Tabla1[SEMANA],Tabla3[[#This Row],[Nº DE SEMANA]],Tabla1[GROSS])</f>
        <v>0</v>
      </c>
      <c r="E242" s="6">
        <f>SUMIF(Tabla1[SEMANA],Tabla3[[#This Row],[Nº DE SEMANA]],Tabla1[NETO EN PPRO8])</f>
        <v>0</v>
      </c>
      <c r="F242" s="6">
        <f>SUMIF(Tabla1[SEMANA],Tabla3[[#This Row],[Nº DE SEMANA]],Tabla1[FEES])</f>
        <v>0</v>
      </c>
      <c r="G242" s="6" t="str">
        <f t="shared" si="16"/>
        <v/>
      </c>
      <c r="H242" s="6">
        <f>COUNTIF('registro operativa'!$G$3:$G$11268,Tabla3[[#This Row],[Nº DE SEMANA]])</f>
        <v>0</v>
      </c>
      <c r="I242" s="6">
        <f>COUNTIFS('registro operativa'!$G$3:$G$11268,Tabla3[[#This Row],[Nº DE SEMANA]],'registro operativa'!$Y$3:$Y$11268,"&gt;0")</f>
        <v>0</v>
      </c>
      <c r="J242" s="6">
        <f>COUNTIFS('registro operativa'!$G$3:$G$11268,Tabla3[[#This Row],[Nº DE SEMANA]],'registro operativa'!$Y$3:$Y$11268,"&lt;0")</f>
        <v>0</v>
      </c>
      <c r="K242" s="6">
        <f>COUNTIFS('registro operativa'!$H$3:$H$11268,Tabla3[[#This Row],[Nº DE SEMANA]],'registro operativa'!$Y$3:$Y$11268,0)</f>
        <v>0</v>
      </c>
      <c r="L242" s="6" t="str">
        <f t="shared" si="17"/>
        <v/>
      </c>
      <c r="M242" s="6" t="str">
        <f>IFERROR(AVERAGEIFS('registro operativa'!$Y$3:$Y$11268,'registro operativa'!$G$3:$G$11268,Tabla3[[#This Row],[Nº DE SEMANA]],'registro operativa'!$Y$3:$Y$11268,"&gt;0"),"")</f>
        <v/>
      </c>
      <c r="N242" s="6" t="str">
        <f>IFERROR(AVERAGEIFS('registro operativa'!$Y$3:$Y$11268,'registro operativa'!$G$3:$G$11268,Tabla3[[#This Row],[Nº DE SEMANA]],'registro operativa'!$Y$3:$Y$11268,"&lt;0"),"")</f>
        <v/>
      </c>
      <c r="O242" s="6" t="str">
        <f t="shared" si="18"/>
        <v/>
      </c>
      <c r="P242" s="6" t="str">
        <f t="shared" si="19"/>
        <v/>
      </c>
      <c r="Q242" s="23"/>
      <c r="R242" s="23"/>
      <c r="S242" s="23"/>
    </row>
    <row r="243" spans="1:19" x14ac:dyDescent="0.25">
      <c r="A243" s="23"/>
      <c r="B243" s="23"/>
      <c r="C243" s="6">
        <f>IFERROR(COUNTIFS('registro operativa'!$AE$3:$AE$11268,1,'registro operativa'!$G$3:$G$11268,Tabla3[[#This Row],[Nº DE SEMANA]]),"")</f>
        <v>0</v>
      </c>
      <c r="D243" s="6">
        <f>SUMIF(Tabla1[SEMANA],Tabla3[[#This Row],[Nº DE SEMANA]],Tabla1[GROSS])</f>
        <v>0</v>
      </c>
      <c r="E243" s="6">
        <f>SUMIF(Tabla1[SEMANA],Tabla3[[#This Row],[Nº DE SEMANA]],Tabla1[NETO EN PPRO8])</f>
        <v>0</v>
      </c>
      <c r="F243" s="6">
        <f>SUMIF(Tabla1[SEMANA],Tabla3[[#This Row],[Nº DE SEMANA]],Tabla1[FEES])</f>
        <v>0</v>
      </c>
      <c r="G243" s="6" t="str">
        <f t="shared" si="16"/>
        <v/>
      </c>
      <c r="H243" s="6">
        <f>COUNTIF('registro operativa'!$G$3:$G$11268,Tabla3[[#This Row],[Nº DE SEMANA]])</f>
        <v>0</v>
      </c>
      <c r="I243" s="6">
        <f>COUNTIFS('registro operativa'!$G$3:$G$11268,Tabla3[[#This Row],[Nº DE SEMANA]],'registro operativa'!$Y$3:$Y$11268,"&gt;0")</f>
        <v>0</v>
      </c>
      <c r="J243" s="6">
        <f>COUNTIFS('registro operativa'!$G$3:$G$11268,Tabla3[[#This Row],[Nº DE SEMANA]],'registro operativa'!$Y$3:$Y$11268,"&lt;0")</f>
        <v>0</v>
      </c>
      <c r="K243" s="6">
        <f>COUNTIFS('registro operativa'!$H$3:$H$11268,Tabla3[[#This Row],[Nº DE SEMANA]],'registro operativa'!$Y$3:$Y$11268,0)</f>
        <v>0</v>
      </c>
      <c r="L243" s="6" t="str">
        <f t="shared" si="17"/>
        <v/>
      </c>
      <c r="M243" s="6" t="str">
        <f>IFERROR(AVERAGEIFS('registro operativa'!$Y$3:$Y$11268,'registro operativa'!$G$3:$G$11268,Tabla3[[#This Row],[Nº DE SEMANA]],'registro operativa'!$Y$3:$Y$11268,"&gt;0"),"")</f>
        <v/>
      </c>
      <c r="N243" s="6" t="str">
        <f>IFERROR(AVERAGEIFS('registro operativa'!$Y$3:$Y$11268,'registro operativa'!$G$3:$G$11268,Tabla3[[#This Row],[Nº DE SEMANA]],'registro operativa'!$Y$3:$Y$11268,"&lt;0"),"")</f>
        <v/>
      </c>
      <c r="O243" s="6" t="str">
        <f t="shared" si="18"/>
        <v/>
      </c>
      <c r="P243" s="6" t="str">
        <f t="shared" si="19"/>
        <v/>
      </c>
      <c r="Q243" s="23"/>
      <c r="R243" s="23"/>
      <c r="S243" s="23"/>
    </row>
    <row r="244" spans="1:19" x14ac:dyDescent="0.25">
      <c r="A244" s="23"/>
      <c r="B244" s="23"/>
      <c r="C244" s="6">
        <f>IFERROR(COUNTIFS('registro operativa'!$AE$3:$AE$11268,1,'registro operativa'!$G$3:$G$11268,Tabla3[[#This Row],[Nº DE SEMANA]]),"")</f>
        <v>0</v>
      </c>
      <c r="D244" s="6">
        <f>SUMIF(Tabla1[SEMANA],Tabla3[[#This Row],[Nº DE SEMANA]],Tabla1[GROSS])</f>
        <v>0</v>
      </c>
      <c r="E244" s="6">
        <f>SUMIF(Tabla1[SEMANA],Tabla3[[#This Row],[Nº DE SEMANA]],Tabla1[NETO EN PPRO8])</f>
        <v>0</v>
      </c>
      <c r="F244" s="6">
        <f>SUMIF(Tabla1[SEMANA],Tabla3[[#This Row],[Nº DE SEMANA]],Tabla1[FEES])</f>
        <v>0</v>
      </c>
      <c r="G244" s="6" t="str">
        <f t="shared" si="16"/>
        <v/>
      </c>
      <c r="H244" s="6">
        <f>COUNTIF('registro operativa'!$G$3:$G$11268,Tabla3[[#This Row],[Nº DE SEMANA]])</f>
        <v>0</v>
      </c>
      <c r="I244" s="6">
        <f>COUNTIFS('registro operativa'!$G$3:$G$11268,Tabla3[[#This Row],[Nº DE SEMANA]],'registro operativa'!$Y$3:$Y$11268,"&gt;0")</f>
        <v>0</v>
      </c>
      <c r="J244" s="6">
        <f>COUNTIFS('registro operativa'!$G$3:$G$11268,Tabla3[[#This Row],[Nº DE SEMANA]],'registro operativa'!$Y$3:$Y$11268,"&lt;0")</f>
        <v>0</v>
      </c>
      <c r="K244" s="6">
        <f>COUNTIFS('registro operativa'!$H$3:$H$11268,Tabla3[[#This Row],[Nº DE SEMANA]],'registro operativa'!$Y$3:$Y$11268,0)</f>
        <v>0</v>
      </c>
      <c r="L244" s="6" t="str">
        <f t="shared" si="17"/>
        <v/>
      </c>
      <c r="M244" s="6" t="str">
        <f>IFERROR(AVERAGEIFS('registro operativa'!$Y$3:$Y$11268,'registro operativa'!$G$3:$G$11268,Tabla3[[#This Row],[Nº DE SEMANA]],'registro operativa'!$Y$3:$Y$11268,"&gt;0"),"")</f>
        <v/>
      </c>
      <c r="N244" s="6" t="str">
        <f>IFERROR(AVERAGEIFS('registro operativa'!$Y$3:$Y$11268,'registro operativa'!$G$3:$G$11268,Tabla3[[#This Row],[Nº DE SEMANA]],'registro operativa'!$Y$3:$Y$11268,"&lt;0"),"")</f>
        <v/>
      </c>
      <c r="O244" s="6" t="str">
        <f t="shared" si="18"/>
        <v/>
      </c>
      <c r="P244" s="6" t="str">
        <f t="shared" si="19"/>
        <v/>
      </c>
      <c r="Q244" s="23"/>
      <c r="R244" s="23"/>
      <c r="S244" s="23"/>
    </row>
    <row r="245" spans="1:19" x14ac:dyDescent="0.25">
      <c r="A245" s="23"/>
      <c r="B245" s="23"/>
      <c r="C245" s="6">
        <f>IFERROR(COUNTIFS('registro operativa'!$AE$3:$AE$11268,1,'registro operativa'!$G$3:$G$11268,Tabla3[[#This Row],[Nº DE SEMANA]]),"")</f>
        <v>0</v>
      </c>
      <c r="D245" s="6">
        <f>SUMIF(Tabla1[SEMANA],Tabla3[[#This Row],[Nº DE SEMANA]],Tabla1[GROSS])</f>
        <v>0</v>
      </c>
      <c r="E245" s="6">
        <f>SUMIF(Tabla1[SEMANA],Tabla3[[#This Row],[Nº DE SEMANA]],Tabla1[NETO EN PPRO8])</f>
        <v>0</v>
      </c>
      <c r="F245" s="6">
        <f>SUMIF(Tabla1[SEMANA],Tabla3[[#This Row],[Nº DE SEMANA]],Tabla1[FEES])</f>
        <v>0</v>
      </c>
      <c r="G245" s="6" t="str">
        <f t="shared" si="16"/>
        <v/>
      </c>
      <c r="H245" s="6">
        <f>COUNTIF('registro operativa'!$G$3:$G$11268,Tabla3[[#This Row],[Nº DE SEMANA]])</f>
        <v>0</v>
      </c>
      <c r="I245" s="6">
        <f>COUNTIFS('registro operativa'!$G$3:$G$11268,Tabla3[[#This Row],[Nº DE SEMANA]],'registro operativa'!$Y$3:$Y$11268,"&gt;0")</f>
        <v>0</v>
      </c>
      <c r="J245" s="6">
        <f>COUNTIFS('registro operativa'!$G$3:$G$11268,Tabla3[[#This Row],[Nº DE SEMANA]],'registro operativa'!$Y$3:$Y$11268,"&lt;0")</f>
        <v>0</v>
      </c>
      <c r="K245" s="6">
        <f>COUNTIFS('registro operativa'!$H$3:$H$11268,Tabla3[[#This Row],[Nº DE SEMANA]],'registro operativa'!$Y$3:$Y$11268,0)</f>
        <v>0</v>
      </c>
      <c r="L245" s="6" t="str">
        <f t="shared" si="17"/>
        <v/>
      </c>
      <c r="M245" s="6" t="str">
        <f>IFERROR(AVERAGEIFS('registro operativa'!$Y$3:$Y$11268,'registro operativa'!$G$3:$G$11268,Tabla3[[#This Row],[Nº DE SEMANA]],'registro operativa'!$Y$3:$Y$11268,"&gt;0"),"")</f>
        <v/>
      </c>
      <c r="N245" s="6" t="str">
        <f>IFERROR(AVERAGEIFS('registro operativa'!$Y$3:$Y$11268,'registro operativa'!$G$3:$G$11268,Tabla3[[#This Row],[Nº DE SEMANA]],'registro operativa'!$Y$3:$Y$11268,"&lt;0"),"")</f>
        <v/>
      </c>
      <c r="O245" s="6" t="str">
        <f t="shared" si="18"/>
        <v/>
      </c>
      <c r="P245" s="6" t="str">
        <f t="shared" si="19"/>
        <v/>
      </c>
      <c r="Q245" s="23"/>
      <c r="R245" s="23"/>
      <c r="S245" s="23"/>
    </row>
    <row r="246" spans="1:19" x14ac:dyDescent="0.25">
      <c r="A246" s="23"/>
      <c r="B246" s="23"/>
      <c r="C246" s="6">
        <f>IFERROR(COUNTIFS('registro operativa'!$AE$3:$AE$11268,1,'registro operativa'!$G$3:$G$11268,Tabla3[[#This Row],[Nº DE SEMANA]]),"")</f>
        <v>0</v>
      </c>
      <c r="D246" s="6">
        <f>SUMIF(Tabla1[SEMANA],Tabla3[[#This Row],[Nº DE SEMANA]],Tabla1[GROSS])</f>
        <v>0</v>
      </c>
      <c r="E246" s="6">
        <f>SUMIF(Tabla1[SEMANA],Tabla3[[#This Row],[Nº DE SEMANA]],Tabla1[NETO EN PPRO8])</f>
        <v>0</v>
      </c>
      <c r="F246" s="6">
        <f>SUMIF(Tabla1[SEMANA],Tabla3[[#This Row],[Nº DE SEMANA]],Tabla1[FEES])</f>
        <v>0</v>
      </c>
      <c r="G246" s="6" t="str">
        <f t="shared" si="16"/>
        <v/>
      </c>
      <c r="H246" s="6">
        <f>COUNTIF('registro operativa'!$G$3:$G$11268,Tabla3[[#This Row],[Nº DE SEMANA]])</f>
        <v>0</v>
      </c>
      <c r="I246" s="6">
        <f>COUNTIFS('registro operativa'!$G$3:$G$11268,Tabla3[[#This Row],[Nº DE SEMANA]],'registro operativa'!$Y$3:$Y$11268,"&gt;0")</f>
        <v>0</v>
      </c>
      <c r="J246" s="6">
        <f>COUNTIFS('registro operativa'!$G$3:$G$11268,Tabla3[[#This Row],[Nº DE SEMANA]],'registro operativa'!$Y$3:$Y$11268,"&lt;0")</f>
        <v>0</v>
      </c>
      <c r="K246" s="6">
        <f>COUNTIFS('registro operativa'!$H$3:$H$11268,Tabla3[[#This Row],[Nº DE SEMANA]],'registro operativa'!$Y$3:$Y$11268,0)</f>
        <v>0</v>
      </c>
      <c r="L246" s="6" t="str">
        <f t="shared" si="17"/>
        <v/>
      </c>
      <c r="M246" s="6" t="str">
        <f>IFERROR(AVERAGEIFS('registro operativa'!$Y$3:$Y$11268,'registro operativa'!$G$3:$G$11268,Tabla3[[#This Row],[Nº DE SEMANA]],'registro operativa'!$Y$3:$Y$11268,"&gt;0"),"")</f>
        <v/>
      </c>
      <c r="N246" s="6" t="str">
        <f>IFERROR(AVERAGEIFS('registro operativa'!$Y$3:$Y$11268,'registro operativa'!$G$3:$G$11268,Tabla3[[#This Row],[Nº DE SEMANA]],'registro operativa'!$Y$3:$Y$11268,"&lt;0"),"")</f>
        <v/>
      </c>
      <c r="O246" s="6" t="str">
        <f t="shared" si="18"/>
        <v/>
      </c>
      <c r="P246" s="6" t="str">
        <f t="shared" si="19"/>
        <v/>
      </c>
      <c r="Q246" s="23"/>
      <c r="R246" s="23"/>
      <c r="S246" s="23"/>
    </row>
    <row r="247" spans="1:19" x14ac:dyDescent="0.25">
      <c r="A247" s="23"/>
      <c r="B247" s="23"/>
      <c r="C247" s="6">
        <f>IFERROR(COUNTIFS('registro operativa'!$AE$3:$AE$11268,1,'registro operativa'!$G$3:$G$11268,Tabla3[[#This Row],[Nº DE SEMANA]]),"")</f>
        <v>0</v>
      </c>
      <c r="D247" s="6">
        <f>SUMIF(Tabla1[SEMANA],Tabla3[[#This Row],[Nº DE SEMANA]],Tabla1[GROSS])</f>
        <v>0</v>
      </c>
      <c r="E247" s="6">
        <f>SUMIF(Tabla1[SEMANA],Tabla3[[#This Row],[Nº DE SEMANA]],Tabla1[NETO EN PPRO8])</f>
        <v>0</v>
      </c>
      <c r="F247" s="6">
        <f>SUMIF(Tabla1[SEMANA],Tabla3[[#This Row],[Nº DE SEMANA]],Tabla1[FEES])</f>
        <v>0</v>
      </c>
      <c r="G247" s="6" t="str">
        <f t="shared" si="16"/>
        <v/>
      </c>
      <c r="H247" s="6">
        <f>COUNTIF('registro operativa'!$G$3:$G$11268,Tabla3[[#This Row],[Nº DE SEMANA]])</f>
        <v>0</v>
      </c>
      <c r="I247" s="6">
        <f>COUNTIFS('registro operativa'!$G$3:$G$11268,Tabla3[[#This Row],[Nº DE SEMANA]],'registro operativa'!$Y$3:$Y$11268,"&gt;0")</f>
        <v>0</v>
      </c>
      <c r="J247" s="6">
        <f>COUNTIFS('registro operativa'!$G$3:$G$11268,Tabla3[[#This Row],[Nº DE SEMANA]],'registro operativa'!$Y$3:$Y$11268,"&lt;0")</f>
        <v>0</v>
      </c>
      <c r="K247" s="6">
        <f>COUNTIFS('registro operativa'!$H$3:$H$11268,Tabla3[[#This Row],[Nº DE SEMANA]],'registro operativa'!$Y$3:$Y$11268,0)</f>
        <v>0</v>
      </c>
      <c r="L247" s="6" t="str">
        <f t="shared" si="17"/>
        <v/>
      </c>
      <c r="M247" s="6" t="str">
        <f>IFERROR(AVERAGEIFS('registro operativa'!$Y$3:$Y$11268,'registro operativa'!$G$3:$G$11268,Tabla3[[#This Row],[Nº DE SEMANA]],'registro operativa'!$Y$3:$Y$11268,"&gt;0"),"")</f>
        <v/>
      </c>
      <c r="N247" s="6" t="str">
        <f>IFERROR(AVERAGEIFS('registro operativa'!$Y$3:$Y$11268,'registro operativa'!$G$3:$G$11268,Tabla3[[#This Row],[Nº DE SEMANA]],'registro operativa'!$Y$3:$Y$11268,"&lt;0"),"")</f>
        <v/>
      </c>
      <c r="O247" s="6" t="str">
        <f t="shared" si="18"/>
        <v/>
      </c>
      <c r="P247" s="6" t="str">
        <f t="shared" si="19"/>
        <v/>
      </c>
      <c r="Q247" s="23"/>
      <c r="R247" s="23"/>
      <c r="S247" s="23"/>
    </row>
    <row r="248" spans="1:19" x14ac:dyDescent="0.25">
      <c r="A248" s="23"/>
      <c r="B248" s="23"/>
      <c r="C248" s="6">
        <f>IFERROR(COUNTIFS('registro operativa'!$AE$3:$AE$11268,1,'registro operativa'!$G$3:$G$11268,Tabla3[[#This Row],[Nº DE SEMANA]]),"")</f>
        <v>0</v>
      </c>
      <c r="D248" s="6">
        <f>SUMIF(Tabla1[SEMANA],Tabla3[[#This Row],[Nº DE SEMANA]],Tabla1[GROSS])</f>
        <v>0</v>
      </c>
      <c r="E248" s="6">
        <f>SUMIF(Tabla1[SEMANA],Tabla3[[#This Row],[Nº DE SEMANA]],Tabla1[NETO EN PPRO8])</f>
        <v>0</v>
      </c>
      <c r="F248" s="6">
        <f>SUMIF(Tabla1[SEMANA],Tabla3[[#This Row],[Nº DE SEMANA]],Tabla1[FEES])</f>
        <v>0</v>
      </c>
      <c r="G248" s="6" t="str">
        <f t="shared" si="16"/>
        <v/>
      </c>
      <c r="H248" s="6">
        <f>COUNTIF('registro operativa'!$G$3:$G$11268,Tabla3[[#This Row],[Nº DE SEMANA]])</f>
        <v>0</v>
      </c>
      <c r="I248" s="6">
        <f>COUNTIFS('registro operativa'!$G$3:$G$11268,Tabla3[[#This Row],[Nº DE SEMANA]],'registro operativa'!$Y$3:$Y$11268,"&gt;0")</f>
        <v>0</v>
      </c>
      <c r="J248" s="6">
        <f>COUNTIFS('registro operativa'!$G$3:$G$11268,Tabla3[[#This Row],[Nº DE SEMANA]],'registro operativa'!$Y$3:$Y$11268,"&lt;0")</f>
        <v>0</v>
      </c>
      <c r="K248" s="6">
        <f>COUNTIFS('registro operativa'!$H$3:$H$11268,Tabla3[[#This Row],[Nº DE SEMANA]],'registro operativa'!$Y$3:$Y$11268,0)</f>
        <v>0</v>
      </c>
      <c r="L248" s="6" t="str">
        <f t="shared" si="17"/>
        <v/>
      </c>
      <c r="M248" s="6" t="str">
        <f>IFERROR(AVERAGEIFS('registro operativa'!$Y$3:$Y$11268,'registro operativa'!$G$3:$G$11268,Tabla3[[#This Row],[Nº DE SEMANA]],'registro operativa'!$Y$3:$Y$11268,"&gt;0"),"")</f>
        <v/>
      </c>
      <c r="N248" s="6" t="str">
        <f>IFERROR(AVERAGEIFS('registro operativa'!$Y$3:$Y$11268,'registro operativa'!$G$3:$G$11268,Tabla3[[#This Row],[Nº DE SEMANA]],'registro operativa'!$Y$3:$Y$11268,"&lt;0"),"")</f>
        <v/>
      </c>
      <c r="O248" s="6" t="str">
        <f t="shared" si="18"/>
        <v/>
      </c>
      <c r="P248" s="6" t="str">
        <f t="shared" si="19"/>
        <v/>
      </c>
      <c r="Q248" s="23"/>
      <c r="R248" s="23"/>
      <c r="S248" s="23"/>
    </row>
    <row r="249" spans="1:19" x14ac:dyDescent="0.25">
      <c r="A249" s="23"/>
      <c r="B249" s="23"/>
      <c r="C249" s="6">
        <f>IFERROR(COUNTIFS('registro operativa'!$AE$3:$AE$11268,1,'registro operativa'!$G$3:$G$11268,Tabla3[[#This Row],[Nº DE SEMANA]]),"")</f>
        <v>0</v>
      </c>
      <c r="D249" s="6">
        <f>SUMIF(Tabla1[SEMANA],Tabla3[[#This Row],[Nº DE SEMANA]],Tabla1[GROSS])</f>
        <v>0</v>
      </c>
      <c r="E249" s="6">
        <f>SUMIF(Tabla1[SEMANA],Tabla3[[#This Row],[Nº DE SEMANA]],Tabla1[NETO EN PPRO8])</f>
        <v>0</v>
      </c>
      <c r="F249" s="6">
        <f>SUMIF(Tabla1[SEMANA],Tabla3[[#This Row],[Nº DE SEMANA]],Tabla1[FEES])</f>
        <v>0</v>
      </c>
      <c r="G249" s="6" t="str">
        <f t="shared" si="16"/>
        <v/>
      </c>
      <c r="H249" s="6">
        <f>COUNTIF('registro operativa'!$G$3:$G$11268,Tabla3[[#This Row],[Nº DE SEMANA]])</f>
        <v>0</v>
      </c>
      <c r="I249" s="6">
        <f>COUNTIFS('registro operativa'!$G$3:$G$11268,Tabla3[[#This Row],[Nº DE SEMANA]],'registro operativa'!$Y$3:$Y$11268,"&gt;0")</f>
        <v>0</v>
      </c>
      <c r="J249" s="6">
        <f>COUNTIFS('registro operativa'!$G$3:$G$11268,Tabla3[[#This Row],[Nº DE SEMANA]],'registro operativa'!$Y$3:$Y$11268,"&lt;0")</f>
        <v>0</v>
      </c>
      <c r="K249" s="6">
        <f>COUNTIFS('registro operativa'!$H$3:$H$11268,Tabla3[[#This Row],[Nº DE SEMANA]],'registro operativa'!$Y$3:$Y$11268,0)</f>
        <v>0</v>
      </c>
      <c r="L249" s="6" t="str">
        <f t="shared" si="17"/>
        <v/>
      </c>
      <c r="M249" s="6" t="str">
        <f>IFERROR(AVERAGEIFS('registro operativa'!$Y$3:$Y$11268,'registro operativa'!$G$3:$G$11268,Tabla3[[#This Row],[Nº DE SEMANA]],'registro operativa'!$Y$3:$Y$11268,"&gt;0"),"")</f>
        <v/>
      </c>
      <c r="N249" s="6" t="str">
        <f>IFERROR(AVERAGEIFS('registro operativa'!$Y$3:$Y$11268,'registro operativa'!$G$3:$G$11268,Tabla3[[#This Row],[Nº DE SEMANA]],'registro operativa'!$Y$3:$Y$11268,"&lt;0"),"")</f>
        <v/>
      </c>
      <c r="O249" s="6" t="str">
        <f t="shared" si="18"/>
        <v/>
      </c>
      <c r="P249" s="6" t="str">
        <f t="shared" si="19"/>
        <v/>
      </c>
      <c r="Q249" s="23"/>
      <c r="R249" s="23"/>
      <c r="S249" s="23"/>
    </row>
    <row r="250" spans="1:19" x14ac:dyDescent="0.25">
      <c r="A250" s="23"/>
      <c r="B250" s="23"/>
      <c r="C250" s="6">
        <f>IFERROR(COUNTIFS('registro operativa'!$AE$3:$AE$11268,1,'registro operativa'!$G$3:$G$11268,Tabla3[[#This Row],[Nº DE SEMANA]]),"")</f>
        <v>0</v>
      </c>
      <c r="D250" s="6">
        <f>SUMIF(Tabla1[SEMANA],Tabla3[[#This Row],[Nº DE SEMANA]],Tabla1[GROSS])</f>
        <v>0</v>
      </c>
      <c r="E250" s="6">
        <f>SUMIF(Tabla1[SEMANA],Tabla3[[#This Row],[Nº DE SEMANA]],Tabla1[NETO EN PPRO8])</f>
        <v>0</v>
      </c>
      <c r="F250" s="6">
        <f>SUMIF(Tabla1[SEMANA],Tabla3[[#This Row],[Nº DE SEMANA]],Tabla1[FEES])</f>
        <v>0</v>
      </c>
      <c r="G250" s="6" t="str">
        <f t="shared" si="16"/>
        <v/>
      </c>
      <c r="H250" s="6">
        <f>COUNTIF('registro operativa'!$G$3:$G$11268,Tabla3[[#This Row],[Nº DE SEMANA]])</f>
        <v>0</v>
      </c>
      <c r="I250" s="6">
        <f>COUNTIFS('registro operativa'!$G$3:$G$11268,Tabla3[[#This Row],[Nº DE SEMANA]],'registro operativa'!$Y$3:$Y$11268,"&gt;0")</f>
        <v>0</v>
      </c>
      <c r="J250" s="6">
        <f>COUNTIFS('registro operativa'!$G$3:$G$11268,Tabla3[[#This Row],[Nº DE SEMANA]],'registro operativa'!$Y$3:$Y$11268,"&lt;0")</f>
        <v>0</v>
      </c>
      <c r="K250" s="6">
        <f>COUNTIFS('registro operativa'!$H$3:$H$11268,Tabla3[[#This Row],[Nº DE SEMANA]],'registro operativa'!$Y$3:$Y$11268,0)</f>
        <v>0</v>
      </c>
      <c r="L250" s="6" t="str">
        <f t="shared" si="17"/>
        <v/>
      </c>
      <c r="M250" s="6" t="str">
        <f>IFERROR(AVERAGEIFS('registro operativa'!$Y$3:$Y$11268,'registro operativa'!$G$3:$G$11268,Tabla3[[#This Row],[Nº DE SEMANA]],'registro operativa'!$Y$3:$Y$11268,"&gt;0"),"")</f>
        <v/>
      </c>
      <c r="N250" s="6" t="str">
        <f>IFERROR(AVERAGEIFS('registro operativa'!$Y$3:$Y$11268,'registro operativa'!$G$3:$G$11268,Tabla3[[#This Row],[Nº DE SEMANA]],'registro operativa'!$Y$3:$Y$11268,"&lt;0"),"")</f>
        <v/>
      </c>
      <c r="O250" s="6" t="str">
        <f t="shared" si="18"/>
        <v/>
      </c>
      <c r="P250" s="6" t="str">
        <f t="shared" si="19"/>
        <v/>
      </c>
      <c r="Q250" s="23"/>
      <c r="R250" s="23"/>
      <c r="S250" s="23"/>
    </row>
    <row r="251" spans="1:19" x14ac:dyDescent="0.25">
      <c r="A251" s="23"/>
      <c r="B251" s="23"/>
      <c r="C251" s="6">
        <f>IFERROR(COUNTIFS('registro operativa'!$AE$3:$AE$11268,1,'registro operativa'!$G$3:$G$11268,Tabla3[[#This Row],[Nº DE SEMANA]]),"")</f>
        <v>0</v>
      </c>
      <c r="D251" s="6">
        <f>SUMIF(Tabla1[SEMANA],Tabla3[[#This Row],[Nº DE SEMANA]],Tabla1[GROSS])</f>
        <v>0</v>
      </c>
      <c r="E251" s="6">
        <f>SUMIF(Tabla1[SEMANA],Tabla3[[#This Row],[Nº DE SEMANA]],Tabla1[NETO EN PPRO8])</f>
        <v>0</v>
      </c>
      <c r="F251" s="6">
        <f>SUMIF(Tabla1[SEMANA],Tabla3[[#This Row],[Nº DE SEMANA]],Tabla1[FEES])</f>
        <v>0</v>
      </c>
      <c r="G251" s="6" t="str">
        <f t="shared" si="16"/>
        <v/>
      </c>
      <c r="H251" s="6">
        <f>COUNTIF('registro operativa'!$G$3:$G$11268,Tabla3[[#This Row],[Nº DE SEMANA]])</f>
        <v>0</v>
      </c>
      <c r="I251" s="6">
        <f>COUNTIFS('registro operativa'!$G$3:$G$11268,Tabla3[[#This Row],[Nº DE SEMANA]],'registro operativa'!$Y$3:$Y$11268,"&gt;0")</f>
        <v>0</v>
      </c>
      <c r="J251" s="6">
        <f>COUNTIFS('registro operativa'!$G$3:$G$11268,Tabla3[[#This Row],[Nº DE SEMANA]],'registro operativa'!$Y$3:$Y$11268,"&lt;0")</f>
        <v>0</v>
      </c>
      <c r="K251" s="6">
        <f>COUNTIFS('registro operativa'!$H$3:$H$11268,Tabla3[[#This Row],[Nº DE SEMANA]],'registro operativa'!$Y$3:$Y$11268,0)</f>
        <v>0</v>
      </c>
      <c r="L251" s="6" t="str">
        <f t="shared" si="17"/>
        <v/>
      </c>
      <c r="M251" s="6" t="str">
        <f>IFERROR(AVERAGEIFS('registro operativa'!$Y$3:$Y$11268,'registro operativa'!$G$3:$G$11268,Tabla3[[#This Row],[Nº DE SEMANA]],'registro operativa'!$Y$3:$Y$11268,"&gt;0"),"")</f>
        <v/>
      </c>
      <c r="N251" s="6" t="str">
        <f>IFERROR(AVERAGEIFS('registro operativa'!$Y$3:$Y$11268,'registro operativa'!$G$3:$G$11268,Tabla3[[#This Row],[Nº DE SEMANA]],'registro operativa'!$Y$3:$Y$11268,"&lt;0"),"")</f>
        <v/>
      </c>
      <c r="O251" s="6" t="str">
        <f t="shared" si="18"/>
        <v/>
      </c>
      <c r="P251" s="6" t="str">
        <f t="shared" si="19"/>
        <v/>
      </c>
      <c r="Q251" s="23"/>
      <c r="R251" s="23"/>
      <c r="S251" s="23"/>
    </row>
    <row r="252" spans="1:19" x14ac:dyDescent="0.25">
      <c r="A252" s="23"/>
      <c r="B252" s="23"/>
      <c r="C252" s="6">
        <f>IFERROR(COUNTIFS('registro operativa'!$AE$3:$AE$11268,1,'registro operativa'!$G$3:$G$11268,Tabla3[[#This Row],[Nº DE SEMANA]]),"")</f>
        <v>0</v>
      </c>
      <c r="D252" s="6">
        <f>SUMIF(Tabla1[SEMANA],Tabla3[[#This Row],[Nº DE SEMANA]],Tabla1[GROSS])</f>
        <v>0</v>
      </c>
      <c r="E252" s="6">
        <f>SUMIF(Tabla1[SEMANA],Tabla3[[#This Row],[Nº DE SEMANA]],Tabla1[NETO EN PPRO8])</f>
        <v>0</v>
      </c>
      <c r="F252" s="6">
        <f>SUMIF(Tabla1[SEMANA],Tabla3[[#This Row],[Nº DE SEMANA]],Tabla1[FEES])</f>
        <v>0</v>
      </c>
      <c r="G252" s="6" t="str">
        <f t="shared" si="16"/>
        <v/>
      </c>
      <c r="H252" s="6">
        <f>COUNTIF('registro operativa'!$G$3:$G$11268,Tabla3[[#This Row],[Nº DE SEMANA]])</f>
        <v>0</v>
      </c>
      <c r="I252" s="6">
        <f>COUNTIFS('registro operativa'!$G$3:$G$11268,Tabla3[[#This Row],[Nº DE SEMANA]],'registro operativa'!$Y$3:$Y$11268,"&gt;0")</f>
        <v>0</v>
      </c>
      <c r="J252" s="6">
        <f>COUNTIFS('registro operativa'!$G$3:$G$11268,Tabla3[[#This Row],[Nº DE SEMANA]],'registro operativa'!$Y$3:$Y$11268,"&lt;0")</f>
        <v>0</v>
      </c>
      <c r="K252" s="6">
        <f>COUNTIFS('registro operativa'!$H$3:$H$11268,Tabla3[[#This Row],[Nº DE SEMANA]],'registro operativa'!$Y$3:$Y$11268,0)</f>
        <v>0</v>
      </c>
      <c r="L252" s="6" t="str">
        <f t="shared" si="17"/>
        <v/>
      </c>
      <c r="M252" s="6" t="str">
        <f>IFERROR(AVERAGEIFS('registro operativa'!$Y$3:$Y$11268,'registro operativa'!$G$3:$G$11268,Tabla3[[#This Row],[Nº DE SEMANA]],'registro operativa'!$Y$3:$Y$11268,"&gt;0"),"")</f>
        <v/>
      </c>
      <c r="N252" s="6" t="str">
        <f>IFERROR(AVERAGEIFS('registro operativa'!$Y$3:$Y$11268,'registro operativa'!$G$3:$G$11268,Tabla3[[#This Row],[Nº DE SEMANA]],'registro operativa'!$Y$3:$Y$11268,"&lt;0"),"")</f>
        <v/>
      </c>
      <c r="O252" s="6" t="str">
        <f t="shared" si="18"/>
        <v/>
      </c>
      <c r="P252" s="6" t="str">
        <f t="shared" si="19"/>
        <v/>
      </c>
      <c r="Q252" s="23"/>
      <c r="R252" s="23"/>
      <c r="S252" s="23"/>
    </row>
    <row r="253" spans="1:19" x14ac:dyDescent="0.25">
      <c r="A253" s="23"/>
      <c r="B253" s="23"/>
      <c r="C253" s="6">
        <f>IFERROR(COUNTIFS('registro operativa'!$AE$3:$AE$11268,1,'registro operativa'!$G$3:$G$11268,Tabla3[[#This Row],[Nº DE SEMANA]]),"")</f>
        <v>0</v>
      </c>
      <c r="D253" s="6">
        <f>SUMIF(Tabla1[SEMANA],Tabla3[[#This Row],[Nº DE SEMANA]],Tabla1[GROSS])</f>
        <v>0</v>
      </c>
      <c r="E253" s="6">
        <f>SUMIF(Tabla1[SEMANA],Tabla3[[#This Row],[Nº DE SEMANA]],Tabla1[NETO EN PPRO8])</f>
        <v>0</v>
      </c>
      <c r="F253" s="6">
        <f>SUMIF(Tabla1[SEMANA],Tabla3[[#This Row],[Nº DE SEMANA]],Tabla1[FEES])</f>
        <v>0</v>
      </c>
      <c r="G253" s="6" t="str">
        <f t="shared" si="16"/>
        <v/>
      </c>
      <c r="H253" s="6">
        <f>COUNTIF('registro operativa'!$G$3:$G$11268,Tabla3[[#This Row],[Nº DE SEMANA]])</f>
        <v>0</v>
      </c>
      <c r="I253" s="6">
        <f>COUNTIFS('registro operativa'!$G$3:$G$11268,Tabla3[[#This Row],[Nº DE SEMANA]],'registro operativa'!$Y$3:$Y$11268,"&gt;0")</f>
        <v>0</v>
      </c>
      <c r="J253" s="6">
        <f>COUNTIFS('registro operativa'!$G$3:$G$11268,Tabla3[[#This Row],[Nº DE SEMANA]],'registro operativa'!$Y$3:$Y$11268,"&lt;0")</f>
        <v>0</v>
      </c>
      <c r="K253" s="6">
        <f>COUNTIFS('registro operativa'!$H$3:$H$11268,Tabla3[[#This Row],[Nº DE SEMANA]],'registro operativa'!$Y$3:$Y$11268,0)</f>
        <v>0</v>
      </c>
      <c r="L253" s="6" t="str">
        <f t="shared" si="17"/>
        <v/>
      </c>
      <c r="M253" s="6" t="str">
        <f>IFERROR(AVERAGEIFS('registro operativa'!$Y$3:$Y$11268,'registro operativa'!$G$3:$G$11268,Tabla3[[#This Row],[Nº DE SEMANA]],'registro operativa'!$Y$3:$Y$11268,"&gt;0"),"")</f>
        <v/>
      </c>
      <c r="N253" s="6" t="str">
        <f>IFERROR(AVERAGEIFS('registro operativa'!$Y$3:$Y$11268,'registro operativa'!$G$3:$G$11268,Tabla3[[#This Row],[Nº DE SEMANA]],'registro operativa'!$Y$3:$Y$11268,"&lt;0"),"")</f>
        <v/>
      </c>
      <c r="O253" s="6" t="str">
        <f t="shared" si="18"/>
        <v/>
      </c>
      <c r="P253" s="6" t="str">
        <f t="shared" si="19"/>
        <v/>
      </c>
      <c r="Q253" s="23"/>
      <c r="R253" s="23"/>
      <c r="S253" s="23"/>
    </row>
    <row r="254" spans="1:19" x14ac:dyDescent="0.25">
      <c r="A254" s="23"/>
      <c r="B254" s="23"/>
      <c r="C254" s="6">
        <f>IFERROR(COUNTIFS('registro operativa'!$AE$3:$AE$11268,1,'registro operativa'!$G$3:$G$11268,Tabla3[[#This Row],[Nº DE SEMANA]]),"")</f>
        <v>0</v>
      </c>
      <c r="D254" s="6">
        <f>SUMIF(Tabla1[SEMANA],Tabla3[[#This Row],[Nº DE SEMANA]],Tabla1[GROSS])</f>
        <v>0</v>
      </c>
      <c r="E254" s="6">
        <f>SUMIF(Tabla1[SEMANA],Tabla3[[#This Row],[Nº DE SEMANA]],Tabla1[NETO EN PPRO8])</f>
        <v>0</v>
      </c>
      <c r="F254" s="6">
        <f>SUMIF(Tabla1[SEMANA],Tabla3[[#This Row],[Nº DE SEMANA]],Tabla1[FEES])</f>
        <v>0</v>
      </c>
      <c r="G254" s="6" t="str">
        <f t="shared" si="16"/>
        <v/>
      </c>
      <c r="H254" s="6">
        <f>COUNTIF('registro operativa'!$G$3:$G$11268,Tabla3[[#This Row],[Nº DE SEMANA]])</f>
        <v>0</v>
      </c>
      <c r="I254" s="6">
        <f>COUNTIFS('registro operativa'!$G$3:$G$11268,Tabla3[[#This Row],[Nº DE SEMANA]],'registro operativa'!$Y$3:$Y$11268,"&gt;0")</f>
        <v>0</v>
      </c>
      <c r="J254" s="6">
        <f>COUNTIFS('registro operativa'!$G$3:$G$11268,Tabla3[[#This Row],[Nº DE SEMANA]],'registro operativa'!$Y$3:$Y$11268,"&lt;0")</f>
        <v>0</v>
      </c>
      <c r="K254" s="6">
        <f>COUNTIFS('registro operativa'!$H$3:$H$11268,Tabla3[[#This Row],[Nº DE SEMANA]],'registro operativa'!$Y$3:$Y$11268,0)</f>
        <v>0</v>
      </c>
      <c r="L254" s="6" t="str">
        <f t="shared" si="17"/>
        <v/>
      </c>
      <c r="M254" s="6" t="str">
        <f>IFERROR(AVERAGEIFS('registro operativa'!$Y$3:$Y$11268,'registro operativa'!$G$3:$G$11268,Tabla3[[#This Row],[Nº DE SEMANA]],'registro operativa'!$Y$3:$Y$11268,"&gt;0"),"")</f>
        <v/>
      </c>
      <c r="N254" s="6" t="str">
        <f>IFERROR(AVERAGEIFS('registro operativa'!$Y$3:$Y$11268,'registro operativa'!$G$3:$G$11268,Tabla3[[#This Row],[Nº DE SEMANA]],'registro operativa'!$Y$3:$Y$11268,"&lt;0"),"")</f>
        <v/>
      </c>
      <c r="O254" s="6" t="str">
        <f t="shared" si="18"/>
        <v/>
      </c>
      <c r="P254" s="6" t="str">
        <f t="shared" si="19"/>
        <v/>
      </c>
      <c r="Q254" s="23"/>
      <c r="R254" s="23"/>
      <c r="S254" s="23"/>
    </row>
    <row r="255" spans="1:19" x14ac:dyDescent="0.25">
      <c r="A255" s="23"/>
      <c r="B255" s="23"/>
      <c r="C255" s="6">
        <f>IFERROR(COUNTIFS('registro operativa'!$AE$3:$AE$11268,1,'registro operativa'!$G$3:$G$11268,Tabla3[[#This Row],[Nº DE SEMANA]]),"")</f>
        <v>0</v>
      </c>
      <c r="D255" s="6">
        <f>SUMIF(Tabla1[SEMANA],Tabla3[[#This Row],[Nº DE SEMANA]],Tabla1[GROSS])</f>
        <v>0</v>
      </c>
      <c r="E255" s="6">
        <f>SUMIF(Tabla1[SEMANA],Tabla3[[#This Row],[Nº DE SEMANA]],Tabla1[NETO EN PPRO8])</f>
        <v>0</v>
      </c>
      <c r="F255" s="6">
        <f>SUMIF(Tabla1[SEMANA],Tabla3[[#This Row],[Nº DE SEMANA]],Tabla1[FEES])</f>
        <v>0</v>
      </c>
      <c r="G255" s="6" t="str">
        <f t="shared" si="16"/>
        <v/>
      </c>
      <c r="H255" s="6">
        <f>COUNTIF('registro operativa'!$G$3:$G$11268,Tabla3[[#This Row],[Nº DE SEMANA]])</f>
        <v>0</v>
      </c>
      <c r="I255" s="6">
        <f>COUNTIFS('registro operativa'!$G$3:$G$11268,Tabla3[[#This Row],[Nº DE SEMANA]],'registro operativa'!$Y$3:$Y$11268,"&gt;0")</f>
        <v>0</v>
      </c>
      <c r="J255" s="6">
        <f>COUNTIFS('registro operativa'!$G$3:$G$11268,Tabla3[[#This Row],[Nº DE SEMANA]],'registro operativa'!$Y$3:$Y$11268,"&lt;0")</f>
        <v>0</v>
      </c>
      <c r="K255" s="6">
        <f>COUNTIFS('registro operativa'!$H$3:$H$11268,Tabla3[[#This Row],[Nº DE SEMANA]],'registro operativa'!$Y$3:$Y$11268,0)</f>
        <v>0</v>
      </c>
      <c r="L255" s="6" t="str">
        <f t="shared" si="17"/>
        <v/>
      </c>
      <c r="M255" s="6" t="str">
        <f>IFERROR(AVERAGEIFS('registro operativa'!$Y$3:$Y$11268,'registro operativa'!$G$3:$G$11268,Tabla3[[#This Row],[Nº DE SEMANA]],'registro operativa'!$Y$3:$Y$11268,"&gt;0"),"")</f>
        <v/>
      </c>
      <c r="N255" s="6" t="str">
        <f>IFERROR(AVERAGEIFS('registro operativa'!$Y$3:$Y$11268,'registro operativa'!$G$3:$G$11268,Tabla3[[#This Row],[Nº DE SEMANA]],'registro operativa'!$Y$3:$Y$11268,"&lt;0"),"")</f>
        <v/>
      </c>
      <c r="O255" s="6" t="str">
        <f t="shared" si="18"/>
        <v/>
      </c>
      <c r="P255" s="6" t="str">
        <f t="shared" si="19"/>
        <v/>
      </c>
      <c r="Q255" s="23"/>
      <c r="R255" s="23"/>
      <c r="S255" s="23"/>
    </row>
    <row r="256" spans="1:19" x14ac:dyDescent="0.25">
      <c r="A256" s="23"/>
      <c r="B256" s="23"/>
      <c r="C256" s="6">
        <f>IFERROR(COUNTIFS('registro operativa'!$AE$3:$AE$11268,1,'registro operativa'!$G$3:$G$11268,Tabla3[[#This Row],[Nº DE SEMANA]]),"")</f>
        <v>0</v>
      </c>
      <c r="D256" s="6">
        <f>SUMIF(Tabla1[SEMANA],Tabla3[[#This Row],[Nº DE SEMANA]],Tabla1[GROSS])</f>
        <v>0</v>
      </c>
      <c r="E256" s="6">
        <f>SUMIF(Tabla1[SEMANA],Tabla3[[#This Row],[Nº DE SEMANA]],Tabla1[NETO EN PPRO8])</f>
        <v>0</v>
      </c>
      <c r="F256" s="6">
        <f>SUMIF(Tabla1[SEMANA],Tabla3[[#This Row],[Nº DE SEMANA]],Tabla1[FEES])</f>
        <v>0</v>
      </c>
      <c r="G256" s="6" t="str">
        <f t="shared" si="16"/>
        <v/>
      </c>
      <c r="H256" s="6">
        <f>COUNTIF('registro operativa'!$G$3:$G$11268,Tabla3[[#This Row],[Nº DE SEMANA]])</f>
        <v>0</v>
      </c>
      <c r="I256" s="6">
        <f>COUNTIFS('registro operativa'!$G$3:$G$11268,Tabla3[[#This Row],[Nº DE SEMANA]],'registro operativa'!$Y$3:$Y$11268,"&gt;0")</f>
        <v>0</v>
      </c>
      <c r="J256" s="6">
        <f>COUNTIFS('registro operativa'!$G$3:$G$11268,Tabla3[[#This Row],[Nº DE SEMANA]],'registro operativa'!$Y$3:$Y$11268,"&lt;0")</f>
        <v>0</v>
      </c>
      <c r="K256" s="6">
        <f>COUNTIFS('registro operativa'!$H$3:$H$11268,Tabla3[[#This Row],[Nº DE SEMANA]],'registro operativa'!$Y$3:$Y$11268,0)</f>
        <v>0</v>
      </c>
      <c r="L256" s="6" t="str">
        <f t="shared" si="17"/>
        <v/>
      </c>
      <c r="M256" s="6" t="str">
        <f>IFERROR(AVERAGEIFS('registro operativa'!$Y$3:$Y$11268,'registro operativa'!$G$3:$G$11268,Tabla3[[#This Row],[Nº DE SEMANA]],'registro operativa'!$Y$3:$Y$11268,"&gt;0"),"")</f>
        <v/>
      </c>
      <c r="N256" s="6" t="str">
        <f>IFERROR(AVERAGEIFS('registro operativa'!$Y$3:$Y$11268,'registro operativa'!$G$3:$G$11268,Tabla3[[#This Row],[Nº DE SEMANA]],'registro operativa'!$Y$3:$Y$11268,"&lt;0"),"")</f>
        <v/>
      </c>
      <c r="O256" s="6" t="str">
        <f t="shared" si="18"/>
        <v/>
      </c>
      <c r="P256" s="6" t="str">
        <f t="shared" si="19"/>
        <v/>
      </c>
      <c r="Q256" s="23"/>
      <c r="R256" s="23"/>
      <c r="S256" s="23"/>
    </row>
    <row r="257" spans="1:19" x14ac:dyDescent="0.25">
      <c r="A257" s="23"/>
      <c r="B257" s="23"/>
      <c r="C257" s="6">
        <f>IFERROR(COUNTIFS('registro operativa'!$AE$3:$AE$11268,1,'registro operativa'!$G$3:$G$11268,Tabla3[[#This Row],[Nº DE SEMANA]]),"")</f>
        <v>0</v>
      </c>
      <c r="D257" s="6">
        <f>SUMIF(Tabla1[SEMANA],Tabla3[[#This Row],[Nº DE SEMANA]],Tabla1[GROSS])</f>
        <v>0</v>
      </c>
      <c r="E257" s="6">
        <f>SUMIF(Tabla1[SEMANA],Tabla3[[#This Row],[Nº DE SEMANA]],Tabla1[NETO EN PPRO8])</f>
        <v>0</v>
      </c>
      <c r="F257" s="6">
        <f>SUMIF(Tabla1[SEMANA],Tabla3[[#This Row],[Nº DE SEMANA]],Tabla1[FEES])</f>
        <v>0</v>
      </c>
      <c r="G257" s="6" t="str">
        <f t="shared" si="16"/>
        <v/>
      </c>
      <c r="H257" s="6">
        <f>COUNTIF('registro operativa'!$G$3:$G$11268,Tabla3[[#This Row],[Nº DE SEMANA]])</f>
        <v>0</v>
      </c>
      <c r="I257" s="6">
        <f>COUNTIFS('registro operativa'!$G$3:$G$11268,Tabla3[[#This Row],[Nº DE SEMANA]],'registro operativa'!$Y$3:$Y$11268,"&gt;0")</f>
        <v>0</v>
      </c>
      <c r="J257" s="6">
        <f>COUNTIFS('registro operativa'!$G$3:$G$11268,Tabla3[[#This Row],[Nº DE SEMANA]],'registro operativa'!$Y$3:$Y$11268,"&lt;0")</f>
        <v>0</v>
      </c>
      <c r="K257" s="6">
        <f>COUNTIFS('registro operativa'!$H$3:$H$11268,Tabla3[[#This Row],[Nº DE SEMANA]],'registro operativa'!$Y$3:$Y$11268,0)</f>
        <v>0</v>
      </c>
      <c r="L257" s="6" t="str">
        <f t="shared" si="17"/>
        <v/>
      </c>
      <c r="M257" s="6" t="str">
        <f>IFERROR(AVERAGEIFS('registro operativa'!$Y$3:$Y$11268,'registro operativa'!$G$3:$G$11268,Tabla3[[#This Row],[Nº DE SEMANA]],'registro operativa'!$Y$3:$Y$11268,"&gt;0"),"")</f>
        <v/>
      </c>
      <c r="N257" s="6" t="str">
        <f>IFERROR(AVERAGEIFS('registro operativa'!$Y$3:$Y$11268,'registro operativa'!$G$3:$G$11268,Tabla3[[#This Row],[Nº DE SEMANA]],'registro operativa'!$Y$3:$Y$11268,"&lt;0"),"")</f>
        <v/>
      </c>
      <c r="O257" s="6" t="str">
        <f t="shared" si="18"/>
        <v/>
      </c>
      <c r="P257" s="6" t="str">
        <f t="shared" si="19"/>
        <v/>
      </c>
      <c r="Q257" s="23"/>
      <c r="R257" s="23"/>
      <c r="S257" s="23"/>
    </row>
    <row r="258" spans="1:19" x14ac:dyDescent="0.25">
      <c r="A258" s="23"/>
      <c r="B258" s="23"/>
      <c r="C258" s="6">
        <f>IFERROR(COUNTIFS('registro operativa'!$AE$3:$AE$11268,1,'registro operativa'!$G$3:$G$11268,Tabla3[[#This Row],[Nº DE SEMANA]]),"")</f>
        <v>0</v>
      </c>
      <c r="D258" s="6">
        <f>SUMIF(Tabla1[SEMANA],Tabla3[[#This Row],[Nº DE SEMANA]],Tabla1[GROSS])</f>
        <v>0</v>
      </c>
      <c r="E258" s="6">
        <f>SUMIF(Tabla1[SEMANA],Tabla3[[#This Row],[Nº DE SEMANA]],Tabla1[NETO EN PPRO8])</f>
        <v>0</v>
      </c>
      <c r="F258" s="6">
        <f>SUMIF(Tabla1[SEMANA],Tabla3[[#This Row],[Nº DE SEMANA]],Tabla1[FEES])</f>
        <v>0</v>
      </c>
      <c r="G258" s="6" t="str">
        <f t="shared" si="16"/>
        <v/>
      </c>
      <c r="H258" s="6">
        <f>COUNTIF('registro operativa'!$G$3:$G$11268,Tabla3[[#This Row],[Nº DE SEMANA]])</f>
        <v>0</v>
      </c>
      <c r="I258" s="6">
        <f>COUNTIFS('registro operativa'!$G$3:$G$11268,Tabla3[[#This Row],[Nº DE SEMANA]],'registro operativa'!$Y$3:$Y$11268,"&gt;0")</f>
        <v>0</v>
      </c>
      <c r="J258" s="6">
        <f>COUNTIFS('registro operativa'!$G$3:$G$11268,Tabla3[[#This Row],[Nº DE SEMANA]],'registro operativa'!$Y$3:$Y$11268,"&lt;0")</f>
        <v>0</v>
      </c>
      <c r="K258" s="6">
        <f>COUNTIFS('registro operativa'!$H$3:$H$11268,Tabla3[[#This Row],[Nº DE SEMANA]],'registro operativa'!$Y$3:$Y$11268,0)</f>
        <v>0</v>
      </c>
      <c r="L258" s="6" t="str">
        <f t="shared" si="17"/>
        <v/>
      </c>
      <c r="M258" s="6" t="str">
        <f>IFERROR(AVERAGEIFS('registro operativa'!$Y$3:$Y$11268,'registro operativa'!$G$3:$G$11268,Tabla3[[#This Row],[Nº DE SEMANA]],'registro operativa'!$Y$3:$Y$11268,"&gt;0"),"")</f>
        <v/>
      </c>
      <c r="N258" s="6" t="str">
        <f>IFERROR(AVERAGEIFS('registro operativa'!$Y$3:$Y$11268,'registro operativa'!$G$3:$G$11268,Tabla3[[#This Row],[Nº DE SEMANA]],'registro operativa'!$Y$3:$Y$11268,"&lt;0"),"")</f>
        <v/>
      </c>
      <c r="O258" s="6" t="str">
        <f t="shared" si="18"/>
        <v/>
      </c>
      <c r="P258" s="6" t="str">
        <f t="shared" si="19"/>
        <v/>
      </c>
      <c r="Q258" s="23"/>
      <c r="R258" s="23"/>
      <c r="S258" s="23"/>
    </row>
    <row r="259" spans="1:19" x14ac:dyDescent="0.25">
      <c r="A259" s="23"/>
      <c r="B259" s="23"/>
      <c r="C259" s="6">
        <f>IFERROR(COUNTIFS('registro operativa'!$AE$3:$AE$11268,1,'registro operativa'!$G$3:$G$11268,Tabla3[[#This Row],[Nº DE SEMANA]]),"")</f>
        <v>0</v>
      </c>
      <c r="D259" s="6">
        <f>SUMIF(Tabla1[SEMANA],Tabla3[[#This Row],[Nº DE SEMANA]],Tabla1[GROSS])</f>
        <v>0</v>
      </c>
      <c r="E259" s="6">
        <f>SUMIF(Tabla1[SEMANA],Tabla3[[#This Row],[Nº DE SEMANA]],Tabla1[NETO EN PPRO8])</f>
        <v>0</v>
      </c>
      <c r="F259" s="6">
        <f>SUMIF(Tabla1[SEMANA],Tabla3[[#This Row],[Nº DE SEMANA]],Tabla1[FEES])</f>
        <v>0</v>
      </c>
      <c r="G259" s="6" t="str">
        <f t="shared" si="16"/>
        <v/>
      </c>
      <c r="H259" s="6">
        <f>COUNTIF('registro operativa'!$G$3:$G$11268,Tabla3[[#This Row],[Nº DE SEMANA]])</f>
        <v>0</v>
      </c>
      <c r="I259" s="6">
        <f>COUNTIFS('registro operativa'!$G$3:$G$11268,Tabla3[[#This Row],[Nº DE SEMANA]],'registro operativa'!$Y$3:$Y$11268,"&gt;0")</f>
        <v>0</v>
      </c>
      <c r="J259" s="6">
        <f>COUNTIFS('registro operativa'!$G$3:$G$11268,Tabla3[[#This Row],[Nº DE SEMANA]],'registro operativa'!$Y$3:$Y$11268,"&lt;0")</f>
        <v>0</v>
      </c>
      <c r="K259" s="6">
        <f>COUNTIFS('registro operativa'!$H$3:$H$11268,Tabla3[[#This Row],[Nº DE SEMANA]],'registro operativa'!$Y$3:$Y$11268,0)</f>
        <v>0</v>
      </c>
      <c r="L259" s="6" t="str">
        <f t="shared" si="17"/>
        <v/>
      </c>
      <c r="M259" s="6" t="str">
        <f>IFERROR(AVERAGEIFS('registro operativa'!$Y$3:$Y$11268,'registro operativa'!$G$3:$G$11268,Tabla3[[#This Row],[Nº DE SEMANA]],'registro operativa'!$Y$3:$Y$11268,"&gt;0"),"")</f>
        <v/>
      </c>
      <c r="N259" s="6" t="str">
        <f>IFERROR(AVERAGEIFS('registro operativa'!$Y$3:$Y$11268,'registro operativa'!$G$3:$G$11268,Tabla3[[#This Row],[Nº DE SEMANA]],'registro operativa'!$Y$3:$Y$11268,"&lt;0"),"")</f>
        <v/>
      </c>
      <c r="O259" s="6" t="str">
        <f t="shared" si="18"/>
        <v/>
      </c>
      <c r="P259" s="6" t="str">
        <f t="shared" si="19"/>
        <v/>
      </c>
      <c r="Q259" s="23"/>
      <c r="R259" s="23"/>
      <c r="S259" s="23"/>
    </row>
    <row r="260" spans="1:19" x14ac:dyDescent="0.25">
      <c r="A260" s="23"/>
      <c r="B260" s="23"/>
      <c r="C260" s="6">
        <f>IFERROR(COUNTIFS('registro operativa'!$AE$3:$AE$11268,1,'registro operativa'!$G$3:$G$11268,Tabla3[[#This Row],[Nº DE SEMANA]]),"")</f>
        <v>0</v>
      </c>
      <c r="D260" s="6">
        <f>SUMIF(Tabla1[SEMANA],Tabla3[[#This Row],[Nº DE SEMANA]],Tabla1[GROSS])</f>
        <v>0</v>
      </c>
      <c r="E260" s="6">
        <f>SUMIF(Tabla1[SEMANA],Tabla3[[#This Row],[Nº DE SEMANA]],Tabla1[NETO EN PPRO8])</f>
        <v>0</v>
      </c>
      <c r="F260" s="6">
        <f>SUMIF(Tabla1[SEMANA],Tabla3[[#This Row],[Nº DE SEMANA]],Tabla1[FEES])</f>
        <v>0</v>
      </c>
      <c r="G260" s="6" t="str">
        <f t="shared" si="16"/>
        <v/>
      </c>
      <c r="H260" s="6">
        <f>COUNTIF('registro operativa'!$G$3:$G$11268,Tabla3[[#This Row],[Nº DE SEMANA]])</f>
        <v>0</v>
      </c>
      <c r="I260" s="6">
        <f>COUNTIFS('registro operativa'!$G$3:$G$11268,Tabla3[[#This Row],[Nº DE SEMANA]],'registro operativa'!$Y$3:$Y$11268,"&gt;0")</f>
        <v>0</v>
      </c>
      <c r="J260" s="6">
        <f>COUNTIFS('registro operativa'!$G$3:$G$11268,Tabla3[[#This Row],[Nº DE SEMANA]],'registro operativa'!$Y$3:$Y$11268,"&lt;0")</f>
        <v>0</v>
      </c>
      <c r="K260" s="6">
        <f>COUNTIFS('registro operativa'!$H$3:$H$11268,Tabla3[[#This Row],[Nº DE SEMANA]],'registro operativa'!$Y$3:$Y$11268,0)</f>
        <v>0</v>
      </c>
      <c r="L260" s="6" t="str">
        <f t="shared" si="17"/>
        <v/>
      </c>
      <c r="M260" s="6" t="str">
        <f>IFERROR(AVERAGEIFS('registro operativa'!$Y$3:$Y$11268,'registro operativa'!$G$3:$G$11268,Tabla3[[#This Row],[Nº DE SEMANA]],'registro operativa'!$Y$3:$Y$11268,"&gt;0"),"")</f>
        <v/>
      </c>
      <c r="N260" s="6" t="str">
        <f>IFERROR(AVERAGEIFS('registro operativa'!$Y$3:$Y$11268,'registro operativa'!$G$3:$G$11268,Tabla3[[#This Row],[Nº DE SEMANA]],'registro operativa'!$Y$3:$Y$11268,"&lt;0"),"")</f>
        <v/>
      </c>
      <c r="O260" s="6" t="str">
        <f t="shared" si="18"/>
        <v/>
      </c>
      <c r="P260" s="6" t="str">
        <f t="shared" si="19"/>
        <v/>
      </c>
      <c r="Q260" s="23"/>
      <c r="R260" s="23"/>
      <c r="S260" s="23"/>
    </row>
    <row r="261" spans="1:19" x14ac:dyDescent="0.25">
      <c r="A261" s="23"/>
      <c r="B261" s="23"/>
      <c r="C261" s="6">
        <f>IFERROR(COUNTIFS('registro operativa'!$AE$3:$AE$11268,1,'registro operativa'!$G$3:$G$11268,Tabla3[[#This Row],[Nº DE SEMANA]]),"")</f>
        <v>0</v>
      </c>
      <c r="D261" s="6">
        <f>SUMIF(Tabla1[SEMANA],Tabla3[[#This Row],[Nº DE SEMANA]],Tabla1[GROSS])</f>
        <v>0</v>
      </c>
      <c r="E261" s="6">
        <f>SUMIF(Tabla1[SEMANA],Tabla3[[#This Row],[Nº DE SEMANA]],Tabla1[NETO EN PPRO8])</f>
        <v>0</v>
      </c>
      <c r="F261" s="6">
        <f>SUMIF(Tabla1[SEMANA],Tabla3[[#This Row],[Nº DE SEMANA]],Tabla1[FEES])</f>
        <v>0</v>
      </c>
      <c r="G261" s="6" t="str">
        <f t="shared" si="16"/>
        <v/>
      </c>
      <c r="H261" s="6">
        <f>COUNTIF('registro operativa'!$G$3:$G$11268,Tabla3[[#This Row],[Nº DE SEMANA]])</f>
        <v>0</v>
      </c>
      <c r="I261" s="6">
        <f>COUNTIFS('registro operativa'!$G$3:$G$11268,Tabla3[[#This Row],[Nº DE SEMANA]],'registro operativa'!$Y$3:$Y$11268,"&gt;0")</f>
        <v>0</v>
      </c>
      <c r="J261" s="6">
        <f>COUNTIFS('registro operativa'!$G$3:$G$11268,Tabla3[[#This Row],[Nº DE SEMANA]],'registro operativa'!$Y$3:$Y$11268,"&lt;0")</f>
        <v>0</v>
      </c>
      <c r="K261" s="6">
        <f>COUNTIFS('registro operativa'!$H$3:$H$11268,Tabla3[[#This Row],[Nº DE SEMANA]],'registro operativa'!$Y$3:$Y$11268,0)</f>
        <v>0</v>
      </c>
      <c r="L261" s="6" t="str">
        <f t="shared" si="17"/>
        <v/>
      </c>
      <c r="M261" s="6" t="str">
        <f>IFERROR(AVERAGEIFS('registro operativa'!$Y$3:$Y$11268,'registro operativa'!$G$3:$G$11268,Tabla3[[#This Row],[Nº DE SEMANA]],'registro operativa'!$Y$3:$Y$11268,"&gt;0"),"")</f>
        <v/>
      </c>
      <c r="N261" s="6" t="str">
        <f>IFERROR(AVERAGEIFS('registro operativa'!$Y$3:$Y$11268,'registro operativa'!$G$3:$G$11268,Tabla3[[#This Row],[Nº DE SEMANA]],'registro operativa'!$Y$3:$Y$11268,"&lt;0"),"")</f>
        <v/>
      </c>
      <c r="O261" s="6" t="str">
        <f t="shared" si="18"/>
        <v/>
      </c>
      <c r="P261" s="6" t="str">
        <f t="shared" si="19"/>
        <v/>
      </c>
      <c r="Q261" s="23"/>
      <c r="R261" s="23"/>
      <c r="S261" s="23"/>
    </row>
    <row r="262" spans="1:19" x14ac:dyDescent="0.25">
      <c r="A262" s="23"/>
      <c r="B262" s="23"/>
      <c r="C262" s="6">
        <f>IFERROR(COUNTIFS('registro operativa'!$AE$3:$AE$11268,1,'registro operativa'!$G$3:$G$11268,Tabla3[[#This Row],[Nº DE SEMANA]]),"")</f>
        <v>0</v>
      </c>
      <c r="D262" s="6">
        <f>SUMIF(Tabla1[SEMANA],Tabla3[[#This Row],[Nº DE SEMANA]],Tabla1[GROSS])</f>
        <v>0</v>
      </c>
      <c r="E262" s="6">
        <f>SUMIF(Tabla1[SEMANA],Tabla3[[#This Row],[Nº DE SEMANA]],Tabla1[NETO EN PPRO8])</f>
        <v>0</v>
      </c>
      <c r="F262" s="6">
        <f>SUMIF(Tabla1[SEMANA],Tabla3[[#This Row],[Nº DE SEMANA]],Tabla1[FEES])</f>
        <v>0</v>
      </c>
      <c r="G262" s="6" t="str">
        <f t="shared" si="16"/>
        <v/>
      </c>
      <c r="H262" s="6">
        <f>COUNTIF('registro operativa'!$G$3:$G$11268,Tabla3[[#This Row],[Nº DE SEMANA]])</f>
        <v>0</v>
      </c>
      <c r="I262" s="6">
        <f>COUNTIFS('registro operativa'!$G$3:$G$11268,Tabla3[[#This Row],[Nº DE SEMANA]],'registro operativa'!$Y$3:$Y$11268,"&gt;0")</f>
        <v>0</v>
      </c>
      <c r="J262" s="6">
        <f>COUNTIFS('registro operativa'!$G$3:$G$11268,Tabla3[[#This Row],[Nº DE SEMANA]],'registro operativa'!$Y$3:$Y$11268,"&lt;0")</f>
        <v>0</v>
      </c>
      <c r="K262" s="6">
        <f>COUNTIFS('registro operativa'!$H$3:$H$11268,Tabla3[[#This Row],[Nº DE SEMANA]],'registro operativa'!$Y$3:$Y$11268,0)</f>
        <v>0</v>
      </c>
      <c r="L262" s="6" t="str">
        <f t="shared" si="17"/>
        <v/>
      </c>
      <c r="M262" s="6" t="str">
        <f>IFERROR(AVERAGEIFS('registro operativa'!$Y$3:$Y$11268,'registro operativa'!$G$3:$G$11268,Tabla3[[#This Row],[Nº DE SEMANA]],'registro operativa'!$Y$3:$Y$11268,"&gt;0"),"")</f>
        <v/>
      </c>
      <c r="N262" s="6" t="str">
        <f>IFERROR(AVERAGEIFS('registro operativa'!$Y$3:$Y$11268,'registro operativa'!$G$3:$G$11268,Tabla3[[#This Row],[Nº DE SEMANA]],'registro operativa'!$Y$3:$Y$11268,"&lt;0"),"")</f>
        <v/>
      </c>
      <c r="O262" s="6" t="str">
        <f t="shared" si="18"/>
        <v/>
      </c>
      <c r="P262" s="6" t="str">
        <f t="shared" si="19"/>
        <v/>
      </c>
      <c r="Q262" s="23"/>
      <c r="R262" s="23"/>
      <c r="S262" s="23"/>
    </row>
    <row r="263" spans="1:19" x14ac:dyDescent="0.25">
      <c r="A263" s="23"/>
      <c r="B263" s="23"/>
      <c r="C263" s="6">
        <f>IFERROR(COUNTIFS('registro operativa'!$AE$3:$AE$11268,1,'registro operativa'!$G$3:$G$11268,Tabla3[[#This Row],[Nº DE SEMANA]]),"")</f>
        <v>0</v>
      </c>
      <c r="D263" s="6">
        <f>SUMIF(Tabla1[SEMANA],Tabla3[[#This Row],[Nº DE SEMANA]],Tabla1[GROSS])</f>
        <v>0</v>
      </c>
      <c r="E263" s="6">
        <f>SUMIF(Tabla1[SEMANA],Tabla3[[#This Row],[Nº DE SEMANA]],Tabla1[NETO EN PPRO8])</f>
        <v>0</v>
      </c>
      <c r="F263" s="6">
        <f>SUMIF(Tabla1[SEMANA],Tabla3[[#This Row],[Nº DE SEMANA]],Tabla1[FEES])</f>
        <v>0</v>
      </c>
      <c r="G263" s="6" t="str">
        <f t="shared" si="16"/>
        <v/>
      </c>
      <c r="H263" s="6">
        <f>COUNTIF('registro operativa'!$G$3:$G$11268,Tabla3[[#This Row],[Nº DE SEMANA]])</f>
        <v>0</v>
      </c>
      <c r="I263" s="6">
        <f>COUNTIFS('registro operativa'!$G$3:$G$11268,Tabla3[[#This Row],[Nº DE SEMANA]],'registro operativa'!$Y$3:$Y$11268,"&gt;0")</f>
        <v>0</v>
      </c>
      <c r="J263" s="6">
        <f>COUNTIFS('registro operativa'!$G$3:$G$11268,Tabla3[[#This Row],[Nº DE SEMANA]],'registro operativa'!$Y$3:$Y$11268,"&lt;0")</f>
        <v>0</v>
      </c>
      <c r="K263" s="6">
        <f>COUNTIFS('registro operativa'!$H$3:$H$11268,Tabla3[[#This Row],[Nº DE SEMANA]],'registro operativa'!$Y$3:$Y$11268,0)</f>
        <v>0</v>
      </c>
      <c r="L263" s="6" t="str">
        <f t="shared" si="17"/>
        <v/>
      </c>
      <c r="M263" s="6" t="str">
        <f>IFERROR(AVERAGEIFS('registro operativa'!$Y$3:$Y$11268,'registro operativa'!$G$3:$G$11268,Tabla3[[#This Row],[Nº DE SEMANA]],'registro operativa'!$Y$3:$Y$11268,"&gt;0"),"")</f>
        <v/>
      </c>
      <c r="N263" s="6" t="str">
        <f>IFERROR(AVERAGEIFS('registro operativa'!$Y$3:$Y$11268,'registro operativa'!$G$3:$G$11268,Tabla3[[#This Row],[Nº DE SEMANA]],'registro operativa'!$Y$3:$Y$11268,"&lt;0"),"")</f>
        <v/>
      </c>
      <c r="O263" s="6" t="str">
        <f t="shared" si="18"/>
        <v/>
      </c>
      <c r="P263" s="6" t="str">
        <f t="shared" si="19"/>
        <v/>
      </c>
      <c r="Q263" s="23"/>
      <c r="R263" s="23"/>
      <c r="S263" s="23"/>
    </row>
    <row r="264" spans="1:19" x14ac:dyDescent="0.25">
      <c r="A264" s="23"/>
      <c r="B264" s="23"/>
      <c r="C264" s="6">
        <f>IFERROR(COUNTIFS('registro operativa'!$AE$3:$AE$11268,1,'registro operativa'!$G$3:$G$11268,Tabla3[[#This Row],[Nº DE SEMANA]]),"")</f>
        <v>0</v>
      </c>
      <c r="D264" s="6">
        <f>SUMIF(Tabla1[SEMANA],Tabla3[[#This Row],[Nº DE SEMANA]],Tabla1[GROSS])</f>
        <v>0</v>
      </c>
      <c r="E264" s="6">
        <f>SUMIF(Tabla1[SEMANA],Tabla3[[#This Row],[Nº DE SEMANA]],Tabla1[NETO EN PPRO8])</f>
        <v>0</v>
      </c>
      <c r="F264" s="6">
        <f>SUMIF(Tabla1[SEMANA],Tabla3[[#This Row],[Nº DE SEMANA]],Tabla1[FEES])</f>
        <v>0</v>
      </c>
      <c r="G264" s="6" t="str">
        <f t="shared" ref="G264:G327" si="20">IFERROR(E264/C264,"")</f>
        <v/>
      </c>
      <c r="H264" s="6">
        <f>COUNTIF('registro operativa'!$G$3:$G$11268,Tabla3[[#This Row],[Nº DE SEMANA]])</f>
        <v>0</v>
      </c>
      <c r="I264" s="6">
        <f>COUNTIFS('registro operativa'!$G$3:$G$11268,Tabla3[[#This Row],[Nº DE SEMANA]],'registro operativa'!$Y$3:$Y$11268,"&gt;0")</f>
        <v>0</v>
      </c>
      <c r="J264" s="6">
        <f>COUNTIFS('registro operativa'!$G$3:$G$11268,Tabla3[[#This Row],[Nº DE SEMANA]],'registro operativa'!$Y$3:$Y$11268,"&lt;0")</f>
        <v>0</v>
      </c>
      <c r="K264" s="6">
        <f>COUNTIFS('registro operativa'!$H$3:$H$11268,Tabla3[[#This Row],[Nº DE SEMANA]],'registro operativa'!$Y$3:$Y$11268,0)</f>
        <v>0</v>
      </c>
      <c r="L264" s="6" t="str">
        <f t="shared" ref="L264:L327" si="21">IFERROR(H264/C264,"")</f>
        <v/>
      </c>
      <c r="M264" s="6" t="str">
        <f>IFERROR(AVERAGEIFS('registro operativa'!$Y$3:$Y$11268,'registro operativa'!$G$3:$G$11268,Tabla3[[#This Row],[Nº DE SEMANA]],'registro operativa'!$Y$3:$Y$11268,"&gt;0"),"")</f>
        <v/>
      </c>
      <c r="N264" s="6" t="str">
        <f>IFERROR(AVERAGEIFS('registro operativa'!$Y$3:$Y$11268,'registro operativa'!$G$3:$G$11268,Tabla3[[#This Row],[Nº DE SEMANA]],'registro operativa'!$Y$3:$Y$11268,"&lt;0"),"")</f>
        <v/>
      </c>
      <c r="O264" s="6" t="str">
        <f t="shared" ref="O264:O327" si="22">IFERROR(I264/(H264-K264),"")</f>
        <v/>
      </c>
      <c r="P264" s="6" t="str">
        <f t="shared" ref="P264:P327" si="23">IFERROR(M264/N264,"")</f>
        <v/>
      </c>
      <c r="Q264" s="23"/>
      <c r="R264" s="23"/>
      <c r="S264" s="23"/>
    </row>
    <row r="265" spans="1:19" x14ac:dyDescent="0.25">
      <c r="A265" s="23"/>
      <c r="B265" s="23"/>
      <c r="C265" s="6">
        <f>IFERROR(COUNTIFS('registro operativa'!$AE$3:$AE$11268,1,'registro operativa'!$G$3:$G$11268,Tabla3[[#This Row],[Nº DE SEMANA]]),"")</f>
        <v>0</v>
      </c>
      <c r="D265" s="6">
        <f>SUMIF(Tabla1[SEMANA],Tabla3[[#This Row],[Nº DE SEMANA]],Tabla1[GROSS])</f>
        <v>0</v>
      </c>
      <c r="E265" s="6">
        <f>SUMIF(Tabla1[SEMANA],Tabla3[[#This Row],[Nº DE SEMANA]],Tabla1[NETO EN PPRO8])</f>
        <v>0</v>
      </c>
      <c r="F265" s="6">
        <f>SUMIF(Tabla1[SEMANA],Tabla3[[#This Row],[Nº DE SEMANA]],Tabla1[FEES])</f>
        <v>0</v>
      </c>
      <c r="G265" s="6" t="str">
        <f t="shared" si="20"/>
        <v/>
      </c>
      <c r="H265" s="6">
        <f>COUNTIF('registro operativa'!$G$3:$G$11268,Tabla3[[#This Row],[Nº DE SEMANA]])</f>
        <v>0</v>
      </c>
      <c r="I265" s="6">
        <f>COUNTIFS('registro operativa'!$G$3:$G$11268,Tabla3[[#This Row],[Nº DE SEMANA]],'registro operativa'!$Y$3:$Y$11268,"&gt;0")</f>
        <v>0</v>
      </c>
      <c r="J265" s="6">
        <f>COUNTIFS('registro operativa'!$G$3:$G$11268,Tabla3[[#This Row],[Nº DE SEMANA]],'registro operativa'!$Y$3:$Y$11268,"&lt;0")</f>
        <v>0</v>
      </c>
      <c r="K265" s="6">
        <f>COUNTIFS('registro operativa'!$H$3:$H$11268,Tabla3[[#This Row],[Nº DE SEMANA]],'registro operativa'!$Y$3:$Y$11268,0)</f>
        <v>0</v>
      </c>
      <c r="L265" s="6" t="str">
        <f t="shared" si="21"/>
        <v/>
      </c>
      <c r="M265" s="6" t="str">
        <f>IFERROR(AVERAGEIFS('registro operativa'!$Y$3:$Y$11268,'registro operativa'!$G$3:$G$11268,Tabla3[[#This Row],[Nº DE SEMANA]],'registro operativa'!$Y$3:$Y$11268,"&gt;0"),"")</f>
        <v/>
      </c>
      <c r="N265" s="6" t="str">
        <f>IFERROR(AVERAGEIFS('registro operativa'!$Y$3:$Y$11268,'registro operativa'!$G$3:$G$11268,Tabla3[[#This Row],[Nº DE SEMANA]],'registro operativa'!$Y$3:$Y$11268,"&lt;0"),"")</f>
        <v/>
      </c>
      <c r="O265" s="6" t="str">
        <f t="shared" si="22"/>
        <v/>
      </c>
      <c r="P265" s="6" t="str">
        <f t="shared" si="23"/>
        <v/>
      </c>
      <c r="Q265" s="23"/>
      <c r="R265" s="23"/>
      <c r="S265" s="23"/>
    </row>
    <row r="266" spans="1:19" x14ac:dyDescent="0.25">
      <c r="A266" s="23"/>
      <c r="B266" s="23"/>
      <c r="C266" s="6">
        <f>IFERROR(COUNTIFS('registro operativa'!$AE$3:$AE$11268,1,'registro operativa'!$G$3:$G$11268,Tabla3[[#This Row],[Nº DE SEMANA]]),"")</f>
        <v>0</v>
      </c>
      <c r="D266" s="6">
        <f>SUMIF(Tabla1[SEMANA],Tabla3[[#This Row],[Nº DE SEMANA]],Tabla1[GROSS])</f>
        <v>0</v>
      </c>
      <c r="E266" s="6">
        <f>SUMIF(Tabla1[SEMANA],Tabla3[[#This Row],[Nº DE SEMANA]],Tabla1[NETO EN PPRO8])</f>
        <v>0</v>
      </c>
      <c r="F266" s="6">
        <f>SUMIF(Tabla1[SEMANA],Tabla3[[#This Row],[Nº DE SEMANA]],Tabla1[FEES])</f>
        <v>0</v>
      </c>
      <c r="G266" s="6" t="str">
        <f t="shared" si="20"/>
        <v/>
      </c>
      <c r="H266" s="6">
        <f>COUNTIF('registro operativa'!$G$3:$G$11268,Tabla3[[#This Row],[Nº DE SEMANA]])</f>
        <v>0</v>
      </c>
      <c r="I266" s="6">
        <f>COUNTIFS('registro operativa'!$G$3:$G$11268,Tabla3[[#This Row],[Nº DE SEMANA]],'registro operativa'!$Y$3:$Y$11268,"&gt;0")</f>
        <v>0</v>
      </c>
      <c r="J266" s="6">
        <f>COUNTIFS('registro operativa'!$G$3:$G$11268,Tabla3[[#This Row],[Nº DE SEMANA]],'registro operativa'!$Y$3:$Y$11268,"&lt;0")</f>
        <v>0</v>
      </c>
      <c r="K266" s="6">
        <f>COUNTIFS('registro operativa'!$H$3:$H$11268,Tabla3[[#This Row],[Nº DE SEMANA]],'registro operativa'!$Y$3:$Y$11268,0)</f>
        <v>0</v>
      </c>
      <c r="L266" s="6" t="str">
        <f t="shared" si="21"/>
        <v/>
      </c>
      <c r="M266" s="6" t="str">
        <f>IFERROR(AVERAGEIFS('registro operativa'!$Y$3:$Y$11268,'registro operativa'!$G$3:$G$11268,Tabla3[[#This Row],[Nº DE SEMANA]],'registro operativa'!$Y$3:$Y$11268,"&gt;0"),"")</f>
        <v/>
      </c>
      <c r="N266" s="6" t="str">
        <f>IFERROR(AVERAGEIFS('registro operativa'!$Y$3:$Y$11268,'registro operativa'!$G$3:$G$11268,Tabla3[[#This Row],[Nº DE SEMANA]],'registro operativa'!$Y$3:$Y$11268,"&lt;0"),"")</f>
        <v/>
      </c>
      <c r="O266" s="6" t="str">
        <f t="shared" si="22"/>
        <v/>
      </c>
      <c r="P266" s="6" t="str">
        <f t="shared" si="23"/>
        <v/>
      </c>
      <c r="Q266" s="23"/>
      <c r="R266" s="23"/>
      <c r="S266" s="23"/>
    </row>
    <row r="267" spans="1:19" x14ac:dyDescent="0.25">
      <c r="A267" s="23"/>
      <c r="B267" s="23"/>
      <c r="C267" s="6">
        <f>IFERROR(COUNTIFS('registro operativa'!$AE$3:$AE$11268,1,'registro operativa'!$G$3:$G$11268,Tabla3[[#This Row],[Nº DE SEMANA]]),"")</f>
        <v>0</v>
      </c>
      <c r="D267" s="6">
        <f>SUMIF(Tabla1[SEMANA],Tabla3[[#This Row],[Nº DE SEMANA]],Tabla1[GROSS])</f>
        <v>0</v>
      </c>
      <c r="E267" s="6">
        <f>SUMIF(Tabla1[SEMANA],Tabla3[[#This Row],[Nº DE SEMANA]],Tabla1[NETO EN PPRO8])</f>
        <v>0</v>
      </c>
      <c r="F267" s="6">
        <f>SUMIF(Tabla1[SEMANA],Tabla3[[#This Row],[Nº DE SEMANA]],Tabla1[FEES])</f>
        <v>0</v>
      </c>
      <c r="G267" s="6" t="str">
        <f t="shared" si="20"/>
        <v/>
      </c>
      <c r="H267" s="6">
        <f>COUNTIF('registro operativa'!$G$3:$G$11268,Tabla3[[#This Row],[Nº DE SEMANA]])</f>
        <v>0</v>
      </c>
      <c r="I267" s="6">
        <f>COUNTIFS('registro operativa'!$G$3:$G$11268,Tabla3[[#This Row],[Nº DE SEMANA]],'registro operativa'!$Y$3:$Y$11268,"&gt;0")</f>
        <v>0</v>
      </c>
      <c r="J267" s="6">
        <f>COUNTIFS('registro operativa'!$G$3:$G$11268,Tabla3[[#This Row],[Nº DE SEMANA]],'registro operativa'!$Y$3:$Y$11268,"&lt;0")</f>
        <v>0</v>
      </c>
      <c r="K267" s="6">
        <f>COUNTIFS('registro operativa'!$H$3:$H$11268,Tabla3[[#This Row],[Nº DE SEMANA]],'registro operativa'!$Y$3:$Y$11268,0)</f>
        <v>0</v>
      </c>
      <c r="L267" s="6" t="str">
        <f t="shared" si="21"/>
        <v/>
      </c>
      <c r="M267" s="6" t="str">
        <f>IFERROR(AVERAGEIFS('registro operativa'!$Y$3:$Y$11268,'registro operativa'!$G$3:$G$11268,Tabla3[[#This Row],[Nº DE SEMANA]],'registro operativa'!$Y$3:$Y$11268,"&gt;0"),"")</f>
        <v/>
      </c>
      <c r="N267" s="6" t="str">
        <f>IFERROR(AVERAGEIFS('registro operativa'!$Y$3:$Y$11268,'registro operativa'!$G$3:$G$11268,Tabla3[[#This Row],[Nº DE SEMANA]],'registro operativa'!$Y$3:$Y$11268,"&lt;0"),"")</f>
        <v/>
      </c>
      <c r="O267" s="6" t="str">
        <f t="shared" si="22"/>
        <v/>
      </c>
      <c r="P267" s="6" t="str">
        <f t="shared" si="23"/>
        <v/>
      </c>
      <c r="Q267" s="23"/>
      <c r="R267" s="23"/>
      <c r="S267" s="23"/>
    </row>
    <row r="268" spans="1:19" x14ac:dyDescent="0.25">
      <c r="A268" s="23"/>
      <c r="B268" s="23"/>
      <c r="C268" s="6">
        <f>IFERROR(COUNTIFS('registro operativa'!$AE$3:$AE$11268,1,'registro operativa'!$G$3:$G$11268,Tabla3[[#This Row],[Nº DE SEMANA]]),"")</f>
        <v>0</v>
      </c>
      <c r="D268" s="6">
        <f>SUMIF(Tabla1[SEMANA],Tabla3[[#This Row],[Nº DE SEMANA]],Tabla1[GROSS])</f>
        <v>0</v>
      </c>
      <c r="E268" s="6">
        <f>SUMIF(Tabla1[SEMANA],Tabla3[[#This Row],[Nº DE SEMANA]],Tabla1[NETO EN PPRO8])</f>
        <v>0</v>
      </c>
      <c r="F268" s="6">
        <f>SUMIF(Tabla1[SEMANA],Tabla3[[#This Row],[Nº DE SEMANA]],Tabla1[FEES])</f>
        <v>0</v>
      </c>
      <c r="G268" s="6" t="str">
        <f t="shared" si="20"/>
        <v/>
      </c>
      <c r="H268" s="6">
        <f>COUNTIF('registro operativa'!$G$3:$G$11268,Tabla3[[#This Row],[Nº DE SEMANA]])</f>
        <v>0</v>
      </c>
      <c r="I268" s="6">
        <f>COUNTIFS('registro operativa'!$G$3:$G$11268,Tabla3[[#This Row],[Nº DE SEMANA]],'registro operativa'!$Y$3:$Y$11268,"&gt;0")</f>
        <v>0</v>
      </c>
      <c r="J268" s="6">
        <f>COUNTIFS('registro operativa'!$G$3:$G$11268,Tabla3[[#This Row],[Nº DE SEMANA]],'registro operativa'!$Y$3:$Y$11268,"&lt;0")</f>
        <v>0</v>
      </c>
      <c r="K268" s="6">
        <f>COUNTIFS('registro operativa'!$H$3:$H$11268,Tabla3[[#This Row],[Nº DE SEMANA]],'registro operativa'!$Y$3:$Y$11268,0)</f>
        <v>0</v>
      </c>
      <c r="L268" s="6" t="str">
        <f t="shared" si="21"/>
        <v/>
      </c>
      <c r="M268" s="6" t="str">
        <f>IFERROR(AVERAGEIFS('registro operativa'!$Y$3:$Y$11268,'registro operativa'!$G$3:$G$11268,Tabla3[[#This Row],[Nº DE SEMANA]],'registro operativa'!$Y$3:$Y$11268,"&gt;0"),"")</f>
        <v/>
      </c>
      <c r="N268" s="6" t="str">
        <f>IFERROR(AVERAGEIFS('registro operativa'!$Y$3:$Y$11268,'registro operativa'!$G$3:$G$11268,Tabla3[[#This Row],[Nº DE SEMANA]],'registro operativa'!$Y$3:$Y$11268,"&lt;0"),"")</f>
        <v/>
      </c>
      <c r="O268" s="6" t="str">
        <f t="shared" si="22"/>
        <v/>
      </c>
      <c r="P268" s="6" t="str">
        <f t="shared" si="23"/>
        <v/>
      </c>
      <c r="Q268" s="23"/>
      <c r="R268" s="23"/>
      <c r="S268" s="23"/>
    </row>
    <row r="269" spans="1:19" x14ac:dyDescent="0.25">
      <c r="A269" s="23"/>
      <c r="B269" s="23"/>
      <c r="C269" s="6">
        <f>IFERROR(COUNTIFS('registro operativa'!$AE$3:$AE$11268,1,'registro operativa'!$G$3:$G$11268,Tabla3[[#This Row],[Nº DE SEMANA]]),"")</f>
        <v>0</v>
      </c>
      <c r="D269" s="6">
        <f>SUMIF(Tabla1[SEMANA],Tabla3[[#This Row],[Nº DE SEMANA]],Tabla1[GROSS])</f>
        <v>0</v>
      </c>
      <c r="E269" s="6">
        <f>SUMIF(Tabla1[SEMANA],Tabla3[[#This Row],[Nº DE SEMANA]],Tabla1[NETO EN PPRO8])</f>
        <v>0</v>
      </c>
      <c r="F269" s="6">
        <f>SUMIF(Tabla1[SEMANA],Tabla3[[#This Row],[Nº DE SEMANA]],Tabla1[FEES])</f>
        <v>0</v>
      </c>
      <c r="G269" s="6" t="str">
        <f t="shared" si="20"/>
        <v/>
      </c>
      <c r="H269" s="6">
        <f>COUNTIF('registro operativa'!$G$3:$G$11268,Tabla3[[#This Row],[Nº DE SEMANA]])</f>
        <v>0</v>
      </c>
      <c r="I269" s="6">
        <f>COUNTIFS('registro operativa'!$G$3:$G$11268,Tabla3[[#This Row],[Nº DE SEMANA]],'registro operativa'!$Y$3:$Y$11268,"&gt;0")</f>
        <v>0</v>
      </c>
      <c r="J269" s="6">
        <f>COUNTIFS('registro operativa'!$G$3:$G$11268,Tabla3[[#This Row],[Nº DE SEMANA]],'registro operativa'!$Y$3:$Y$11268,"&lt;0")</f>
        <v>0</v>
      </c>
      <c r="K269" s="6">
        <f>COUNTIFS('registro operativa'!$H$3:$H$11268,Tabla3[[#This Row],[Nº DE SEMANA]],'registro operativa'!$Y$3:$Y$11268,0)</f>
        <v>0</v>
      </c>
      <c r="L269" s="6" t="str">
        <f t="shared" si="21"/>
        <v/>
      </c>
      <c r="M269" s="6" t="str">
        <f>IFERROR(AVERAGEIFS('registro operativa'!$Y$3:$Y$11268,'registro operativa'!$G$3:$G$11268,Tabla3[[#This Row],[Nº DE SEMANA]],'registro operativa'!$Y$3:$Y$11268,"&gt;0"),"")</f>
        <v/>
      </c>
      <c r="N269" s="6" t="str">
        <f>IFERROR(AVERAGEIFS('registro operativa'!$Y$3:$Y$11268,'registro operativa'!$G$3:$G$11268,Tabla3[[#This Row],[Nº DE SEMANA]],'registro operativa'!$Y$3:$Y$11268,"&lt;0"),"")</f>
        <v/>
      </c>
      <c r="O269" s="6" t="str">
        <f t="shared" si="22"/>
        <v/>
      </c>
      <c r="P269" s="6" t="str">
        <f t="shared" si="23"/>
        <v/>
      </c>
      <c r="Q269" s="23"/>
      <c r="R269" s="23"/>
      <c r="S269" s="23"/>
    </row>
    <row r="270" spans="1:19" x14ac:dyDescent="0.25">
      <c r="A270" s="23"/>
      <c r="B270" s="23"/>
      <c r="C270" s="6">
        <f>IFERROR(COUNTIFS('registro operativa'!$AE$3:$AE$11268,1,'registro operativa'!$G$3:$G$11268,Tabla3[[#This Row],[Nº DE SEMANA]]),"")</f>
        <v>0</v>
      </c>
      <c r="D270" s="6">
        <f>SUMIF(Tabla1[SEMANA],Tabla3[[#This Row],[Nº DE SEMANA]],Tabla1[GROSS])</f>
        <v>0</v>
      </c>
      <c r="E270" s="6">
        <f>SUMIF(Tabla1[SEMANA],Tabla3[[#This Row],[Nº DE SEMANA]],Tabla1[NETO EN PPRO8])</f>
        <v>0</v>
      </c>
      <c r="F270" s="6">
        <f>SUMIF(Tabla1[SEMANA],Tabla3[[#This Row],[Nº DE SEMANA]],Tabla1[FEES])</f>
        <v>0</v>
      </c>
      <c r="G270" s="6" t="str">
        <f t="shared" si="20"/>
        <v/>
      </c>
      <c r="H270" s="6">
        <f>COUNTIF('registro operativa'!$G$3:$G$11268,Tabla3[[#This Row],[Nº DE SEMANA]])</f>
        <v>0</v>
      </c>
      <c r="I270" s="6">
        <f>COUNTIFS('registro operativa'!$G$3:$G$11268,Tabla3[[#This Row],[Nº DE SEMANA]],'registro operativa'!$Y$3:$Y$11268,"&gt;0")</f>
        <v>0</v>
      </c>
      <c r="J270" s="6">
        <f>COUNTIFS('registro operativa'!$G$3:$G$11268,Tabla3[[#This Row],[Nº DE SEMANA]],'registro operativa'!$Y$3:$Y$11268,"&lt;0")</f>
        <v>0</v>
      </c>
      <c r="K270" s="6">
        <f>COUNTIFS('registro operativa'!$H$3:$H$11268,Tabla3[[#This Row],[Nº DE SEMANA]],'registro operativa'!$Y$3:$Y$11268,0)</f>
        <v>0</v>
      </c>
      <c r="L270" s="6" t="str">
        <f t="shared" si="21"/>
        <v/>
      </c>
      <c r="M270" s="6" t="str">
        <f>IFERROR(AVERAGEIFS('registro operativa'!$Y$3:$Y$11268,'registro operativa'!$G$3:$G$11268,Tabla3[[#This Row],[Nº DE SEMANA]],'registro operativa'!$Y$3:$Y$11268,"&gt;0"),"")</f>
        <v/>
      </c>
      <c r="N270" s="6" t="str">
        <f>IFERROR(AVERAGEIFS('registro operativa'!$Y$3:$Y$11268,'registro operativa'!$G$3:$G$11268,Tabla3[[#This Row],[Nº DE SEMANA]],'registro operativa'!$Y$3:$Y$11268,"&lt;0"),"")</f>
        <v/>
      </c>
      <c r="O270" s="6" t="str">
        <f t="shared" si="22"/>
        <v/>
      </c>
      <c r="P270" s="6" t="str">
        <f t="shared" si="23"/>
        <v/>
      </c>
      <c r="Q270" s="23"/>
      <c r="R270" s="23"/>
      <c r="S270" s="23"/>
    </row>
    <row r="271" spans="1:19" x14ac:dyDescent="0.25">
      <c r="A271" s="23"/>
      <c r="B271" s="23"/>
      <c r="C271" s="6">
        <f>IFERROR(COUNTIFS('registro operativa'!$AE$3:$AE$11268,1,'registro operativa'!$G$3:$G$11268,Tabla3[[#This Row],[Nº DE SEMANA]]),"")</f>
        <v>0</v>
      </c>
      <c r="D271" s="6">
        <f>SUMIF(Tabla1[SEMANA],Tabla3[[#This Row],[Nº DE SEMANA]],Tabla1[GROSS])</f>
        <v>0</v>
      </c>
      <c r="E271" s="6">
        <f>SUMIF(Tabla1[SEMANA],Tabla3[[#This Row],[Nº DE SEMANA]],Tabla1[NETO EN PPRO8])</f>
        <v>0</v>
      </c>
      <c r="F271" s="6">
        <f>SUMIF(Tabla1[SEMANA],Tabla3[[#This Row],[Nº DE SEMANA]],Tabla1[FEES])</f>
        <v>0</v>
      </c>
      <c r="G271" s="6" t="str">
        <f t="shared" si="20"/>
        <v/>
      </c>
      <c r="H271" s="6">
        <f>COUNTIF('registro operativa'!$G$3:$G$11268,Tabla3[[#This Row],[Nº DE SEMANA]])</f>
        <v>0</v>
      </c>
      <c r="I271" s="6">
        <f>COUNTIFS('registro operativa'!$G$3:$G$11268,Tabla3[[#This Row],[Nº DE SEMANA]],'registro operativa'!$Y$3:$Y$11268,"&gt;0")</f>
        <v>0</v>
      </c>
      <c r="J271" s="6">
        <f>COUNTIFS('registro operativa'!$G$3:$G$11268,Tabla3[[#This Row],[Nº DE SEMANA]],'registro operativa'!$Y$3:$Y$11268,"&lt;0")</f>
        <v>0</v>
      </c>
      <c r="K271" s="6">
        <f>COUNTIFS('registro operativa'!$H$3:$H$11268,Tabla3[[#This Row],[Nº DE SEMANA]],'registro operativa'!$Y$3:$Y$11268,0)</f>
        <v>0</v>
      </c>
      <c r="L271" s="6" t="str">
        <f t="shared" si="21"/>
        <v/>
      </c>
      <c r="M271" s="6" t="str">
        <f>IFERROR(AVERAGEIFS('registro operativa'!$Y$3:$Y$11268,'registro operativa'!$G$3:$G$11268,Tabla3[[#This Row],[Nº DE SEMANA]],'registro operativa'!$Y$3:$Y$11268,"&gt;0"),"")</f>
        <v/>
      </c>
      <c r="N271" s="6" t="str">
        <f>IFERROR(AVERAGEIFS('registro operativa'!$Y$3:$Y$11268,'registro operativa'!$G$3:$G$11268,Tabla3[[#This Row],[Nº DE SEMANA]],'registro operativa'!$Y$3:$Y$11268,"&lt;0"),"")</f>
        <v/>
      </c>
      <c r="O271" s="6" t="str">
        <f t="shared" si="22"/>
        <v/>
      </c>
      <c r="P271" s="6" t="str">
        <f t="shared" si="23"/>
        <v/>
      </c>
      <c r="Q271" s="23"/>
      <c r="R271" s="23"/>
      <c r="S271" s="23"/>
    </row>
    <row r="272" spans="1:19" x14ac:dyDescent="0.25">
      <c r="A272" s="23"/>
      <c r="B272" s="23"/>
      <c r="C272" s="6">
        <f>IFERROR(COUNTIFS('registro operativa'!$AE$3:$AE$11268,1,'registro operativa'!$G$3:$G$11268,Tabla3[[#This Row],[Nº DE SEMANA]]),"")</f>
        <v>0</v>
      </c>
      <c r="D272" s="6">
        <f>SUMIF(Tabla1[SEMANA],Tabla3[[#This Row],[Nº DE SEMANA]],Tabla1[GROSS])</f>
        <v>0</v>
      </c>
      <c r="E272" s="6">
        <f>SUMIF(Tabla1[SEMANA],Tabla3[[#This Row],[Nº DE SEMANA]],Tabla1[NETO EN PPRO8])</f>
        <v>0</v>
      </c>
      <c r="F272" s="6">
        <f>SUMIF(Tabla1[SEMANA],Tabla3[[#This Row],[Nº DE SEMANA]],Tabla1[FEES])</f>
        <v>0</v>
      </c>
      <c r="G272" s="6" t="str">
        <f t="shared" si="20"/>
        <v/>
      </c>
      <c r="H272" s="6">
        <f>COUNTIF('registro operativa'!$G$3:$G$11268,Tabla3[[#This Row],[Nº DE SEMANA]])</f>
        <v>0</v>
      </c>
      <c r="I272" s="6">
        <f>COUNTIFS('registro operativa'!$G$3:$G$11268,Tabla3[[#This Row],[Nº DE SEMANA]],'registro operativa'!$Y$3:$Y$11268,"&gt;0")</f>
        <v>0</v>
      </c>
      <c r="J272" s="6">
        <f>COUNTIFS('registro operativa'!$G$3:$G$11268,Tabla3[[#This Row],[Nº DE SEMANA]],'registro operativa'!$Y$3:$Y$11268,"&lt;0")</f>
        <v>0</v>
      </c>
      <c r="K272" s="6">
        <f>COUNTIFS('registro operativa'!$H$3:$H$11268,Tabla3[[#This Row],[Nº DE SEMANA]],'registro operativa'!$Y$3:$Y$11268,0)</f>
        <v>0</v>
      </c>
      <c r="L272" s="6" t="str">
        <f t="shared" si="21"/>
        <v/>
      </c>
      <c r="M272" s="6" t="str">
        <f>IFERROR(AVERAGEIFS('registro operativa'!$Y$3:$Y$11268,'registro operativa'!$G$3:$G$11268,Tabla3[[#This Row],[Nº DE SEMANA]],'registro operativa'!$Y$3:$Y$11268,"&gt;0"),"")</f>
        <v/>
      </c>
      <c r="N272" s="6" t="str">
        <f>IFERROR(AVERAGEIFS('registro operativa'!$Y$3:$Y$11268,'registro operativa'!$G$3:$G$11268,Tabla3[[#This Row],[Nº DE SEMANA]],'registro operativa'!$Y$3:$Y$11268,"&lt;0"),"")</f>
        <v/>
      </c>
      <c r="O272" s="6" t="str">
        <f t="shared" si="22"/>
        <v/>
      </c>
      <c r="P272" s="6" t="str">
        <f t="shared" si="23"/>
        <v/>
      </c>
      <c r="Q272" s="23"/>
      <c r="R272" s="23"/>
      <c r="S272" s="23"/>
    </row>
    <row r="273" spans="1:19" x14ac:dyDescent="0.25">
      <c r="A273" s="23"/>
      <c r="B273" s="23"/>
      <c r="C273" s="6">
        <f>IFERROR(COUNTIFS('registro operativa'!$AE$3:$AE$11268,1,'registro operativa'!$G$3:$G$11268,Tabla3[[#This Row],[Nº DE SEMANA]]),"")</f>
        <v>0</v>
      </c>
      <c r="D273" s="6">
        <f>SUMIF(Tabla1[SEMANA],Tabla3[[#This Row],[Nº DE SEMANA]],Tabla1[GROSS])</f>
        <v>0</v>
      </c>
      <c r="E273" s="6">
        <f>SUMIF(Tabla1[SEMANA],Tabla3[[#This Row],[Nº DE SEMANA]],Tabla1[NETO EN PPRO8])</f>
        <v>0</v>
      </c>
      <c r="F273" s="6">
        <f>SUMIF(Tabla1[SEMANA],Tabla3[[#This Row],[Nº DE SEMANA]],Tabla1[FEES])</f>
        <v>0</v>
      </c>
      <c r="G273" s="6" t="str">
        <f t="shared" si="20"/>
        <v/>
      </c>
      <c r="H273" s="6">
        <f>COUNTIF('registro operativa'!$G$3:$G$11268,Tabla3[[#This Row],[Nº DE SEMANA]])</f>
        <v>0</v>
      </c>
      <c r="I273" s="6">
        <f>COUNTIFS('registro operativa'!$G$3:$G$11268,Tabla3[[#This Row],[Nº DE SEMANA]],'registro operativa'!$Y$3:$Y$11268,"&gt;0")</f>
        <v>0</v>
      </c>
      <c r="J273" s="6">
        <f>COUNTIFS('registro operativa'!$G$3:$G$11268,Tabla3[[#This Row],[Nº DE SEMANA]],'registro operativa'!$Y$3:$Y$11268,"&lt;0")</f>
        <v>0</v>
      </c>
      <c r="K273" s="6">
        <f>COUNTIFS('registro operativa'!$H$3:$H$11268,Tabla3[[#This Row],[Nº DE SEMANA]],'registro operativa'!$Y$3:$Y$11268,0)</f>
        <v>0</v>
      </c>
      <c r="L273" s="6" t="str">
        <f t="shared" si="21"/>
        <v/>
      </c>
      <c r="M273" s="6" t="str">
        <f>IFERROR(AVERAGEIFS('registro operativa'!$Y$3:$Y$11268,'registro operativa'!$G$3:$G$11268,Tabla3[[#This Row],[Nº DE SEMANA]],'registro operativa'!$Y$3:$Y$11268,"&gt;0"),"")</f>
        <v/>
      </c>
      <c r="N273" s="6" t="str">
        <f>IFERROR(AVERAGEIFS('registro operativa'!$Y$3:$Y$11268,'registro operativa'!$G$3:$G$11268,Tabla3[[#This Row],[Nº DE SEMANA]],'registro operativa'!$Y$3:$Y$11268,"&lt;0"),"")</f>
        <v/>
      </c>
      <c r="O273" s="6" t="str">
        <f t="shared" si="22"/>
        <v/>
      </c>
      <c r="P273" s="6" t="str">
        <f t="shared" si="23"/>
        <v/>
      </c>
      <c r="Q273" s="23"/>
      <c r="R273" s="23"/>
      <c r="S273" s="23"/>
    </row>
    <row r="274" spans="1:19" x14ac:dyDescent="0.25">
      <c r="A274" s="23"/>
      <c r="B274" s="23"/>
      <c r="C274" s="6">
        <f>IFERROR(COUNTIFS('registro operativa'!$AE$3:$AE$11268,1,'registro operativa'!$G$3:$G$11268,Tabla3[[#This Row],[Nº DE SEMANA]]),"")</f>
        <v>0</v>
      </c>
      <c r="D274" s="6">
        <f>SUMIF(Tabla1[SEMANA],Tabla3[[#This Row],[Nº DE SEMANA]],Tabla1[GROSS])</f>
        <v>0</v>
      </c>
      <c r="E274" s="6">
        <f>SUMIF(Tabla1[SEMANA],Tabla3[[#This Row],[Nº DE SEMANA]],Tabla1[NETO EN PPRO8])</f>
        <v>0</v>
      </c>
      <c r="F274" s="6">
        <f>SUMIF(Tabla1[SEMANA],Tabla3[[#This Row],[Nº DE SEMANA]],Tabla1[FEES])</f>
        <v>0</v>
      </c>
      <c r="G274" s="6" t="str">
        <f t="shared" si="20"/>
        <v/>
      </c>
      <c r="H274" s="6">
        <f>COUNTIF('registro operativa'!$G$3:$G$11268,Tabla3[[#This Row],[Nº DE SEMANA]])</f>
        <v>0</v>
      </c>
      <c r="I274" s="6">
        <f>COUNTIFS('registro operativa'!$G$3:$G$11268,Tabla3[[#This Row],[Nº DE SEMANA]],'registro operativa'!$Y$3:$Y$11268,"&gt;0")</f>
        <v>0</v>
      </c>
      <c r="J274" s="6">
        <f>COUNTIFS('registro operativa'!$G$3:$G$11268,Tabla3[[#This Row],[Nº DE SEMANA]],'registro operativa'!$Y$3:$Y$11268,"&lt;0")</f>
        <v>0</v>
      </c>
      <c r="K274" s="6">
        <f>COUNTIFS('registro operativa'!$H$3:$H$11268,Tabla3[[#This Row],[Nº DE SEMANA]],'registro operativa'!$Y$3:$Y$11268,0)</f>
        <v>0</v>
      </c>
      <c r="L274" s="6" t="str">
        <f t="shared" si="21"/>
        <v/>
      </c>
      <c r="M274" s="6" t="str">
        <f>IFERROR(AVERAGEIFS('registro operativa'!$Y$3:$Y$11268,'registro operativa'!$G$3:$G$11268,Tabla3[[#This Row],[Nº DE SEMANA]],'registro operativa'!$Y$3:$Y$11268,"&gt;0"),"")</f>
        <v/>
      </c>
      <c r="N274" s="6" t="str">
        <f>IFERROR(AVERAGEIFS('registro operativa'!$Y$3:$Y$11268,'registro operativa'!$G$3:$G$11268,Tabla3[[#This Row],[Nº DE SEMANA]],'registro operativa'!$Y$3:$Y$11268,"&lt;0"),"")</f>
        <v/>
      </c>
      <c r="O274" s="6" t="str">
        <f t="shared" si="22"/>
        <v/>
      </c>
      <c r="P274" s="6" t="str">
        <f t="shared" si="23"/>
        <v/>
      </c>
      <c r="Q274" s="23"/>
      <c r="R274" s="23"/>
      <c r="S274" s="23"/>
    </row>
    <row r="275" spans="1:19" x14ac:dyDescent="0.25">
      <c r="A275" s="23"/>
      <c r="B275" s="23"/>
      <c r="C275" s="6">
        <f>IFERROR(COUNTIFS('registro operativa'!$AE$3:$AE$11268,1,'registro operativa'!$G$3:$G$11268,Tabla3[[#This Row],[Nº DE SEMANA]]),"")</f>
        <v>0</v>
      </c>
      <c r="D275" s="6">
        <f>SUMIF(Tabla1[SEMANA],Tabla3[[#This Row],[Nº DE SEMANA]],Tabla1[GROSS])</f>
        <v>0</v>
      </c>
      <c r="E275" s="6">
        <f>SUMIF(Tabla1[SEMANA],Tabla3[[#This Row],[Nº DE SEMANA]],Tabla1[NETO EN PPRO8])</f>
        <v>0</v>
      </c>
      <c r="F275" s="6">
        <f>SUMIF(Tabla1[SEMANA],Tabla3[[#This Row],[Nº DE SEMANA]],Tabla1[FEES])</f>
        <v>0</v>
      </c>
      <c r="G275" s="6" t="str">
        <f t="shared" si="20"/>
        <v/>
      </c>
      <c r="H275" s="6">
        <f>COUNTIF('registro operativa'!$G$3:$G$11268,Tabla3[[#This Row],[Nº DE SEMANA]])</f>
        <v>0</v>
      </c>
      <c r="I275" s="6">
        <f>COUNTIFS('registro operativa'!$G$3:$G$11268,Tabla3[[#This Row],[Nº DE SEMANA]],'registro operativa'!$Y$3:$Y$11268,"&gt;0")</f>
        <v>0</v>
      </c>
      <c r="J275" s="6">
        <f>COUNTIFS('registro operativa'!$G$3:$G$11268,Tabla3[[#This Row],[Nº DE SEMANA]],'registro operativa'!$Y$3:$Y$11268,"&lt;0")</f>
        <v>0</v>
      </c>
      <c r="K275" s="6">
        <f>COUNTIFS('registro operativa'!$H$3:$H$11268,Tabla3[[#This Row],[Nº DE SEMANA]],'registro operativa'!$Y$3:$Y$11268,0)</f>
        <v>0</v>
      </c>
      <c r="L275" s="6" t="str">
        <f t="shared" si="21"/>
        <v/>
      </c>
      <c r="M275" s="6" t="str">
        <f>IFERROR(AVERAGEIFS('registro operativa'!$Y$3:$Y$11268,'registro operativa'!$G$3:$G$11268,Tabla3[[#This Row],[Nº DE SEMANA]],'registro operativa'!$Y$3:$Y$11268,"&gt;0"),"")</f>
        <v/>
      </c>
      <c r="N275" s="6" t="str">
        <f>IFERROR(AVERAGEIFS('registro operativa'!$Y$3:$Y$11268,'registro operativa'!$G$3:$G$11268,Tabla3[[#This Row],[Nº DE SEMANA]],'registro operativa'!$Y$3:$Y$11268,"&lt;0"),"")</f>
        <v/>
      </c>
      <c r="O275" s="6" t="str">
        <f t="shared" si="22"/>
        <v/>
      </c>
      <c r="P275" s="6" t="str">
        <f t="shared" si="23"/>
        <v/>
      </c>
      <c r="Q275" s="23"/>
      <c r="R275" s="23"/>
      <c r="S275" s="23"/>
    </row>
    <row r="276" spans="1:19" x14ac:dyDescent="0.25">
      <c r="A276" s="23"/>
      <c r="B276" s="23"/>
      <c r="C276" s="6">
        <f>IFERROR(COUNTIFS('registro operativa'!$AE$3:$AE$11268,1,'registro operativa'!$G$3:$G$11268,Tabla3[[#This Row],[Nº DE SEMANA]]),"")</f>
        <v>0</v>
      </c>
      <c r="D276" s="6">
        <f>SUMIF(Tabla1[SEMANA],Tabla3[[#This Row],[Nº DE SEMANA]],Tabla1[GROSS])</f>
        <v>0</v>
      </c>
      <c r="E276" s="6">
        <f>SUMIF(Tabla1[SEMANA],Tabla3[[#This Row],[Nº DE SEMANA]],Tabla1[NETO EN PPRO8])</f>
        <v>0</v>
      </c>
      <c r="F276" s="6">
        <f>SUMIF(Tabla1[SEMANA],Tabla3[[#This Row],[Nº DE SEMANA]],Tabla1[FEES])</f>
        <v>0</v>
      </c>
      <c r="G276" s="6" t="str">
        <f t="shared" si="20"/>
        <v/>
      </c>
      <c r="H276" s="6">
        <f>COUNTIF('registro operativa'!$G$3:$G$11268,Tabla3[[#This Row],[Nº DE SEMANA]])</f>
        <v>0</v>
      </c>
      <c r="I276" s="6">
        <f>COUNTIFS('registro operativa'!$G$3:$G$11268,Tabla3[[#This Row],[Nº DE SEMANA]],'registro operativa'!$Y$3:$Y$11268,"&gt;0")</f>
        <v>0</v>
      </c>
      <c r="J276" s="6">
        <f>COUNTIFS('registro operativa'!$G$3:$G$11268,Tabla3[[#This Row],[Nº DE SEMANA]],'registro operativa'!$Y$3:$Y$11268,"&lt;0")</f>
        <v>0</v>
      </c>
      <c r="K276" s="6">
        <f>COUNTIFS('registro operativa'!$H$3:$H$11268,Tabla3[[#This Row],[Nº DE SEMANA]],'registro operativa'!$Y$3:$Y$11268,0)</f>
        <v>0</v>
      </c>
      <c r="L276" s="6" t="str">
        <f t="shared" si="21"/>
        <v/>
      </c>
      <c r="M276" s="6" t="str">
        <f>IFERROR(AVERAGEIFS('registro operativa'!$Y$3:$Y$11268,'registro operativa'!$G$3:$G$11268,Tabla3[[#This Row],[Nº DE SEMANA]],'registro operativa'!$Y$3:$Y$11268,"&gt;0"),"")</f>
        <v/>
      </c>
      <c r="N276" s="6" t="str">
        <f>IFERROR(AVERAGEIFS('registro operativa'!$Y$3:$Y$11268,'registro operativa'!$G$3:$G$11268,Tabla3[[#This Row],[Nº DE SEMANA]],'registro operativa'!$Y$3:$Y$11268,"&lt;0"),"")</f>
        <v/>
      </c>
      <c r="O276" s="6" t="str">
        <f t="shared" si="22"/>
        <v/>
      </c>
      <c r="P276" s="6" t="str">
        <f t="shared" si="23"/>
        <v/>
      </c>
      <c r="Q276" s="23"/>
      <c r="R276" s="23"/>
      <c r="S276" s="23"/>
    </row>
    <row r="277" spans="1:19" x14ac:dyDescent="0.25">
      <c r="A277" s="23"/>
      <c r="B277" s="23"/>
      <c r="C277" s="6">
        <f>IFERROR(COUNTIFS('registro operativa'!$AE$3:$AE$11268,1,'registro operativa'!$G$3:$G$11268,Tabla3[[#This Row],[Nº DE SEMANA]]),"")</f>
        <v>0</v>
      </c>
      <c r="D277" s="6">
        <f>SUMIF(Tabla1[SEMANA],Tabla3[[#This Row],[Nº DE SEMANA]],Tabla1[GROSS])</f>
        <v>0</v>
      </c>
      <c r="E277" s="6">
        <f>SUMIF(Tabla1[SEMANA],Tabla3[[#This Row],[Nº DE SEMANA]],Tabla1[NETO EN PPRO8])</f>
        <v>0</v>
      </c>
      <c r="F277" s="6">
        <f>SUMIF(Tabla1[SEMANA],Tabla3[[#This Row],[Nº DE SEMANA]],Tabla1[FEES])</f>
        <v>0</v>
      </c>
      <c r="G277" s="6" t="str">
        <f t="shared" si="20"/>
        <v/>
      </c>
      <c r="H277" s="6">
        <f>COUNTIF('registro operativa'!$G$3:$G$11268,Tabla3[[#This Row],[Nº DE SEMANA]])</f>
        <v>0</v>
      </c>
      <c r="I277" s="6">
        <f>COUNTIFS('registro operativa'!$G$3:$G$11268,Tabla3[[#This Row],[Nº DE SEMANA]],'registro operativa'!$Y$3:$Y$11268,"&gt;0")</f>
        <v>0</v>
      </c>
      <c r="J277" s="6">
        <f>COUNTIFS('registro operativa'!$G$3:$G$11268,Tabla3[[#This Row],[Nº DE SEMANA]],'registro operativa'!$Y$3:$Y$11268,"&lt;0")</f>
        <v>0</v>
      </c>
      <c r="K277" s="6">
        <f>COUNTIFS('registro operativa'!$H$3:$H$11268,Tabla3[[#This Row],[Nº DE SEMANA]],'registro operativa'!$Y$3:$Y$11268,0)</f>
        <v>0</v>
      </c>
      <c r="L277" s="6" t="str">
        <f t="shared" si="21"/>
        <v/>
      </c>
      <c r="M277" s="6" t="str">
        <f>IFERROR(AVERAGEIFS('registro operativa'!$Y$3:$Y$11268,'registro operativa'!$G$3:$G$11268,Tabla3[[#This Row],[Nº DE SEMANA]],'registro operativa'!$Y$3:$Y$11268,"&gt;0"),"")</f>
        <v/>
      </c>
      <c r="N277" s="6" t="str">
        <f>IFERROR(AVERAGEIFS('registro operativa'!$Y$3:$Y$11268,'registro operativa'!$G$3:$G$11268,Tabla3[[#This Row],[Nº DE SEMANA]],'registro operativa'!$Y$3:$Y$11268,"&lt;0"),"")</f>
        <v/>
      </c>
      <c r="O277" s="6" t="str">
        <f t="shared" si="22"/>
        <v/>
      </c>
      <c r="P277" s="6" t="str">
        <f t="shared" si="23"/>
        <v/>
      </c>
      <c r="Q277" s="23"/>
      <c r="R277" s="23"/>
      <c r="S277" s="23"/>
    </row>
    <row r="278" spans="1:19" x14ac:dyDescent="0.25">
      <c r="A278" s="23"/>
      <c r="B278" s="23"/>
      <c r="C278" s="6">
        <f>IFERROR(COUNTIFS('registro operativa'!$AE$3:$AE$11268,1,'registro operativa'!$G$3:$G$11268,Tabla3[[#This Row],[Nº DE SEMANA]]),"")</f>
        <v>0</v>
      </c>
      <c r="D278" s="6">
        <f>SUMIF(Tabla1[SEMANA],Tabla3[[#This Row],[Nº DE SEMANA]],Tabla1[GROSS])</f>
        <v>0</v>
      </c>
      <c r="E278" s="6">
        <f>SUMIF(Tabla1[SEMANA],Tabla3[[#This Row],[Nº DE SEMANA]],Tabla1[NETO EN PPRO8])</f>
        <v>0</v>
      </c>
      <c r="F278" s="6">
        <f>SUMIF(Tabla1[SEMANA],Tabla3[[#This Row],[Nº DE SEMANA]],Tabla1[FEES])</f>
        <v>0</v>
      </c>
      <c r="G278" s="6" t="str">
        <f t="shared" si="20"/>
        <v/>
      </c>
      <c r="H278" s="6">
        <f>COUNTIF('registro operativa'!$G$3:$G$11268,Tabla3[[#This Row],[Nº DE SEMANA]])</f>
        <v>0</v>
      </c>
      <c r="I278" s="6">
        <f>COUNTIFS('registro operativa'!$G$3:$G$11268,Tabla3[[#This Row],[Nº DE SEMANA]],'registro operativa'!$Y$3:$Y$11268,"&gt;0")</f>
        <v>0</v>
      </c>
      <c r="J278" s="6">
        <f>COUNTIFS('registro operativa'!$G$3:$G$11268,Tabla3[[#This Row],[Nº DE SEMANA]],'registro operativa'!$Y$3:$Y$11268,"&lt;0")</f>
        <v>0</v>
      </c>
      <c r="K278" s="6">
        <f>COUNTIFS('registro operativa'!$H$3:$H$11268,Tabla3[[#This Row],[Nº DE SEMANA]],'registro operativa'!$Y$3:$Y$11268,0)</f>
        <v>0</v>
      </c>
      <c r="L278" s="6" t="str">
        <f t="shared" si="21"/>
        <v/>
      </c>
      <c r="M278" s="6" t="str">
        <f>IFERROR(AVERAGEIFS('registro operativa'!$Y$3:$Y$11268,'registro operativa'!$G$3:$G$11268,Tabla3[[#This Row],[Nº DE SEMANA]],'registro operativa'!$Y$3:$Y$11268,"&gt;0"),"")</f>
        <v/>
      </c>
      <c r="N278" s="6" t="str">
        <f>IFERROR(AVERAGEIFS('registro operativa'!$Y$3:$Y$11268,'registro operativa'!$G$3:$G$11268,Tabla3[[#This Row],[Nº DE SEMANA]],'registro operativa'!$Y$3:$Y$11268,"&lt;0"),"")</f>
        <v/>
      </c>
      <c r="O278" s="6" t="str">
        <f t="shared" si="22"/>
        <v/>
      </c>
      <c r="P278" s="6" t="str">
        <f t="shared" si="23"/>
        <v/>
      </c>
      <c r="Q278" s="23"/>
      <c r="R278" s="23"/>
      <c r="S278" s="23"/>
    </row>
    <row r="279" spans="1:19" x14ac:dyDescent="0.25">
      <c r="A279" s="23"/>
      <c r="B279" s="23"/>
      <c r="C279" s="6">
        <f>IFERROR(COUNTIFS('registro operativa'!$AE$3:$AE$11268,1,'registro operativa'!$G$3:$G$11268,Tabla3[[#This Row],[Nº DE SEMANA]]),"")</f>
        <v>0</v>
      </c>
      <c r="D279" s="6">
        <f>SUMIF(Tabla1[SEMANA],Tabla3[[#This Row],[Nº DE SEMANA]],Tabla1[GROSS])</f>
        <v>0</v>
      </c>
      <c r="E279" s="6">
        <f>SUMIF(Tabla1[SEMANA],Tabla3[[#This Row],[Nº DE SEMANA]],Tabla1[NETO EN PPRO8])</f>
        <v>0</v>
      </c>
      <c r="F279" s="6">
        <f>SUMIF(Tabla1[SEMANA],Tabla3[[#This Row],[Nº DE SEMANA]],Tabla1[FEES])</f>
        <v>0</v>
      </c>
      <c r="G279" s="6" t="str">
        <f t="shared" si="20"/>
        <v/>
      </c>
      <c r="H279" s="6">
        <f>COUNTIF('registro operativa'!$G$3:$G$11268,Tabla3[[#This Row],[Nº DE SEMANA]])</f>
        <v>0</v>
      </c>
      <c r="I279" s="6">
        <f>COUNTIFS('registro operativa'!$G$3:$G$11268,Tabla3[[#This Row],[Nº DE SEMANA]],'registro operativa'!$Y$3:$Y$11268,"&gt;0")</f>
        <v>0</v>
      </c>
      <c r="J279" s="6">
        <f>COUNTIFS('registro operativa'!$G$3:$G$11268,Tabla3[[#This Row],[Nº DE SEMANA]],'registro operativa'!$Y$3:$Y$11268,"&lt;0")</f>
        <v>0</v>
      </c>
      <c r="K279" s="6">
        <f>COUNTIFS('registro operativa'!$H$3:$H$11268,Tabla3[[#This Row],[Nº DE SEMANA]],'registro operativa'!$Y$3:$Y$11268,0)</f>
        <v>0</v>
      </c>
      <c r="L279" s="6" t="str">
        <f t="shared" si="21"/>
        <v/>
      </c>
      <c r="M279" s="6" t="str">
        <f>IFERROR(AVERAGEIFS('registro operativa'!$Y$3:$Y$11268,'registro operativa'!$G$3:$G$11268,Tabla3[[#This Row],[Nº DE SEMANA]],'registro operativa'!$Y$3:$Y$11268,"&gt;0"),"")</f>
        <v/>
      </c>
      <c r="N279" s="6" t="str">
        <f>IFERROR(AVERAGEIFS('registro operativa'!$Y$3:$Y$11268,'registro operativa'!$G$3:$G$11268,Tabla3[[#This Row],[Nº DE SEMANA]],'registro operativa'!$Y$3:$Y$11268,"&lt;0"),"")</f>
        <v/>
      </c>
      <c r="O279" s="6" t="str">
        <f t="shared" si="22"/>
        <v/>
      </c>
      <c r="P279" s="6" t="str">
        <f t="shared" si="23"/>
        <v/>
      </c>
      <c r="Q279" s="23"/>
      <c r="R279" s="23"/>
      <c r="S279" s="23"/>
    </row>
    <row r="280" spans="1:19" x14ac:dyDescent="0.25">
      <c r="A280" s="23"/>
      <c r="B280" s="23"/>
      <c r="C280" s="6">
        <f>IFERROR(COUNTIFS('registro operativa'!$AE$3:$AE$11268,1,'registro operativa'!$G$3:$G$11268,Tabla3[[#This Row],[Nº DE SEMANA]]),"")</f>
        <v>0</v>
      </c>
      <c r="D280" s="6">
        <f>SUMIF(Tabla1[SEMANA],Tabla3[[#This Row],[Nº DE SEMANA]],Tabla1[GROSS])</f>
        <v>0</v>
      </c>
      <c r="E280" s="6">
        <f>SUMIF(Tabla1[SEMANA],Tabla3[[#This Row],[Nº DE SEMANA]],Tabla1[NETO EN PPRO8])</f>
        <v>0</v>
      </c>
      <c r="F280" s="6">
        <f>SUMIF(Tabla1[SEMANA],Tabla3[[#This Row],[Nº DE SEMANA]],Tabla1[FEES])</f>
        <v>0</v>
      </c>
      <c r="G280" s="6" t="str">
        <f t="shared" si="20"/>
        <v/>
      </c>
      <c r="H280" s="6">
        <f>COUNTIF('registro operativa'!$G$3:$G$11268,Tabla3[[#This Row],[Nº DE SEMANA]])</f>
        <v>0</v>
      </c>
      <c r="I280" s="6">
        <f>COUNTIFS('registro operativa'!$G$3:$G$11268,Tabla3[[#This Row],[Nº DE SEMANA]],'registro operativa'!$Y$3:$Y$11268,"&gt;0")</f>
        <v>0</v>
      </c>
      <c r="J280" s="6">
        <f>COUNTIFS('registro operativa'!$G$3:$G$11268,Tabla3[[#This Row],[Nº DE SEMANA]],'registro operativa'!$Y$3:$Y$11268,"&lt;0")</f>
        <v>0</v>
      </c>
      <c r="K280" s="6">
        <f>COUNTIFS('registro operativa'!$H$3:$H$11268,Tabla3[[#This Row],[Nº DE SEMANA]],'registro operativa'!$Y$3:$Y$11268,0)</f>
        <v>0</v>
      </c>
      <c r="L280" s="6" t="str">
        <f t="shared" si="21"/>
        <v/>
      </c>
      <c r="M280" s="6" t="str">
        <f>IFERROR(AVERAGEIFS('registro operativa'!$Y$3:$Y$11268,'registro operativa'!$G$3:$G$11268,Tabla3[[#This Row],[Nº DE SEMANA]],'registro operativa'!$Y$3:$Y$11268,"&gt;0"),"")</f>
        <v/>
      </c>
      <c r="N280" s="6" t="str">
        <f>IFERROR(AVERAGEIFS('registro operativa'!$Y$3:$Y$11268,'registro operativa'!$G$3:$G$11268,Tabla3[[#This Row],[Nº DE SEMANA]],'registro operativa'!$Y$3:$Y$11268,"&lt;0"),"")</f>
        <v/>
      </c>
      <c r="O280" s="6" t="str">
        <f t="shared" si="22"/>
        <v/>
      </c>
      <c r="P280" s="6" t="str">
        <f t="shared" si="23"/>
        <v/>
      </c>
      <c r="Q280" s="23"/>
      <c r="R280" s="23"/>
      <c r="S280" s="23"/>
    </row>
    <row r="281" spans="1:19" x14ac:dyDescent="0.25">
      <c r="A281" s="23"/>
      <c r="B281" s="23"/>
      <c r="C281" s="6">
        <f>IFERROR(COUNTIFS('registro operativa'!$AE$3:$AE$11268,1,'registro operativa'!$G$3:$G$11268,Tabla3[[#This Row],[Nº DE SEMANA]]),"")</f>
        <v>0</v>
      </c>
      <c r="D281" s="6">
        <f>SUMIF(Tabla1[SEMANA],Tabla3[[#This Row],[Nº DE SEMANA]],Tabla1[GROSS])</f>
        <v>0</v>
      </c>
      <c r="E281" s="6">
        <f>SUMIF(Tabla1[SEMANA],Tabla3[[#This Row],[Nº DE SEMANA]],Tabla1[NETO EN PPRO8])</f>
        <v>0</v>
      </c>
      <c r="F281" s="6">
        <f>SUMIF(Tabla1[SEMANA],Tabla3[[#This Row],[Nº DE SEMANA]],Tabla1[FEES])</f>
        <v>0</v>
      </c>
      <c r="G281" s="6" t="str">
        <f t="shared" si="20"/>
        <v/>
      </c>
      <c r="H281" s="6">
        <f>COUNTIF('registro operativa'!$G$3:$G$11268,Tabla3[[#This Row],[Nº DE SEMANA]])</f>
        <v>0</v>
      </c>
      <c r="I281" s="6">
        <f>COUNTIFS('registro operativa'!$G$3:$G$11268,Tabla3[[#This Row],[Nº DE SEMANA]],'registro operativa'!$Y$3:$Y$11268,"&gt;0")</f>
        <v>0</v>
      </c>
      <c r="J281" s="6">
        <f>COUNTIFS('registro operativa'!$G$3:$G$11268,Tabla3[[#This Row],[Nº DE SEMANA]],'registro operativa'!$Y$3:$Y$11268,"&lt;0")</f>
        <v>0</v>
      </c>
      <c r="K281" s="6">
        <f>COUNTIFS('registro operativa'!$H$3:$H$11268,Tabla3[[#This Row],[Nº DE SEMANA]],'registro operativa'!$Y$3:$Y$11268,0)</f>
        <v>0</v>
      </c>
      <c r="L281" s="6" t="str">
        <f t="shared" si="21"/>
        <v/>
      </c>
      <c r="M281" s="6" t="str">
        <f>IFERROR(AVERAGEIFS('registro operativa'!$Y$3:$Y$11268,'registro operativa'!$G$3:$G$11268,Tabla3[[#This Row],[Nº DE SEMANA]],'registro operativa'!$Y$3:$Y$11268,"&gt;0"),"")</f>
        <v/>
      </c>
      <c r="N281" s="6" t="str">
        <f>IFERROR(AVERAGEIFS('registro operativa'!$Y$3:$Y$11268,'registro operativa'!$G$3:$G$11268,Tabla3[[#This Row],[Nº DE SEMANA]],'registro operativa'!$Y$3:$Y$11268,"&lt;0"),"")</f>
        <v/>
      </c>
      <c r="O281" s="6" t="str">
        <f t="shared" si="22"/>
        <v/>
      </c>
      <c r="P281" s="6" t="str">
        <f t="shared" si="23"/>
        <v/>
      </c>
      <c r="Q281" s="23"/>
      <c r="R281" s="23"/>
      <c r="S281" s="23"/>
    </row>
    <row r="282" spans="1:19" x14ac:dyDescent="0.25">
      <c r="A282" s="23"/>
      <c r="B282" s="23"/>
      <c r="C282" s="6">
        <f>IFERROR(COUNTIFS('registro operativa'!$AE$3:$AE$11268,1,'registro operativa'!$G$3:$G$11268,Tabla3[[#This Row],[Nº DE SEMANA]]),"")</f>
        <v>0</v>
      </c>
      <c r="D282" s="6">
        <f>SUMIF(Tabla1[SEMANA],Tabla3[[#This Row],[Nº DE SEMANA]],Tabla1[GROSS])</f>
        <v>0</v>
      </c>
      <c r="E282" s="6">
        <f>SUMIF(Tabla1[SEMANA],Tabla3[[#This Row],[Nº DE SEMANA]],Tabla1[NETO EN PPRO8])</f>
        <v>0</v>
      </c>
      <c r="F282" s="6">
        <f>SUMIF(Tabla1[SEMANA],Tabla3[[#This Row],[Nº DE SEMANA]],Tabla1[FEES])</f>
        <v>0</v>
      </c>
      <c r="G282" s="6" t="str">
        <f t="shared" si="20"/>
        <v/>
      </c>
      <c r="H282" s="6">
        <f>COUNTIF('registro operativa'!$G$3:$G$11268,Tabla3[[#This Row],[Nº DE SEMANA]])</f>
        <v>0</v>
      </c>
      <c r="I282" s="6">
        <f>COUNTIFS('registro operativa'!$G$3:$G$11268,Tabla3[[#This Row],[Nº DE SEMANA]],'registro operativa'!$Y$3:$Y$11268,"&gt;0")</f>
        <v>0</v>
      </c>
      <c r="J282" s="6">
        <f>COUNTIFS('registro operativa'!$G$3:$G$11268,Tabla3[[#This Row],[Nº DE SEMANA]],'registro operativa'!$Y$3:$Y$11268,"&lt;0")</f>
        <v>0</v>
      </c>
      <c r="K282" s="6">
        <f>COUNTIFS('registro operativa'!$H$3:$H$11268,Tabla3[[#This Row],[Nº DE SEMANA]],'registro operativa'!$Y$3:$Y$11268,0)</f>
        <v>0</v>
      </c>
      <c r="L282" s="6" t="str">
        <f t="shared" si="21"/>
        <v/>
      </c>
      <c r="M282" s="6" t="str">
        <f>IFERROR(AVERAGEIFS('registro operativa'!$Y$3:$Y$11268,'registro operativa'!$G$3:$G$11268,Tabla3[[#This Row],[Nº DE SEMANA]],'registro operativa'!$Y$3:$Y$11268,"&gt;0"),"")</f>
        <v/>
      </c>
      <c r="N282" s="6" t="str">
        <f>IFERROR(AVERAGEIFS('registro operativa'!$Y$3:$Y$11268,'registro operativa'!$G$3:$G$11268,Tabla3[[#This Row],[Nº DE SEMANA]],'registro operativa'!$Y$3:$Y$11268,"&lt;0"),"")</f>
        <v/>
      </c>
      <c r="O282" s="6" t="str">
        <f t="shared" si="22"/>
        <v/>
      </c>
      <c r="P282" s="6" t="str">
        <f t="shared" si="23"/>
        <v/>
      </c>
      <c r="Q282" s="23"/>
      <c r="R282" s="23"/>
      <c r="S282" s="23"/>
    </row>
    <row r="283" spans="1:19" x14ac:dyDescent="0.25">
      <c r="A283" s="23"/>
      <c r="B283" s="23"/>
      <c r="C283" s="6">
        <f>IFERROR(COUNTIFS('registro operativa'!$AE$3:$AE$11268,1,'registro operativa'!$G$3:$G$11268,Tabla3[[#This Row],[Nº DE SEMANA]]),"")</f>
        <v>0</v>
      </c>
      <c r="D283" s="6">
        <f>SUMIF(Tabla1[SEMANA],Tabla3[[#This Row],[Nº DE SEMANA]],Tabla1[GROSS])</f>
        <v>0</v>
      </c>
      <c r="E283" s="6">
        <f>SUMIF(Tabla1[SEMANA],Tabla3[[#This Row],[Nº DE SEMANA]],Tabla1[NETO EN PPRO8])</f>
        <v>0</v>
      </c>
      <c r="F283" s="6">
        <f>SUMIF(Tabla1[SEMANA],Tabla3[[#This Row],[Nº DE SEMANA]],Tabla1[FEES])</f>
        <v>0</v>
      </c>
      <c r="G283" s="6" t="str">
        <f t="shared" si="20"/>
        <v/>
      </c>
      <c r="H283" s="6">
        <f>COUNTIF('registro operativa'!$G$3:$G$11268,Tabla3[[#This Row],[Nº DE SEMANA]])</f>
        <v>0</v>
      </c>
      <c r="I283" s="6">
        <f>COUNTIFS('registro operativa'!$G$3:$G$11268,Tabla3[[#This Row],[Nº DE SEMANA]],'registro operativa'!$Y$3:$Y$11268,"&gt;0")</f>
        <v>0</v>
      </c>
      <c r="J283" s="6">
        <f>COUNTIFS('registro operativa'!$G$3:$G$11268,Tabla3[[#This Row],[Nº DE SEMANA]],'registro operativa'!$Y$3:$Y$11268,"&lt;0")</f>
        <v>0</v>
      </c>
      <c r="K283" s="6">
        <f>COUNTIFS('registro operativa'!$H$3:$H$11268,Tabla3[[#This Row],[Nº DE SEMANA]],'registro operativa'!$Y$3:$Y$11268,0)</f>
        <v>0</v>
      </c>
      <c r="L283" s="6" t="str">
        <f t="shared" si="21"/>
        <v/>
      </c>
      <c r="M283" s="6" t="str">
        <f>IFERROR(AVERAGEIFS('registro operativa'!$Y$3:$Y$11268,'registro operativa'!$G$3:$G$11268,Tabla3[[#This Row],[Nº DE SEMANA]],'registro operativa'!$Y$3:$Y$11268,"&gt;0"),"")</f>
        <v/>
      </c>
      <c r="N283" s="6" t="str">
        <f>IFERROR(AVERAGEIFS('registro operativa'!$Y$3:$Y$11268,'registro operativa'!$G$3:$G$11268,Tabla3[[#This Row],[Nº DE SEMANA]],'registro operativa'!$Y$3:$Y$11268,"&lt;0"),"")</f>
        <v/>
      </c>
      <c r="O283" s="6" t="str">
        <f t="shared" si="22"/>
        <v/>
      </c>
      <c r="P283" s="6" t="str">
        <f t="shared" si="23"/>
        <v/>
      </c>
      <c r="Q283" s="23"/>
      <c r="R283" s="23"/>
      <c r="S283" s="23"/>
    </row>
    <row r="284" spans="1:19" x14ac:dyDescent="0.25">
      <c r="A284" s="23"/>
      <c r="B284" s="23"/>
      <c r="C284" s="6">
        <f>IFERROR(COUNTIFS('registro operativa'!$AE$3:$AE$11268,1,'registro operativa'!$G$3:$G$11268,Tabla3[[#This Row],[Nº DE SEMANA]]),"")</f>
        <v>0</v>
      </c>
      <c r="D284" s="6">
        <f>SUMIF(Tabla1[SEMANA],Tabla3[[#This Row],[Nº DE SEMANA]],Tabla1[GROSS])</f>
        <v>0</v>
      </c>
      <c r="E284" s="6">
        <f>SUMIF(Tabla1[SEMANA],Tabla3[[#This Row],[Nº DE SEMANA]],Tabla1[NETO EN PPRO8])</f>
        <v>0</v>
      </c>
      <c r="F284" s="6">
        <f>SUMIF(Tabla1[SEMANA],Tabla3[[#This Row],[Nº DE SEMANA]],Tabla1[FEES])</f>
        <v>0</v>
      </c>
      <c r="G284" s="6" t="str">
        <f t="shared" si="20"/>
        <v/>
      </c>
      <c r="H284" s="6">
        <f>COUNTIF('registro operativa'!$G$3:$G$11268,Tabla3[[#This Row],[Nº DE SEMANA]])</f>
        <v>0</v>
      </c>
      <c r="I284" s="6">
        <f>COUNTIFS('registro operativa'!$G$3:$G$11268,Tabla3[[#This Row],[Nº DE SEMANA]],'registro operativa'!$Y$3:$Y$11268,"&gt;0")</f>
        <v>0</v>
      </c>
      <c r="J284" s="6">
        <f>COUNTIFS('registro operativa'!$G$3:$G$11268,Tabla3[[#This Row],[Nº DE SEMANA]],'registro operativa'!$Y$3:$Y$11268,"&lt;0")</f>
        <v>0</v>
      </c>
      <c r="K284" s="6">
        <f>COUNTIFS('registro operativa'!$H$3:$H$11268,Tabla3[[#This Row],[Nº DE SEMANA]],'registro operativa'!$Y$3:$Y$11268,0)</f>
        <v>0</v>
      </c>
      <c r="L284" s="6" t="str">
        <f t="shared" si="21"/>
        <v/>
      </c>
      <c r="M284" s="6" t="str">
        <f>IFERROR(AVERAGEIFS('registro operativa'!$Y$3:$Y$11268,'registro operativa'!$G$3:$G$11268,Tabla3[[#This Row],[Nº DE SEMANA]],'registro operativa'!$Y$3:$Y$11268,"&gt;0"),"")</f>
        <v/>
      </c>
      <c r="N284" s="6" t="str">
        <f>IFERROR(AVERAGEIFS('registro operativa'!$Y$3:$Y$11268,'registro operativa'!$G$3:$G$11268,Tabla3[[#This Row],[Nº DE SEMANA]],'registro operativa'!$Y$3:$Y$11268,"&lt;0"),"")</f>
        <v/>
      </c>
      <c r="O284" s="6" t="str">
        <f t="shared" si="22"/>
        <v/>
      </c>
      <c r="P284" s="6" t="str">
        <f t="shared" si="23"/>
        <v/>
      </c>
      <c r="Q284" s="23"/>
      <c r="R284" s="23"/>
      <c r="S284" s="23"/>
    </row>
    <row r="285" spans="1:19" x14ac:dyDescent="0.25">
      <c r="A285" s="23"/>
      <c r="B285" s="23"/>
      <c r="C285" s="6">
        <f>IFERROR(COUNTIFS('registro operativa'!$AE$3:$AE$11268,1,'registro operativa'!$G$3:$G$11268,Tabla3[[#This Row],[Nº DE SEMANA]]),"")</f>
        <v>0</v>
      </c>
      <c r="D285" s="6">
        <f>SUMIF(Tabla1[SEMANA],Tabla3[[#This Row],[Nº DE SEMANA]],Tabla1[GROSS])</f>
        <v>0</v>
      </c>
      <c r="E285" s="6">
        <f>SUMIF(Tabla1[SEMANA],Tabla3[[#This Row],[Nº DE SEMANA]],Tabla1[NETO EN PPRO8])</f>
        <v>0</v>
      </c>
      <c r="F285" s="6">
        <f>SUMIF(Tabla1[SEMANA],Tabla3[[#This Row],[Nº DE SEMANA]],Tabla1[FEES])</f>
        <v>0</v>
      </c>
      <c r="G285" s="6" t="str">
        <f t="shared" si="20"/>
        <v/>
      </c>
      <c r="H285" s="6">
        <f>COUNTIF('registro operativa'!$G$3:$G$11268,Tabla3[[#This Row],[Nº DE SEMANA]])</f>
        <v>0</v>
      </c>
      <c r="I285" s="6">
        <f>COUNTIFS('registro operativa'!$G$3:$G$11268,Tabla3[[#This Row],[Nº DE SEMANA]],'registro operativa'!$Y$3:$Y$11268,"&gt;0")</f>
        <v>0</v>
      </c>
      <c r="J285" s="6">
        <f>COUNTIFS('registro operativa'!$G$3:$G$11268,Tabla3[[#This Row],[Nº DE SEMANA]],'registro operativa'!$Y$3:$Y$11268,"&lt;0")</f>
        <v>0</v>
      </c>
      <c r="K285" s="6">
        <f>COUNTIFS('registro operativa'!$H$3:$H$11268,Tabla3[[#This Row],[Nº DE SEMANA]],'registro operativa'!$Y$3:$Y$11268,0)</f>
        <v>0</v>
      </c>
      <c r="L285" s="6" t="str">
        <f t="shared" si="21"/>
        <v/>
      </c>
      <c r="M285" s="6" t="str">
        <f>IFERROR(AVERAGEIFS('registro operativa'!$Y$3:$Y$11268,'registro operativa'!$G$3:$G$11268,Tabla3[[#This Row],[Nº DE SEMANA]],'registro operativa'!$Y$3:$Y$11268,"&gt;0"),"")</f>
        <v/>
      </c>
      <c r="N285" s="6" t="str">
        <f>IFERROR(AVERAGEIFS('registro operativa'!$Y$3:$Y$11268,'registro operativa'!$G$3:$G$11268,Tabla3[[#This Row],[Nº DE SEMANA]],'registro operativa'!$Y$3:$Y$11268,"&lt;0"),"")</f>
        <v/>
      </c>
      <c r="O285" s="6" t="str">
        <f t="shared" si="22"/>
        <v/>
      </c>
      <c r="P285" s="6" t="str">
        <f t="shared" si="23"/>
        <v/>
      </c>
      <c r="Q285" s="23"/>
      <c r="R285" s="23"/>
      <c r="S285" s="23"/>
    </row>
    <row r="286" spans="1:19" x14ac:dyDescent="0.25">
      <c r="A286" s="23"/>
      <c r="B286" s="23"/>
      <c r="C286" s="6">
        <f>IFERROR(COUNTIFS('registro operativa'!$AE$3:$AE$11268,1,'registro operativa'!$G$3:$G$11268,Tabla3[[#This Row],[Nº DE SEMANA]]),"")</f>
        <v>0</v>
      </c>
      <c r="D286" s="6">
        <f>SUMIF(Tabla1[SEMANA],Tabla3[[#This Row],[Nº DE SEMANA]],Tabla1[GROSS])</f>
        <v>0</v>
      </c>
      <c r="E286" s="6">
        <f>SUMIF(Tabla1[SEMANA],Tabla3[[#This Row],[Nº DE SEMANA]],Tabla1[NETO EN PPRO8])</f>
        <v>0</v>
      </c>
      <c r="F286" s="6">
        <f>SUMIF(Tabla1[SEMANA],Tabla3[[#This Row],[Nº DE SEMANA]],Tabla1[FEES])</f>
        <v>0</v>
      </c>
      <c r="G286" s="6" t="str">
        <f t="shared" si="20"/>
        <v/>
      </c>
      <c r="H286" s="6">
        <f>COUNTIF('registro operativa'!$G$3:$G$11268,Tabla3[[#This Row],[Nº DE SEMANA]])</f>
        <v>0</v>
      </c>
      <c r="I286" s="6">
        <f>COUNTIFS('registro operativa'!$G$3:$G$11268,Tabla3[[#This Row],[Nº DE SEMANA]],'registro operativa'!$Y$3:$Y$11268,"&gt;0")</f>
        <v>0</v>
      </c>
      <c r="J286" s="6">
        <f>COUNTIFS('registro operativa'!$G$3:$G$11268,Tabla3[[#This Row],[Nº DE SEMANA]],'registro operativa'!$Y$3:$Y$11268,"&lt;0")</f>
        <v>0</v>
      </c>
      <c r="K286" s="6">
        <f>COUNTIFS('registro operativa'!$H$3:$H$11268,Tabla3[[#This Row],[Nº DE SEMANA]],'registro operativa'!$Y$3:$Y$11268,0)</f>
        <v>0</v>
      </c>
      <c r="L286" s="6" t="str">
        <f t="shared" si="21"/>
        <v/>
      </c>
      <c r="M286" s="6" t="str">
        <f>IFERROR(AVERAGEIFS('registro operativa'!$Y$3:$Y$11268,'registro operativa'!$G$3:$G$11268,Tabla3[[#This Row],[Nº DE SEMANA]],'registro operativa'!$Y$3:$Y$11268,"&gt;0"),"")</f>
        <v/>
      </c>
      <c r="N286" s="6" t="str">
        <f>IFERROR(AVERAGEIFS('registro operativa'!$Y$3:$Y$11268,'registro operativa'!$G$3:$G$11268,Tabla3[[#This Row],[Nº DE SEMANA]],'registro operativa'!$Y$3:$Y$11268,"&lt;0"),"")</f>
        <v/>
      </c>
      <c r="O286" s="6" t="str">
        <f t="shared" si="22"/>
        <v/>
      </c>
      <c r="P286" s="6" t="str">
        <f t="shared" si="23"/>
        <v/>
      </c>
      <c r="Q286" s="23"/>
      <c r="R286" s="23"/>
      <c r="S286" s="23"/>
    </row>
    <row r="287" spans="1:19" x14ac:dyDescent="0.25">
      <c r="A287" s="23"/>
      <c r="B287" s="23"/>
      <c r="C287" s="6">
        <f>IFERROR(COUNTIFS('registro operativa'!$AE$3:$AE$11268,1,'registro operativa'!$G$3:$G$11268,Tabla3[[#This Row],[Nº DE SEMANA]]),"")</f>
        <v>0</v>
      </c>
      <c r="D287" s="6">
        <f>SUMIF(Tabla1[SEMANA],Tabla3[[#This Row],[Nº DE SEMANA]],Tabla1[GROSS])</f>
        <v>0</v>
      </c>
      <c r="E287" s="6">
        <f>SUMIF(Tabla1[SEMANA],Tabla3[[#This Row],[Nº DE SEMANA]],Tabla1[NETO EN PPRO8])</f>
        <v>0</v>
      </c>
      <c r="F287" s="6">
        <f>SUMIF(Tabla1[SEMANA],Tabla3[[#This Row],[Nº DE SEMANA]],Tabla1[FEES])</f>
        <v>0</v>
      </c>
      <c r="G287" s="6" t="str">
        <f t="shared" si="20"/>
        <v/>
      </c>
      <c r="H287" s="6">
        <f>COUNTIF('registro operativa'!$G$3:$G$11268,Tabla3[[#This Row],[Nº DE SEMANA]])</f>
        <v>0</v>
      </c>
      <c r="I287" s="6">
        <f>COUNTIFS('registro operativa'!$G$3:$G$11268,Tabla3[[#This Row],[Nº DE SEMANA]],'registro operativa'!$Y$3:$Y$11268,"&gt;0")</f>
        <v>0</v>
      </c>
      <c r="J287" s="6">
        <f>COUNTIFS('registro operativa'!$G$3:$G$11268,Tabla3[[#This Row],[Nº DE SEMANA]],'registro operativa'!$Y$3:$Y$11268,"&lt;0")</f>
        <v>0</v>
      </c>
      <c r="K287" s="6">
        <f>COUNTIFS('registro operativa'!$H$3:$H$11268,Tabla3[[#This Row],[Nº DE SEMANA]],'registro operativa'!$Y$3:$Y$11268,0)</f>
        <v>0</v>
      </c>
      <c r="L287" s="6" t="str">
        <f t="shared" si="21"/>
        <v/>
      </c>
      <c r="M287" s="6" t="str">
        <f>IFERROR(AVERAGEIFS('registro operativa'!$Y$3:$Y$11268,'registro operativa'!$G$3:$G$11268,Tabla3[[#This Row],[Nº DE SEMANA]],'registro operativa'!$Y$3:$Y$11268,"&gt;0"),"")</f>
        <v/>
      </c>
      <c r="N287" s="6" t="str">
        <f>IFERROR(AVERAGEIFS('registro operativa'!$Y$3:$Y$11268,'registro operativa'!$G$3:$G$11268,Tabla3[[#This Row],[Nº DE SEMANA]],'registro operativa'!$Y$3:$Y$11268,"&lt;0"),"")</f>
        <v/>
      </c>
      <c r="O287" s="6" t="str">
        <f t="shared" si="22"/>
        <v/>
      </c>
      <c r="P287" s="6" t="str">
        <f t="shared" si="23"/>
        <v/>
      </c>
      <c r="Q287" s="23"/>
      <c r="R287" s="23"/>
      <c r="S287" s="23"/>
    </row>
    <row r="288" spans="1:19" x14ac:dyDescent="0.25">
      <c r="A288" s="23"/>
      <c r="B288" s="23"/>
      <c r="C288" s="6">
        <f>IFERROR(COUNTIFS('registro operativa'!$AE$3:$AE$11268,1,'registro operativa'!$G$3:$G$11268,Tabla3[[#This Row],[Nº DE SEMANA]]),"")</f>
        <v>0</v>
      </c>
      <c r="D288" s="6">
        <f>SUMIF(Tabla1[SEMANA],Tabla3[[#This Row],[Nº DE SEMANA]],Tabla1[GROSS])</f>
        <v>0</v>
      </c>
      <c r="E288" s="6">
        <f>SUMIF(Tabla1[SEMANA],Tabla3[[#This Row],[Nº DE SEMANA]],Tabla1[NETO EN PPRO8])</f>
        <v>0</v>
      </c>
      <c r="F288" s="6">
        <f>SUMIF(Tabla1[SEMANA],Tabla3[[#This Row],[Nº DE SEMANA]],Tabla1[FEES])</f>
        <v>0</v>
      </c>
      <c r="G288" s="6" t="str">
        <f t="shared" si="20"/>
        <v/>
      </c>
      <c r="H288" s="6">
        <f>COUNTIF('registro operativa'!$G$3:$G$11268,Tabla3[[#This Row],[Nº DE SEMANA]])</f>
        <v>0</v>
      </c>
      <c r="I288" s="6">
        <f>COUNTIFS('registro operativa'!$G$3:$G$11268,Tabla3[[#This Row],[Nº DE SEMANA]],'registro operativa'!$Y$3:$Y$11268,"&gt;0")</f>
        <v>0</v>
      </c>
      <c r="J288" s="6">
        <f>COUNTIFS('registro operativa'!$G$3:$G$11268,Tabla3[[#This Row],[Nº DE SEMANA]],'registro operativa'!$Y$3:$Y$11268,"&lt;0")</f>
        <v>0</v>
      </c>
      <c r="K288" s="6">
        <f>COUNTIFS('registro operativa'!$H$3:$H$11268,Tabla3[[#This Row],[Nº DE SEMANA]],'registro operativa'!$Y$3:$Y$11268,0)</f>
        <v>0</v>
      </c>
      <c r="L288" s="6" t="str">
        <f t="shared" si="21"/>
        <v/>
      </c>
      <c r="M288" s="6" t="str">
        <f>IFERROR(AVERAGEIFS('registro operativa'!$Y$3:$Y$11268,'registro operativa'!$G$3:$G$11268,Tabla3[[#This Row],[Nº DE SEMANA]],'registro operativa'!$Y$3:$Y$11268,"&gt;0"),"")</f>
        <v/>
      </c>
      <c r="N288" s="6" t="str">
        <f>IFERROR(AVERAGEIFS('registro operativa'!$Y$3:$Y$11268,'registro operativa'!$G$3:$G$11268,Tabla3[[#This Row],[Nº DE SEMANA]],'registro operativa'!$Y$3:$Y$11268,"&lt;0"),"")</f>
        <v/>
      </c>
      <c r="O288" s="6" t="str">
        <f t="shared" si="22"/>
        <v/>
      </c>
      <c r="P288" s="6" t="str">
        <f t="shared" si="23"/>
        <v/>
      </c>
      <c r="Q288" s="23"/>
      <c r="R288" s="23"/>
      <c r="S288" s="23"/>
    </row>
    <row r="289" spans="1:19" x14ac:dyDescent="0.25">
      <c r="A289" s="23"/>
      <c r="B289" s="23"/>
      <c r="C289" s="6">
        <f>IFERROR(COUNTIFS('registro operativa'!$AE$3:$AE$11268,1,'registro operativa'!$G$3:$G$11268,Tabla3[[#This Row],[Nº DE SEMANA]]),"")</f>
        <v>0</v>
      </c>
      <c r="D289" s="6">
        <f>SUMIF(Tabla1[SEMANA],Tabla3[[#This Row],[Nº DE SEMANA]],Tabla1[GROSS])</f>
        <v>0</v>
      </c>
      <c r="E289" s="6">
        <f>SUMIF(Tabla1[SEMANA],Tabla3[[#This Row],[Nº DE SEMANA]],Tabla1[NETO EN PPRO8])</f>
        <v>0</v>
      </c>
      <c r="F289" s="6">
        <f>SUMIF(Tabla1[SEMANA],Tabla3[[#This Row],[Nº DE SEMANA]],Tabla1[FEES])</f>
        <v>0</v>
      </c>
      <c r="G289" s="6" t="str">
        <f t="shared" si="20"/>
        <v/>
      </c>
      <c r="H289" s="6">
        <f>COUNTIF('registro operativa'!$G$3:$G$11268,Tabla3[[#This Row],[Nº DE SEMANA]])</f>
        <v>0</v>
      </c>
      <c r="I289" s="6">
        <f>COUNTIFS('registro operativa'!$G$3:$G$11268,Tabla3[[#This Row],[Nº DE SEMANA]],'registro operativa'!$Y$3:$Y$11268,"&gt;0")</f>
        <v>0</v>
      </c>
      <c r="J289" s="6">
        <f>COUNTIFS('registro operativa'!$G$3:$G$11268,Tabla3[[#This Row],[Nº DE SEMANA]],'registro operativa'!$Y$3:$Y$11268,"&lt;0")</f>
        <v>0</v>
      </c>
      <c r="K289" s="6">
        <f>COUNTIFS('registro operativa'!$H$3:$H$11268,Tabla3[[#This Row],[Nº DE SEMANA]],'registro operativa'!$Y$3:$Y$11268,0)</f>
        <v>0</v>
      </c>
      <c r="L289" s="6" t="str">
        <f t="shared" si="21"/>
        <v/>
      </c>
      <c r="M289" s="6" t="str">
        <f>IFERROR(AVERAGEIFS('registro operativa'!$Y$3:$Y$11268,'registro operativa'!$G$3:$G$11268,Tabla3[[#This Row],[Nº DE SEMANA]],'registro operativa'!$Y$3:$Y$11268,"&gt;0"),"")</f>
        <v/>
      </c>
      <c r="N289" s="6" t="str">
        <f>IFERROR(AVERAGEIFS('registro operativa'!$Y$3:$Y$11268,'registro operativa'!$G$3:$G$11268,Tabla3[[#This Row],[Nº DE SEMANA]],'registro operativa'!$Y$3:$Y$11268,"&lt;0"),"")</f>
        <v/>
      </c>
      <c r="O289" s="6" t="str">
        <f t="shared" si="22"/>
        <v/>
      </c>
      <c r="P289" s="6" t="str">
        <f t="shared" si="23"/>
        <v/>
      </c>
      <c r="Q289" s="23"/>
      <c r="R289" s="23"/>
      <c r="S289" s="23"/>
    </row>
    <row r="290" spans="1:19" x14ac:dyDescent="0.25">
      <c r="A290" s="23"/>
      <c r="B290" s="23"/>
      <c r="C290" s="6">
        <f>IFERROR(COUNTIFS('registro operativa'!$AE$3:$AE$11268,1,'registro operativa'!$G$3:$G$11268,Tabla3[[#This Row],[Nº DE SEMANA]]),"")</f>
        <v>0</v>
      </c>
      <c r="D290" s="6">
        <f>SUMIF(Tabla1[SEMANA],Tabla3[[#This Row],[Nº DE SEMANA]],Tabla1[GROSS])</f>
        <v>0</v>
      </c>
      <c r="E290" s="6">
        <f>SUMIF(Tabla1[SEMANA],Tabla3[[#This Row],[Nº DE SEMANA]],Tabla1[NETO EN PPRO8])</f>
        <v>0</v>
      </c>
      <c r="F290" s="6">
        <f>SUMIF(Tabla1[SEMANA],Tabla3[[#This Row],[Nº DE SEMANA]],Tabla1[FEES])</f>
        <v>0</v>
      </c>
      <c r="G290" s="6" t="str">
        <f t="shared" si="20"/>
        <v/>
      </c>
      <c r="H290" s="6">
        <f>COUNTIF('registro operativa'!$G$3:$G$11268,Tabla3[[#This Row],[Nº DE SEMANA]])</f>
        <v>0</v>
      </c>
      <c r="I290" s="6">
        <f>COUNTIFS('registro operativa'!$G$3:$G$11268,Tabla3[[#This Row],[Nº DE SEMANA]],'registro operativa'!$Y$3:$Y$11268,"&gt;0")</f>
        <v>0</v>
      </c>
      <c r="J290" s="6">
        <f>COUNTIFS('registro operativa'!$G$3:$G$11268,Tabla3[[#This Row],[Nº DE SEMANA]],'registro operativa'!$Y$3:$Y$11268,"&lt;0")</f>
        <v>0</v>
      </c>
      <c r="K290" s="6">
        <f>COUNTIFS('registro operativa'!$H$3:$H$11268,Tabla3[[#This Row],[Nº DE SEMANA]],'registro operativa'!$Y$3:$Y$11268,0)</f>
        <v>0</v>
      </c>
      <c r="L290" s="6" t="str">
        <f t="shared" si="21"/>
        <v/>
      </c>
      <c r="M290" s="6" t="str">
        <f>IFERROR(AVERAGEIFS('registro operativa'!$Y$3:$Y$11268,'registro operativa'!$G$3:$G$11268,Tabla3[[#This Row],[Nº DE SEMANA]],'registro operativa'!$Y$3:$Y$11268,"&gt;0"),"")</f>
        <v/>
      </c>
      <c r="N290" s="6" t="str">
        <f>IFERROR(AVERAGEIFS('registro operativa'!$Y$3:$Y$11268,'registro operativa'!$G$3:$G$11268,Tabla3[[#This Row],[Nº DE SEMANA]],'registro operativa'!$Y$3:$Y$11268,"&lt;0"),"")</f>
        <v/>
      </c>
      <c r="O290" s="6" t="str">
        <f t="shared" si="22"/>
        <v/>
      </c>
      <c r="P290" s="6" t="str">
        <f t="shared" si="23"/>
        <v/>
      </c>
      <c r="Q290" s="23"/>
      <c r="R290" s="23"/>
      <c r="S290" s="23"/>
    </row>
    <row r="291" spans="1:19" x14ac:dyDescent="0.25">
      <c r="A291" s="23"/>
      <c r="B291" s="23"/>
      <c r="C291" s="6">
        <f>IFERROR(COUNTIFS('registro operativa'!$AE$3:$AE$11268,1,'registro operativa'!$G$3:$G$11268,Tabla3[[#This Row],[Nº DE SEMANA]]),"")</f>
        <v>0</v>
      </c>
      <c r="D291" s="6">
        <f>SUMIF(Tabla1[SEMANA],Tabla3[[#This Row],[Nº DE SEMANA]],Tabla1[GROSS])</f>
        <v>0</v>
      </c>
      <c r="E291" s="6">
        <f>SUMIF(Tabla1[SEMANA],Tabla3[[#This Row],[Nº DE SEMANA]],Tabla1[NETO EN PPRO8])</f>
        <v>0</v>
      </c>
      <c r="F291" s="6">
        <f>SUMIF(Tabla1[SEMANA],Tabla3[[#This Row],[Nº DE SEMANA]],Tabla1[FEES])</f>
        <v>0</v>
      </c>
      <c r="G291" s="6" t="str">
        <f t="shared" si="20"/>
        <v/>
      </c>
      <c r="H291" s="6">
        <f>COUNTIF('registro operativa'!$G$3:$G$11268,Tabla3[[#This Row],[Nº DE SEMANA]])</f>
        <v>0</v>
      </c>
      <c r="I291" s="6">
        <f>COUNTIFS('registro operativa'!$G$3:$G$11268,Tabla3[[#This Row],[Nº DE SEMANA]],'registro operativa'!$Y$3:$Y$11268,"&gt;0")</f>
        <v>0</v>
      </c>
      <c r="J291" s="6">
        <f>COUNTIFS('registro operativa'!$G$3:$G$11268,Tabla3[[#This Row],[Nº DE SEMANA]],'registro operativa'!$Y$3:$Y$11268,"&lt;0")</f>
        <v>0</v>
      </c>
      <c r="K291" s="6">
        <f>COUNTIFS('registro operativa'!$H$3:$H$11268,Tabla3[[#This Row],[Nº DE SEMANA]],'registro operativa'!$Y$3:$Y$11268,0)</f>
        <v>0</v>
      </c>
      <c r="L291" s="6" t="str">
        <f t="shared" si="21"/>
        <v/>
      </c>
      <c r="M291" s="6" t="str">
        <f>IFERROR(AVERAGEIFS('registro operativa'!$Y$3:$Y$11268,'registro operativa'!$G$3:$G$11268,Tabla3[[#This Row],[Nº DE SEMANA]],'registro operativa'!$Y$3:$Y$11268,"&gt;0"),"")</f>
        <v/>
      </c>
      <c r="N291" s="6" t="str">
        <f>IFERROR(AVERAGEIFS('registro operativa'!$Y$3:$Y$11268,'registro operativa'!$G$3:$G$11268,Tabla3[[#This Row],[Nº DE SEMANA]],'registro operativa'!$Y$3:$Y$11268,"&lt;0"),"")</f>
        <v/>
      </c>
      <c r="O291" s="6" t="str">
        <f t="shared" si="22"/>
        <v/>
      </c>
      <c r="P291" s="6" t="str">
        <f t="shared" si="23"/>
        <v/>
      </c>
      <c r="Q291" s="23"/>
      <c r="R291" s="23"/>
      <c r="S291" s="23"/>
    </row>
    <row r="292" spans="1:19" x14ac:dyDescent="0.25">
      <c r="A292" s="23"/>
      <c r="B292" s="23"/>
      <c r="C292" s="6">
        <f>IFERROR(COUNTIFS('registro operativa'!$AE$3:$AE$11268,1,'registro operativa'!$G$3:$G$11268,Tabla3[[#This Row],[Nº DE SEMANA]]),"")</f>
        <v>0</v>
      </c>
      <c r="D292" s="6">
        <f>SUMIF(Tabla1[SEMANA],Tabla3[[#This Row],[Nº DE SEMANA]],Tabla1[GROSS])</f>
        <v>0</v>
      </c>
      <c r="E292" s="6">
        <f>SUMIF(Tabla1[SEMANA],Tabla3[[#This Row],[Nº DE SEMANA]],Tabla1[NETO EN PPRO8])</f>
        <v>0</v>
      </c>
      <c r="F292" s="6">
        <f>SUMIF(Tabla1[SEMANA],Tabla3[[#This Row],[Nº DE SEMANA]],Tabla1[FEES])</f>
        <v>0</v>
      </c>
      <c r="G292" s="6" t="str">
        <f t="shared" si="20"/>
        <v/>
      </c>
      <c r="H292" s="6">
        <f>COUNTIF('registro operativa'!$G$3:$G$11268,Tabla3[[#This Row],[Nº DE SEMANA]])</f>
        <v>0</v>
      </c>
      <c r="I292" s="6">
        <f>COUNTIFS('registro operativa'!$G$3:$G$11268,Tabla3[[#This Row],[Nº DE SEMANA]],'registro operativa'!$Y$3:$Y$11268,"&gt;0")</f>
        <v>0</v>
      </c>
      <c r="J292" s="6">
        <f>COUNTIFS('registro operativa'!$G$3:$G$11268,Tabla3[[#This Row],[Nº DE SEMANA]],'registro operativa'!$Y$3:$Y$11268,"&lt;0")</f>
        <v>0</v>
      </c>
      <c r="K292" s="6">
        <f>COUNTIFS('registro operativa'!$H$3:$H$11268,Tabla3[[#This Row],[Nº DE SEMANA]],'registro operativa'!$Y$3:$Y$11268,0)</f>
        <v>0</v>
      </c>
      <c r="L292" s="6" t="str">
        <f t="shared" si="21"/>
        <v/>
      </c>
      <c r="M292" s="6" t="str">
        <f>IFERROR(AVERAGEIFS('registro operativa'!$Y$3:$Y$11268,'registro operativa'!$G$3:$G$11268,Tabla3[[#This Row],[Nº DE SEMANA]],'registro operativa'!$Y$3:$Y$11268,"&gt;0"),"")</f>
        <v/>
      </c>
      <c r="N292" s="6" t="str">
        <f>IFERROR(AVERAGEIFS('registro operativa'!$Y$3:$Y$11268,'registro operativa'!$G$3:$G$11268,Tabla3[[#This Row],[Nº DE SEMANA]],'registro operativa'!$Y$3:$Y$11268,"&lt;0"),"")</f>
        <v/>
      </c>
      <c r="O292" s="6" t="str">
        <f t="shared" si="22"/>
        <v/>
      </c>
      <c r="P292" s="6" t="str">
        <f t="shared" si="23"/>
        <v/>
      </c>
      <c r="Q292" s="23"/>
      <c r="R292" s="23"/>
      <c r="S292" s="23"/>
    </row>
    <row r="293" spans="1:19" x14ac:dyDescent="0.25">
      <c r="A293" s="23"/>
      <c r="B293" s="23"/>
      <c r="C293" s="6">
        <f>IFERROR(COUNTIFS('registro operativa'!$AE$3:$AE$11268,1,'registro operativa'!$G$3:$G$11268,Tabla3[[#This Row],[Nº DE SEMANA]]),"")</f>
        <v>0</v>
      </c>
      <c r="D293" s="6">
        <f>SUMIF(Tabla1[SEMANA],Tabla3[[#This Row],[Nº DE SEMANA]],Tabla1[GROSS])</f>
        <v>0</v>
      </c>
      <c r="E293" s="6">
        <f>SUMIF(Tabla1[SEMANA],Tabla3[[#This Row],[Nº DE SEMANA]],Tabla1[NETO EN PPRO8])</f>
        <v>0</v>
      </c>
      <c r="F293" s="6">
        <f>SUMIF(Tabla1[SEMANA],Tabla3[[#This Row],[Nº DE SEMANA]],Tabla1[FEES])</f>
        <v>0</v>
      </c>
      <c r="G293" s="6" t="str">
        <f t="shared" si="20"/>
        <v/>
      </c>
      <c r="H293" s="6">
        <f>COUNTIF('registro operativa'!$G$3:$G$11268,Tabla3[[#This Row],[Nº DE SEMANA]])</f>
        <v>0</v>
      </c>
      <c r="I293" s="6">
        <f>COUNTIFS('registro operativa'!$G$3:$G$11268,Tabla3[[#This Row],[Nº DE SEMANA]],'registro operativa'!$Y$3:$Y$11268,"&gt;0")</f>
        <v>0</v>
      </c>
      <c r="J293" s="6">
        <f>COUNTIFS('registro operativa'!$G$3:$G$11268,Tabla3[[#This Row],[Nº DE SEMANA]],'registro operativa'!$Y$3:$Y$11268,"&lt;0")</f>
        <v>0</v>
      </c>
      <c r="K293" s="6">
        <f>COUNTIFS('registro operativa'!$H$3:$H$11268,Tabla3[[#This Row],[Nº DE SEMANA]],'registro operativa'!$Y$3:$Y$11268,0)</f>
        <v>0</v>
      </c>
      <c r="L293" s="6" t="str">
        <f t="shared" si="21"/>
        <v/>
      </c>
      <c r="M293" s="6" t="str">
        <f>IFERROR(AVERAGEIFS('registro operativa'!$Y$3:$Y$11268,'registro operativa'!$G$3:$G$11268,Tabla3[[#This Row],[Nº DE SEMANA]],'registro operativa'!$Y$3:$Y$11268,"&gt;0"),"")</f>
        <v/>
      </c>
      <c r="N293" s="6" t="str">
        <f>IFERROR(AVERAGEIFS('registro operativa'!$Y$3:$Y$11268,'registro operativa'!$G$3:$G$11268,Tabla3[[#This Row],[Nº DE SEMANA]],'registro operativa'!$Y$3:$Y$11268,"&lt;0"),"")</f>
        <v/>
      </c>
      <c r="O293" s="6" t="str">
        <f t="shared" si="22"/>
        <v/>
      </c>
      <c r="P293" s="6" t="str">
        <f t="shared" si="23"/>
        <v/>
      </c>
      <c r="Q293" s="23"/>
      <c r="R293" s="23"/>
      <c r="S293" s="23"/>
    </row>
    <row r="294" spans="1:19" x14ac:dyDescent="0.25">
      <c r="A294" s="23"/>
      <c r="B294" s="23"/>
      <c r="C294" s="6">
        <f>IFERROR(COUNTIFS('registro operativa'!$AE$3:$AE$11268,1,'registro operativa'!$G$3:$G$11268,Tabla3[[#This Row],[Nº DE SEMANA]]),"")</f>
        <v>0</v>
      </c>
      <c r="D294" s="6">
        <f>SUMIF(Tabla1[SEMANA],Tabla3[[#This Row],[Nº DE SEMANA]],Tabla1[GROSS])</f>
        <v>0</v>
      </c>
      <c r="E294" s="6">
        <f>SUMIF(Tabla1[SEMANA],Tabla3[[#This Row],[Nº DE SEMANA]],Tabla1[NETO EN PPRO8])</f>
        <v>0</v>
      </c>
      <c r="F294" s="6">
        <f>SUMIF(Tabla1[SEMANA],Tabla3[[#This Row],[Nº DE SEMANA]],Tabla1[FEES])</f>
        <v>0</v>
      </c>
      <c r="G294" s="6" t="str">
        <f t="shared" si="20"/>
        <v/>
      </c>
      <c r="H294" s="6">
        <f>COUNTIF('registro operativa'!$G$3:$G$11268,Tabla3[[#This Row],[Nº DE SEMANA]])</f>
        <v>0</v>
      </c>
      <c r="I294" s="6">
        <f>COUNTIFS('registro operativa'!$G$3:$G$11268,Tabla3[[#This Row],[Nº DE SEMANA]],'registro operativa'!$Y$3:$Y$11268,"&gt;0")</f>
        <v>0</v>
      </c>
      <c r="J294" s="6">
        <f>COUNTIFS('registro operativa'!$G$3:$G$11268,Tabla3[[#This Row],[Nº DE SEMANA]],'registro operativa'!$Y$3:$Y$11268,"&lt;0")</f>
        <v>0</v>
      </c>
      <c r="K294" s="6">
        <f>COUNTIFS('registro operativa'!$H$3:$H$11268,Tabla3[[#This Row],[Nº DE SEMANA]],'registro operativa'!$Y$3:$Y$11268,0)</f>
        <v>0</v>
      </c>
      <c r="L294" s="6" t="str">
        <f t="shared" si="21"/>
        <v/>
      </c>
      <c r="M294" s="6" t="str">
        <f>IFERROR(AVERAGEIFS('registro operativa'!$Y$3:$Y$11268,'registro operativa'!$G$3:$G$11268,Tabla3[[#This Row],[Nº DE SEMANA]],'registro operativa'!$Y$3:$Y$11268,"&gt;0"),"")</f>
        <v/>
      </c>
      <c r="N294" s="6" t="str">
        <f>IFERROR(AVERAGEIFS('registro operativa'!$Y$3:$Y$11268,'registro operativa'!$G$3:$G$11268,Tabla3[[#This Row],[Nº DE SEMANA]],'registro operativa'!$Y$3:$Y$11268,"&lt;0"),"")</f>
        <v/>
      </c>
      <c r="O294" s="6" t="str">
        <f t="shared" si="22"/>
        <v/>
      </c>
      <c r="P294" s="6" t="str">
        <f t="shared" si="23"/>
        <v/>
      </c>
      <c r="Q294" s="23"/>
      <c r="R294" s="23"/>
      <c r="S294" s="23"/>
    </row>
    <row r="295" spans="1:19" x14ac:dyDescent="0.25">
      <c r="A295" s="23"/>
      <c r="B295" s="23"/>
      <c r="C295" s="6">
        <f>IFERROR(COUNTIFS('registro operativa'!$AE$3:$AE$11268,1,'registro operativa'!$G$3:$G$11268,Tabla3[[#This Row],[Nº DE SEMANA]]),"")</f>
        <v>0</v>
      </c>
      <c r="D295" s="6">
        <f>SUMIF(Tabla1[SEMANA],Tabla3[[#This Row],[Nº DE SEMANA]],Tabla1[GROSS])</f>
        <v>0</v>
      </c>
      <c r="E295" s="6">
        <f>SUMIF(Tabla1[SEMANA],Tabla3[[#This Row],[Nº DE SEMANA]],Tabla1[NETO EN PPRO8])</f>
        <v>0</v>
      </c>
      <c r="F295" s="6">
        <f>SUMIF(Tabla1[SEMANA],Tabla3[[#This Row],[Nº DE SEMANA]],Tabla1[FEES])</f>
        <v>0</v>
      </c>
      <c r="G295" s="6" t="str">
        <f t="shared" si="20"/>
        <v/>
      </c>
      <c r="H295" s="6">
        <f>COUNTIF('registro operativa'!$G$3:$G$11268,Tabla3[[#This Row],[Nº DE SEMANA]])</f>
        <v>0</v>
      </c>
      <c r="I295" s="6">
        <f>COUNTIFS('registro operativa'!$G$3:$G$11268,Tabla3[[#This Row],[Nº DE SEMANA]],'registro operativa'!$Y$3:$Y$11268,"&gt;0")</f>
        <v>0</v>
      </c>
      <c r="J295" s="6">
        <f>COUNTIFS('registro operativa'!$G$3:$G$11268,Tabla3[[#This Row],[Nº DE SEMANA]],'registro operativa'!$Y$3:$Y$11268,"&lt;0")</f>
        <v>0</v>
      </c>
      <c r="K295" s="6">
        <f>COUNTIFS('registro operativa'!$H$3:$H$11268,Tabla3[[#This Row],[Nº DE SEMANA]],'registro operativa'!$Y$3:$Y$11268,0)</f>
        <v>0</v>
      </c>
      <c r="L295" s="6" t="str">
        <f t="shared" si="21"/>
        <v/>
      </c>
      <c r="M295" s="6" t="str">
        <f>IFERROR(AVERAGEIFS('registro operativa'!$Y$3:$Y$11268,'registro operativa'!$G$3:$G$11268,Tabla3[[#This Row],[Nº DE SEMANA]],'registro operativa'!$Y$3:$Y$11268,"&gt;0"),"")</f>
        <v/>
      </c>
      <c r="N295" s="6" t="str">
        <f>IFERROR(AVERAGEIFS('registro operativa'!$Y$3:$Y$11268,'registro operativa'!$G$3:$G$11268,Tabla3[[#This Row],[Nº DE SEMANA]],'registro operativa'!$Y$3:$Y$11268,"&lt;0"),"")</f>
        <v/>
      </c>
      <c r="O295" s="6" t="str">
        <f t="shared" si="22"/>
        <v/>
      </c>
      <c r="P295" s="6" t="str">
        <f t="shared" si="23"/>
        <v/>
      </c>
      <c r="Q295" s="23"/>
      <c r="R295" s="23"/>
      <c r="S295" s="23"/>
    </row>
    <row r="296" spans="1:19" x14ac:dyDescent="0.25">
      <c r="A296" s="23"/>
      <c r="B296" s="23"/>
      <c r="C296" s="6">
        <f>IFERROR(COUNTIFS('registro operativa'!$AE$3:$AE$11268,1,'registro operativa'!$G$3:$G$11268,Tabla3[[#This Row],[Nº DE SEMANA]]),"")</f>
        <v>0</v>
      </c>
      <c r="D296" s="6">
        <f>SUMIF(Tabla1[SEMANA],Tabla3[[#This Row],[Nº DE SEMANA]],Tabla1[GROSS])</f>
        <v>0</v>
      </c>
      <c r="E296" s="6">
        <f>SUMIF(Tabla1[SEMANA],Tabla3[[#This Row],[Nº DE SEMANA]],Tabla1[NETO EN PPRO8])</f>
        <v>0</v>
      </c>
      <c r="F296" s="6">
        <f>SUMIF(Tabla1[SEMANA],Tabla3[[#This Row],[Nº DE SEMANA]],Tabla1[FEES])</f>
        <v>0</v>
      </c>
      <c r="G296" s="6" t="str">
        <f t="shared" si="20"/>
        <v/>
      </c>
      <c r="H296" s="6">
        <f>COUNTIF('registro operativa'!$G$3:$G$11268,Tabla3[[#This Row],[Nº DE SEMANA]])</f>
        <v>0</v>
      </c>
      <c r="I296" s="6">
        <f>COUNTIFS('registro operativa'!$G$3:$G$11268,Tabla3[[#This Row],[Nº DE SEMANA]],'registro operativa'!$Y$3:$Y$11268,"&gt;0")</f>
        <v>0</v>
      </c>
      <c r="J296" s="6">
        <f>COUNTIFS('registro operativa'!$G$3:$G$11268,Tabla3[[#This Row],[Nº DE SEMANA]],'registro operativa'!$Y$3:$Y$11268,"&lt;0")</f>
        <v>0</v>
      </c>
      <c r="K296" s="6">
        <f>COUNTIFS('registro operativa'!$H$3:$H$11268,Tabla3[[#This Row],[Nº DE SEMANA]],'registro operativa'!$Y$3:$Y$11268,0)</f>
        <v>0</v>
      </c>
      <c r="L296" s="6" t="str">
        <f t="shared" si="21"/>
        <v/>
      </c>
      <c r="M296" s="6" t="str">
        <f>IFERROR(AVERAGEIFS('registro operativa'!$Y$3:$Y$11268,'registro operativa'!$G$3:$G$11268,Tabla3[[#This Row],[Nº DE SEMANA]],'registro operativa'!$Y$3:$Y$11268,"&gt;0"),"")</f>
        <v/>
      </c>
      <c r="N296" s="6" t="str">
        <f>IFERROR(AVERAGEIFS('registro operativa'!$Y$3:$Y$11268,'registro operativa'!$G$3:$G$11268,Tabla3[[#This Row],[Nº DE SEMANA]],'registro operativa'!$Y$3:$Y$11268,"&lt;0"),"")</f>
        <v/>
      </c>
      <c r="O296" s="6" t="str">
        <f t="shared" si="22"/>
        <v/>
      </c>
      <c r="P296" s="6" t="str">
        <f t="shared" si="23"/>
        <v/>
      </c>
      <c r="Q296" s="23"/>
      <c r="R296" s="23"/>
      <c r="S296" s="23"/>
    </row>
    <row r="297" spans="1:19" x14ac:dyDescent="0.25">
      <c r="A297" s="23"/>
      <c r="B297" s="23"/>
      <c r="C297" s="6">
        <f>IFERROR(COUNTIFS('registro operativa'!$AE$3:$AE$11268,1,'registro operativa'!$G$3:$G$11268,Tabla3[[#This Row],[Nº DE SEMANA]]),"")</f>
        <v>0</v>
      </c>
      <c r="D297" s="6">
        <f>SUMIF(Tabla1[SEMANA],Tabla3[[#This Row],[Nº DE SEMANA]],Tabla1[GROSS])</f>
        <v>0</v>
      </c>
      <c r="E297" s="6">
        <f>SUMIF(Tabla1[SEMANA],Tabla3[[#This Row],[Nº DE SEMANA]],Tabla1[NETO EN PPRO8])</f>
        <v>0</v>
      </c>
      <c r="F297" s="6">
        <f>SUMIF(Tabla1[SEMANA],Tabla3[[#This Row],[Nº DE SEMANA]],Tabla1[FEES])</f>
        <v>0</v>
      </c>
      <c r="G297" s="6" t="str">
        <f t="shared" si="20"/>
        <v/>
      </c>
      <c r="H297" s="6">
        <f>COUNTIF('registro operativa'!$G$3:$G$11268,Tabla3[[#This Row],[Nº DE SEMANA]])</f>
        <v>0</v>
      </c>
      <c r="I297" s="6">
        <f>COUNTIFS('registro operativa'!$G$3:$G$11268,Tabla3[[#This Row],[Nº DE SEMANA]],'registro operativa'!$Y$3:$Y$11268,"&gt;0")</f>
        <v>0</v>
      </c>
      <c r="J297" s="6">
        <f>COUNTIFS('registro operativa'!$G$3:$G$11268,Tabla3[[#This Row],[Nº DE SEMANA]],'registro operativa'!$Y$3:$Y$11268,"&lt;0")</f>
        <v>0</v>
      </c>
      <c r="K297" s="6">
        <f>COUNTIFS('registro operativa'!$H$3:$H$11268,Tabla3[[#This Row],[Nº DE SEMANA]],'registro operativa'!$Y$3:$Y$11268,0)</f>
        <v>0</v>
      </c>
      <c r="L297" s="6" t="str">
        <f t="shared" si="21"/>
        <v/>
      </c>
      <c r="M297" s="6" t="str">
        <f>IFERROR(AVERAGEIFS('registro operativa'!$Y$3:$Y$11268,'registro operativa'!$G$3:$G$11268,Tabla3[[#This Row],[Nº DE SEMANA]],'registro operativa'!$Y$3:$Y$11268,"&gt;0"),"")</f>
        <v/>
      </c>
      <c r="N297" s="6" t="str">
        <f>IFERROR(AVERAGEIFS('registro operativa'!$Y$3:$Y$11268,'registro operativa'!$G$3:$G$11268,Tabla3[[#This Row],[Nº DE SEMANA]],'registro operativa'!$Y$3:$Y$11268,"&lt;0"),"")</f>
        <v/>
      </c>
      <c r="O297" s="6" t="str">
        <f t="shared" si="22"/>
        <v/>
      </c>
      <c r="P297" s="6" t="str">
        <f t="shared" si="23"/>
        <v/>
      </c>
      <c r="Q297" s="23"/>
      <c r="R297" s="23"/>
      <c r="S297" s="23"/>
    </row>
    <row r="298" spans="1:19" x14ac:dyDescent="0.25">
      <c r="A298" s="23"/>
      <c r="B298" s="23"/>
      <c r="C298" s="6">
        <f>IFERROR(COUNTIFS('registro operativa'!$AE$3:$AE$11268,1,'registro operativa'!$G$3:$G$11268,Tabla3[[#This Row],[Nº DE SEMANA]]),"")</f>
        <v>0</v>
      </c>
      <c r="D298" s="6">
        <f>SUMIF(Tabla1[SEMANA],Tabla3[[#This Row],[Nº DE SEMANA]],Tabla1[GROSS])</f>
        <v>0</v>
      </c>
      <c r="E298" s="6">
        <f>SUMIF(Tabla1[SEMANA],Tabla3[[#This Row],[Nº DE SEMANA]],Tabla1[NETO EN PPRO8])</f>
        <v>0</v>
      </c>
      <c r="F298" s="6">
        <f>SUMIF(Tabla1[SEMANA],Tabla3[[#This Row],[Nº DE SEMANA]],Tabla1[FEES])</f>
        <v>0</v>
      </c>
      <c r="G298" s="6" t="str">
        <f t="shared" si="20"/>
        <v/>
      </c>
      <c r="H298" s="6">
        <f>COUNTIF('registro operativa'!$G$3:$G$11268,Tabla3[[#This Row],[Nº DE SEMANA]])</f>
        <v>0</v>
      </c>
      <c r="I298" s="6">
        <f>COUNTIFS('registro operativa'!$G$3:$G$11268,Tabla3[[#This Row],[Nº DE SEMANA]],'registro operativa'!$Y$3:$Y$11268,"&gt;0")</f>
        <v>0</v>
      </c>
      <c r="J298" s="6">
        <f>COUNTIFS('registro operativa'!$G$3:$G$11268,Tabla3[[#This Row],[Nº DE SEMANA]],'registro operativa'!$Y$3:$Y$11268,"&lt;0")</f>
        <v>0</v>
      </c>
      <c r="K298" s="6">
        <f>COUNTIFS('registro operativa'!$H$3:$H$11268,Tabla3[[#This Row],[Nº DE SEMANA]],'registro operativa'!$Y$3:$Y$11268,0)</f>
        <v>0</v>
      </c>
      <c r="L298" s="6" t="str">
        <f t="shared" si="21"/>
        <v/>
      </c>
      <c r="M298" s="6" t="str">
        <f>IFERROR(AVERAGEIFS('registro operativa'!$Y$3:$Y$11268,'registro operativa'!$G$3:$G$11268,Tabla3[[#This Row],[Nº DE SEMANA]],'registro operativa'!$Y$3:$Y$11268,"&gt;0"),"")</f>
        <v/>
      </c>
      <c r="N298" s="6" t="str">
        <f>IFERROR(AVERAGEIFS('registro operativa'!$Y$3:$Y$11268,'registro operativa'!$G$3:$G$11268,Tabla3[[#This Row],[Nº DE SEMANA]],'registro operativa'!$Y$3:$Y$11268,"&lt;0"),"")</f>
        <v/>
      </c>
      <c r="O298" s="6" t="str">
        <f t="shared" si="22"/>
        <v/>
      </c>
      <c r="P298" s="6" t="str">
        <f t="shared" si="23"/>
        <v/>
      </c>
      <c r="Q298" s="23"/>
      <c r="R298" s="23"/>
      <c r="S298" s="23"/>
    </row>
    <row r="299" spans="1:19" x14ac:dyDescent="0.25">
      <c r="A299" s="23"/>
      <c r="B299" s="23"/>
      <c r="C299" s="6">
        <f>IFERROR(COUNTIFS('registro operativa'!$AE$3:$AE$11268,1,'registro operativa'!$G$3:$G$11268,Tabla3[[#This Row],[Nº DE SEMANA]]),"")</f>
        <v>0</v>
      </c>
      <c r="D299" s="6">
        <f>SUMIF(Tabla1[SEMANA],Tabla3[[#This Row],[Nº DE SEMANA]],Tabla1[GROSS])</f>
        <v>0</v>
      </c>
      <c r="E299" s="6">
        <f>SUMIF(Tabla1[SEMANA],Tabla3[[#This Row],[Nº DE SEMANA]],Tabla1[NETO EN PPRO8])</f>
        <v>0</v>
      </c>
      <c r="F299" s="6">
        <f>SUMIF(Tabla1[SEMANA],Tabla3[[#This Row],[Nº DE SEMANA]],Tabla1[FEES])</f>
        <v>0</v>
      </c>
      <c r="G299" s="6" t="str">
        <f t="shared" si="20"/>
        <v/>
      </c>
      <c r="H299" s="6">
        <f>COUNTIF('registro operativa'!$G$3:$G$11268,Tabla3[[#This Row],[Nº DE SEMANA]])</f>
        <v>0</v>
      </c>
      <c r="I299" s="6">
        <f>COUNTIFS('registro operativa'!$G$3:$G$11268,Tabla3[[#This Row],[Nº DE SEMANA]],'registro operativa'!$Y$3:$Y$11268,"&gt;0")</f>
        <v>0</v>
      </c>
      <c r="J299" s="6">
        <f>COUNTIFS('registro operativa'!$G$3:$G$11268,Tabla3[[#This Row],[Nº DE SEMANA]],'registro operativa'!$Y$3:$Y$11268,"&lt;0")</f>
        <v>0</v>
      </c>
      <c r="K299" s="6">
        <f>COUNTIFS('registro operativa'!$H$3:$H$11268,Tabla3[[#This Row],[Nº DE SEMANA]],'registro operativa'!$Y$3:$Y$11268,0)</f>
        <v>0</v>
      </c>
      <c r="L299" s="6" t="str">
        <f t="shared" si="21"/>
        <v/>
      </c>
      <c r="M299" s="6" t="str">
        <f>IFERROR(AVERAGEIFS('registro operativa'!$Y$3:$Y$11268,'registro operativa'!$G$3:$G$11268,Tabla3[[#This Row],[Nº DE SEMANA]],'registro operativa'!$Y$3:$Y$11268,"&gt;0"),"")</f>
        <v/>
      </c>
      <c r="N299" s="6" t="str">
        <f>IFERROR(AVERAGEIFS('registro operativa'!$Y$3:$Y$11268,'registro operativa'!$G$3:$G$11268,Tabla3[[#This Row],[Nº DE SEMANA]],'registro operativa'!$Y$3:$Y$11268,"&lt;0"),"")</f>
        <v/>
      </c>
      <c r="O299" s="6" t="str">
        <f t="shared" si="22"/>
        <v/>
      </c>
      <c r="P299" s="6" t="str">
        <f t="shared" si="23"/>
        <v/>
      </c>
      <c r="Q299" s="23"/>
      <c r="R299" s="23"/>
      <c r="S299" s="23"/>
    </row>
    <row r="300" spans="1:19" x14ac:dyDescent="0.25">
      <c r="A300" s="23"/>
      <c r="B300" s="23"/>
      <c r="C300" s="6">
        <f>IFERROR(COUNTIFS('registro operativa'!$AE$3:$AE$11268,1,'registro operativa'!$G$3:$G$11268,Tabla3[[#This Row],[Nº DE SEMANA]]),"")</f>
        <v>0</v>
      </c>
      <c r="D300" s="6">
        <f>SUMIF(Tabla1[SEMANA],Tabla3[[#This Row],[Nº DE SEMANA]],Tabla1[GROSS])</f>
        <v>0</v>
      </c>
      <c r="E300" s="6">
        <f>SUMIF(Tabla1[SEMANA],Tabla3[[#This Row],[Nº DE SEMANA]],Tabla1[NETO EN PPRO8])</f>
        <v>0</v>
      </c>
      <c r="F300" s="6">
        <f>SUMIF(Tabla1[SEMANA],Tabla3[[#This Row],[Nº DE SEMANA]],Tabla1[FEES])</f>
        <v>0</v>
      </c>
      <c r="G300" s="6" t="str">
        <f t="shared" si="20"/>
        <v/>
      </c>
      <c r="H300" s="6">
        <f>COUNTIF('registro operativa'!$G$3:$G$11268,Tabla3[[#This Row],[Nº DE SEMANA]])</f>
        <v>0</v>
      </c>
      <c r="I300" s="6">
        <f>COUNTIFS('registro operativa'!$G$3:$G$11268,Tabla3[[#This Row],[Nº DE SEMANA]],'registro operativa'!$Y$3:$Y$11268,"&gt;0")</f>
        <v>0</v>
      </c>
      <c r="J300" s="6">
        <f>COUNTIFS('registro operativa'!$G$3:$G$11268,Tabla3[[#This Row],[Nº DE SEMANA]],'registro operativa'!$Y$3:$Y$11268,"&lt;0")</f>
        <v>0</v>
      </c>
      <c r="K300" s="6">
        <f>COUNTIFS('registro operativa'!$H$3:$H$11268,Tabla3[[#This Row],[Nº DE SEMANA]],'registro operativa'!$Y$3:$Y$11268,0)</f>
        <v>0</v>
      </c>
      <c r="L300" s="6" t="str">
        <f t="shared" si="21"/>
        <v/>
      </c>
      <c r="M300" s="6" t="str">
        <f>IFERROR(AVERAGEIFS('registro operativa'!$Y$3:$Y$11268,'registro operativa'!$G$3:$G$11268,Tabla3[[#This Row],[Nº DE SEMANA]],'registro operativa'!$Y$3:$Y$11268,"&gt;0"),"")</f>
        <v/>
      </c>
      <c r="N300" s="6" t="str">
        <f>IFERROR(AVERAGEIFS('registro operativa'!$Y$3:$Y$11268,'registro operativa'!$G$3:$G$11268,Tabla3[[#This Row],[Nº DE SEMANA]],'registro operativa'!$Y$3:$Y$11268,"&lt;0"),"")</f>
        <v/>
      </c>
      <c r="O300" s="6" t="str">
        <f t="shared" si="22"/>
        <v/>
      </c>
      <c r="P300" s="6" t="str">
        <f t="shared" si="23"/>
        <v/>
      </c>
      <c r="Q300" s="23"/>
      <c r="R300" s="23"/>
      <c r="S300" s="23"/>
    </row>
    <row r="301" spans="1:19" x14ac:dyDescent="0.25">
      <c r="A301" s="23"/>
      <c r="B301" s="23"/>
      <c r="C301" s="6">
        <f>IFERROR(COUNTIFS('registro operativa'!$AE$3:$AE$11268,1,'registro operativa'!$G$3:$G$11268,Tabla3[[#This Row],[Nº DE SEMANA]]),"")</f>
        <v>0</v>
      </c>
      <c r="D301" s="6">
        <f>SUMIF(Tabla1[SEMANA],Tabla3[[#This Row],[Nº DE SEMANA]],Tabla1[GROSS])</f>
        <v>0</v>
      </c>
      <c r="E301" s="6">
        <f>SUMIF(Tabla1[SEMANA],Tabla3[[#This Row],[Nº DE SEMANA]],Tabla1[NETO EN PPRO8])</f>
        <v>0</v>
      </c>
      <c r="F301" s="6">
        <f>SUMIF(Tabla1[SEMANA],Tabla3[[#This Row],[Nº DE SEMANA]],Tabla1[FEES])</f>
        <v>0</v>
      </c>
      <c r="G301" s="6" t="str">
        <f t="shared" si="20"/>
        <v/>
      </c>
      <c r="H301" s="6">
        <f>COUNTIF('registro operativa'!$G$3:$G$11268,Tabla3[[#This Row],[Nº DE SEMANA]])</f>
        <v>0</v>
      </c>
      <c r="I301" s="6">
        <f>COUNTIFS('registro operativa'!$G$3:$G$11268,Tabla3[[#This Row],[Nº DE SEMANA]],'registro operativa'!$Y$3:$Y$11268,"&gt;0")</f>
        <v>0</v>
      </c>
      <c r="J301" s="6">
        <f>COUNTIFS('registro operativa'!$G$3:$G$11268,Tabla3[[#This Row],[Nº DE SEMANA]],'registro operativa'!$Y$3:$Y$11268,"&lt;0")</f>
        <v>0</v>
      </c>
      <c r="K301" s="6">
        <f>COUNTIFS('registro operativa'!$H$3:$H$11268,Tabla3[[#This Row],[Nº DE SEMANA]],'registro operativa'!$Y$3:$Y$11268,0)</f>
        <v>0</v>
      </c>
      <c r="L301" s="6" t="str">
        <f t="shared" si="21"/>
        <v/>
      </c>
      <c r="M301" s="6" t="str">
        <f>IFERROR(AVERAGEIFS('registro operativa'!$Y$3:$Y$11268,'registro operativa'!$G$3:$G$11268,Tabla3[[#This Row],[Nº DE SEMANA]],'registro operativa'!$Y$3:$Y$11268,"&gt;0"),"")</f>
        <v/>
      </c>
      <c r="N301" s="6" t="str">
        <f>IFERROR(AVERAGEIFS('registro operativa'!$Y$3:$Y$11268,'registro operativa'!$G$3:$G$11268,Tabla3[[#This Row],[Nº DE SEMANA]],'registro operativa'!$Y$3:$Y$11268,"&lt;0"),"")</f>
        <v/>
      </c>
      <c r="O301" s="6" t="str">
        <f t="shared" si="22"/>
        <v/>
      </c>
      <c r="P301" s="6" t="str">
        <f t="shared" si="23"/>
        <v/>
      </c>
      <c r="Q301" s="23"/>
      <c r="R301" s="23"/>
      <c r="S301" s="23"/>
    </row>
    <row r="302" spans="1:19" x14ac:dyDescent="0.25">
      <c r="A302" s="23"/>
      <c r="B302" s="23"/>
      <c r="C302" s="6">
        <f>IFERROR(COUNTIFS('registro operativa'!$AE$3:$AE$11268,1,'registro operativa'!$G$3:$G$11268,Tabla3[[#This Row],[Nº DE SEMANA]]),"")</f>
        <v>0</v>
      </c>
      <c r="D302" s="6">
        <f>SUMIF(Tabla1[SEMANA],Tabla3[[#This Row],[Nº DE SEMANA]],Tabla1[GROSS])</f>
        <v>0</v>
      </c>
      <c r="E302" s="6">
        <f>SUMIF(Tabla1[SEMANA],Tabla3[[#This Row],[Nº DE SEMANA]],Tabla1[NETO EN PPRO8])</f>
        <v>0</v>
      </c>
      <c r="F302" s="6">
        <f>SUMIF(Tabla1[SEMANA],Tabla3[[#This Row],[Nº DE SEMANA]],Tabla1[FEES])</f>
        <v>0</v>
      </c>
      <c r="G302" s="6" t="str">
        <f t="shared" si="20"/>
        <v/>
      </c>
      <c r="H302" s="6">
        <f>COUNTIF('registro operativa'!$G$3:$G$11268,Tabla3[[#This Row],[Nº DE SEMANA]])</f>
        <v>0</v>
      </c>
      <c r="I302" s="6">
        <f>COUNTIFS('registro operativa'!$G$3:$G$11268,Tabla3[[#This Row],[Nº DE SEMANA]],'registro operativa'!$Y$3:$Y$11268,"&gt;0")</f>
        <v>0</v>
      </c>
      <c r="J302" s="6">
        <f>COUNTIFS('registro operativa'!$G$3:$G$11268,Tabla3[[#This Row],[Nº DE SEMANA]],'registro operativa'!$Y$3:$Y$11268,"&lt;0")</f>
        <v>0</v>
      </c>
      <c r="K302" s="6">
        <f>COUNTIFS('registro operativa'!$H$3:$H$11268,Tabla3[[#This Row],[Nº DE SEMANA]],'registro operativa'!$Y$3:$Y$11268,0)</f>
        <v>0</v>
      </c>
      <c r="L302" s="6" t="str">
        <f t="shared" si="21"/>
        <v/>
      </c>
      <c r="M302" s="6" t="str">
        <f>IFERROR(AVERAGEIFS('registro operativa'!$Y$3:$Y$11268,'registro operativa'!$G$3:$G$11268,Tabla3[[#This Row],[Nº DE SEMANA]],'registro operativa'!$Y$3:$Y$11268,"&gt;0"),"")</f>
        <v/>
      </c>
      <c r="N302" s="6" t="str">
        <f>IFERROR(AVERAGEIFS('registro operativa'!$Y$3:$Y$11268,'registro operativa'!$G$3:$G$11268,Tabla3[[#This Row],[Nº DE SEMANA]],'registro operativa'!$Y$3:$Y$11268,"&lt;0"),"")</f>
        <v/>
      </c>
      <c r="O302" s="6" t="str">
        <f t="shared" si="22"/>
        <v/>
      </c>
      <c r="P302" s="6" t="str">
        <f t="shared" si="23"/>
        <v/>
      </c>
      <c r="Q302" s="23"/>
      <c r="R302" s="23"/>
      <c r="S302" s="23"/>
    </row>
    <row r="303" spans="1:19" x14ac:dyDescent="0.25">
      <c r="A303" s="23"/>
      <c r="B303" s="23"/>
      <c r="C303" s="6">
        <f>IFERROR(COUNTIFS('registro operativa'!$AE$3:$AE$11268,1,'registro operativa'!$G$3:$G$11268,Tabla3[[#This Row],[Nº DE SEMANA]]),"")</f>
        <v>0</v>
      </c>
      <c r="D303" s="6">
        <f>SUMIF(Tabla1[SEMANA],Tabla3[[#This Row],[Nº DE SEMANA]],Tabla1[GROSS])</f>
        <v>0</v>
      </c>
      <c r="E303" s="6">
        <f>SUMIF(Tabla1[SEMANA],Tabla3[[#This Row],[Nº DE SEMANA]],Tabla1[NETO EN PPRO8])</f>
        <v>0</v>
      </c>
      <c r="F303" s="6">
        <f>SUMIF(Tabla1[SEMANA],Tabla3[[#This Row],[Nº DE SEMANA]],Tabla1[FEES])</f>
        <v>0</v>
      </c>
      <c r="G303" s="6" t="str">
        <f t="shared" si="20"/>
        <v/>
      </c>
      <c r="H303" s="6">
        <f>COUNTIF('registro operativa'!$G$3:$G$11268,Tabla3[[#This Row],[Nº DE SEMANA]])</f>
        <v>0</v>
      </c>
      <c r="I303" s="6">
        <f>COUNTIFS('registro operativa'!$G$3:$G$11268,Tabla3[[#This Row],[Nº DE SEMANA]],'registro operativa'!$Y$3:$Y$11268,"&gt;0")</f>
        <v>0</v>
      </c>
      <c r="J303" s="6">
        <f>COUNTIFS('registro operativa'!$G$3:$G$11268,Tabla3[[#This Row],[Nº DE SEMANA]],'registro operativa'!$Y$3:$Y$11268,"&lt;0")</f>
        <v>0</v>
      </c>
      <c r="K303" s="6">
        <f>COUNTIFS('registro operativa'!$H$3:$H$11268,Tabla3[[#This Row],[Nº DE SEMANA]],'registro operativa'!$Y$3:$Y$11268,0)</f>
        <v>0</v>
      </c>
      <c r="L303" s="6" t="str">
        <f t="shared" si="21"/>
        <v/>
      </c>
      <c r="M303" s="6" t="str">
        <f>IFERROR(AVERAGEIFS('registro operativa'!$Y$3:$Y$11268,'registro operativa'!$G$3:$G$11268,Tabla3[[#This Row],[Nº DE SEMANA]],'registro operativa'!$Y$3:$Y$11268,"&gt;0"),"")</f>
        <v/>
      </c>
      <c r="N303" s="6" t="str">
        <f>IFERROR(AVERAGEIFS('registro operativa'!$Y$3:$Y$11268,'registro operativa'!$G$3:$G$11268,Tabla3[[#This Row],[Nº DE SEMANA]],'registro operativa'!$Y$3:$Y$11268,"&lt;0"),"")</f>
        <v/>
      </c>
      <c r="O303" s="6" t="str">
        <f t="shared" si="22"/>
        <v/>
      </c>
      <c r="P303" s="6" t="str">
        <f t="shared" si="23"/>
        <v/>
      </c>
      <c r="Q303" s="23"/>
      <c r="R303" s="23"/>
      <c r="S303" s="23"/>
    </row>
    <row r="304" spans="1:19" x14ac:dyDescent="0.25">
      <c r="A304" s="23"/>
      <c r="B304" s="23"/>
      <c r="C304" s="6">
        <f>IFERROR(COUNTIFS('registro operativa'!$AE$3:$AE$11268,1,'registro operativa'!$G$3:$G$11268,Tabla3[[#This Row],[Nº DE SEMANA]]),"")</f>
        <v>0</v>
      </c>
      <c r="D304" s="6">
        <f>SUMIF(Tabla1[SEMANA],Tabla3[[#This Row],[Nº DE SEMANA]],Tabla1[GROSS])</f>
        <v>0</v>
      </c>
      <c r="E304" s="6">
        <f>SUMIF(Tabla1[SEMANA],Tabla3[[#This Row],[Nº DE SEMANA]],Tabla1[NETO EN PPRO8])</f>
        <v>0</v>
      </c>
      <c r="F304" s="6">
        <f>SUMIF(Tabla1[SEMANA],Tabla3[[#This Row],[Nº DE SEMANA]],Tabla1[FEES])</f>
        <v>0</v>
      </c>
      <c r="G304" s="6" t="str">
        <f t="shared" si="20"/>
        <v/>
      </c>
      <c r="H304" s="6">
        <f>COUNTIF('registro operativa'!$G$3:$G$11268,Tabla3[[#This Row],[Nº DE SEMANA]])</f>
        <v>0</v>
      </c>
      <c r="I304" s="6">
        <f>COUNTIFS('registro operativa'!$G$3:$G$11268,Tabla3[[#This Row],[Nº DE SEMANA]],'registro operativa'!$Y$3:$Y$11268,"&gt;0")</f>
        <v>0</v>
      </c>
      <c r="J304" s="6">
        <f>COUNTIFS('registro operativa'!$G$3:$G$11268,Tabla3[[#This Row],[Nº DE SEMANA]],'registro operativa'!$Y$3:$Y$11268,"&lt;0")</f>
        <v>0</v>
      </c>
      <c r="K304" s="6">
        <f>COUNTIFS('registro operativa'!$H$3:$H$11268,Tabla3[[#This Row],[Nº DE SEMANA]],'registro operativa'!$Y$3:$Y$11268,0)</f>
        <v>0</v>
      </c>
      <c r="L304" s="6" t="str">
        <f t="shared" si="21"/>
        <v/>
      </c>
      <c r="M304" s="6" t="str">
        <f>IFERROR(AVERAGEIFS('registro operativa'!$Y$3:$Y$11268,'registro operativa'!$G$3:$G$11268,Tabla3[[#This Row],[Nº DE SEMANA]],'registro operativa'!$Y$3:$Y$11268,"&gt;0"),"")</f>
        <v/>
      </c>
      <c r="N304" s="6" t="str">
        <f>IFERROR(AVERAGEIFS('registro operativa'!$Y$3:$Y$11268,'registro operativa'!$G$3:$G$11268,Tabla3[[#This Row],[Nº DE SEMANA]],'registro operativa'!$Y$3:$Y$11268,"&lt;0"),"")</f>
        <v/>
      </c>
      <c r="O304" s="6" t="str">
        <f t="shared" si="22"/>
        <v/>
      </c>
      <c r="P304" s="6" t="str">
        <f t="shared" si="23"/>
        <v/>
      </c>
      <c r="Q304" s="23"/>
      <c r="R304" s="23"/>
      <c r="S304" s="23"/>
    </row>
    <row r="305" spans="1:19" x14ac:dyDescent="0.25">
      <c r="A305" s="23"/>
      <c r="B305" s="23"/>
      <c r="C305" s="6">
        <f>IFERROR(COUNTIFS('registro operativa'!$AE$3:$AE$11268,1,'registro operativa'!$G$3:$G$11268,Tabla3[[#This Row],[Nº DE SEMANA]]),"")</f>
        <v>0</v>
      </c>
      <c r="D305" s="6">
        <f>SUMIF(Tabla1[SEMANA],Tabla3[[#This Row],[Nº DE SEMANA]],Tabla1[GROSS])</f>
        <v>0</v>
      </c>
      <c r="E305" s="6">
        <f>SUMIF(Tabla1[SEMANA],Tabla3[[#This Row],[Nº DE SEMANA]],Tabla1[NETO EN PPRO8])</f>
        <v>0</v>
      </c>
      <c r="F305" s="6">
        <f>SUMIF(Tabla1[SEMANA],Tabla3[[#This Row],[Nº DE SEMANA]],Tabla1[FEES])</f>
        <v>0</v>
      </c>
      <c r="G305" s="6" t="str">
        <f t="shared" si="20"/>
        <v/>
      </c>
      <c r="H305" s="6">
        <f>COUNTIF('registro operativa'!$G$3:$G$11268,Tabla3[[#This Row],[Nº DE SEMANA]])</f>
        <v>0</v>
      </c>
      <c r="I305" s="6">
        <f>COUNTIFS('registro operativa'!$G$3:$G$11268,Tabla3[[#This Row],[Nº DE SEMANA]],'registro operativa'!$Y$3:$Y$11268,"&gt;0")</f>
        <v>0</v>
      </c>
      <c r="J305" s="6">
        <f>COUNTIFS('registro operativa'!$G$3:$G$11268,Tabla3[[#This Row],[Nº DE SEMANA]],'registro operativa'!$Y$3:$Y$11268,"&lt;0")</f>
        <v>0</v>
      </c>
      <c r="K305" s="6">
        <f>COUNTIFS('registro operativa'!$H$3:$H$11268,Tabla3[[#This Row],[Nº DE SEMANA]],'registro operativa'!$Y$3:$Y$11268,0)</f>
        <v>0</v>
      </c>
      <c r="L305" s="6" t="str">
        <f t="shared" si="21"/>
        <v/>
      </c>
      <c r="M305" s="6" t="str">
        <f>IFERROR(AVERAGEIFS('registro operativa'!$Y$3:$Y$11268,'registro operativa'!$G$3:$G$11268,Tabla3[[#This Row],[Nº DE SEMANA]],'registro operativa'!$Y$3:$Y$11268,"&gt;0"),"")</f>
        <v/>
      </c>
      <c r="N305" s="6" t="str">
        <f>IFERROR(AVERAGEIFS('registro operativa'!$Y$3:$Y$11268,'registro operativa'!$G$3:$G$11268,Tabla3[[#This Row],[Nº DE SEMANA]],'registro operativa'!$Y$3:$Y$11268,"&lt;0"),"")</f>
        <v/>
      </c>
      <c r="O305" s="6" t="str">
        <f t="shared" si="22"/>
        <v/>
      </c>
      <c r="P305" s="6" t="str">
        <f t="shared" si="23"/>
        <v/>
      </c>
      <c r="Q305" s="23"/>
      <c r="R305" s="23"/>
      <c r="S305" s="23"/>
    </row>
    <row r="306" spans="1:19" x14ac:dyDescent="0.25">
      <c r="A306" s="23"/>
      <c r="B306" s="23"/>
      <c r="C306" s="6">
        <f>IFERROR(COUNTIFS('registro operativa'!$AE$3:$AE$11268,1,'registro operativa'!$G$3:$G$11268,Tabla3[[#This Row],[Nº DE SEMANA]]),"")</f>
        <v>0</v>
      </c>
      <c r="D306" s="6">
        <f>SUMIF(Tabla1[SEMANA],Tabla3[[#This Row],[Nº DE SEMANA]],Tabla1[GROSS])</f>
        <v>0</v>
      </c>
      <c r="E306" s="6">
        <f>SUMIF(Tabla1[SEMANA],Tabla3[[#This Row],[Nº DE SEMANA]],Tabla1[NETO EN PPRO8])</f>
        <v>0</v>
      </c>
      <c r="F306" s="6">
        <f>SUMIF(Tabla1[SEMANA],Tabla3[[#This Row],[Nº DE SEMANA]],Tabla1[FEES])</f>
        <v>0</v>
      </c>
      <c r="G306" s="6" t="str">
        <f t="shared" si="20"/>
        <v/>
      </c>
      <c r="H306" s="6">
        <f>COUNTIF('registro operativa'!$G$3:$G$11268,Tabla3[[#This Row],[Nº DE SEMANA]])</f>
        <v>0</v>
      </c>
      <c r="I306" s="6">
        <f>COUNTIFS('registro operativa'!$G$3:$G$11268,Tabla3[[#This Row],[Nº DE SEMANA]],'registro operativa'!$Y$3:$Y$11268,"&gt;0")</f>
        <v>0</v>
      </c>
      <c r="J306" s="6">
        <f>COUNTIFS('registro operativa'!$G$3:$G$11268,Tabla3[[#This Row],[Nº DE SEMANA]],'registro operativa'!$Y$3:$Y$11268,"&lt;0")</f>
        <v>0</v>
      </c>
      <c r="K306" s="6">
        <f>COUNTIFS('registro operativa'!$H$3:$H$11268,Tabla3[[#This Row],[Nº DE SEMANA]],'registro operativa'!$Y$3:$Y$11268,0)</f>
        <v>0</v>
      </c>
      <c r="L306" s="6" t="str">
        <f t="shared" si="21"/>
        <v/>
      </c>
      <c r="M306" s="6" t="str">
        <f>IFERROR(AVERAGEIFS('registro operativa'!$Y$3:$Y$11268,'registro operativa'!$G$3:$G$11268,Tabla3[[#This Row],[Nº DE SEMANA]],'registro operativa'!$Y$3:$Y$11268,"&gt;0"),"")</f>
        <v/>
      </c>
      <c r="N306" s="6" t="str">
        <f>IFERROR(AVERAGEIFS('registro operativa'!$Y$3:$Y$11268,'registro operativa'!$G$3:$G$11268,Tabla3[[#This Row],[Nº DE SEMANA]],'registro operativa'!$Y$3:$Y$11268,"&lt;0"),"")</f>
        <v/>
      </c>
      <c r="O306" s="6" t="str">
        <f t="shared" si="22"/>
        <v/>
      </c>
      <c r="P306" s="6" t="str">
        <f t="shared" si="23"/>
        <v/>
      </c>
      <c r="Q306" s="23"/>
      <c r="R306" s="23"/>
      <c r="S306" s="23"/>
    </row>
    <row r="307" spans="1:19" x14ac:dyDescent="0.25">
      <c r="A307" s="23"/>
      <c r="B307" s="23"/>
      <c r="C307" s="6">
        <f>IFERROR(COUNTIFS('registro operativa'!$AE$3:$AE$11268,1,'registro operativa'!$G$3:$G$11268,Tabla3[[#This Row],[Nº DE SEMANA]]),"")</f>
        <v>0</v>
      </c>
      <c r="D307" s="6">
        <f>SUMIF(Tabla1[SEMANA],Tabla3[[#This Row],[Nº DE SEMANA]],Tabla1[GROSS])</f>
        <v>0</v>
      </c>
      <c r="E307" s="6">
        <f>SUMIF(Tabla1[SEMANA],Tabla3[[#This Row],[Nº DE SEMANA]],Tabla1[NETO EN PPRO8])</f>
        <v>0</v>
      </c>
      <c r="F307" s="6">
        <f>SUMIF(Tabla1[SEMANA],Tabla3[[#This Row],[Nº DE SEMANA]],Tabla1[FEES])</f>
        <v>0</v>
      </c>
      <c r="G307" s="6" t="str">
        <f t="shared" si="20"/>
        <v/>
      </c>
      <c r="H307" s="6">
        <f>COUNTIF('registro operativa'!$G$3:$G$11268,Tabla3[[#This Row],[Nº DE SEMANA]])</f>
        <v>0</v>
      </c>
      <c r="I307" s="6">
        <f>COUNTIFS('registro operativa'!$G$3:$G$11268,Tabla3[[#This Row],[Nº DE SEMANA]],'registro operativa'!$Y$3:$Y$11268,"&gt;0")</f>
        <v>0</v>
      </c>
      <c r="J307" s="6">
        <f>COUNTIFS('registro operativa'!$G$3:$G$11268,Tabla3[[#This Row],[Nº DE SEMANA]],'registro operativa'!$Y$3:$Y$11268,"&lt;0")</f>
        <v>0</v>
      </c>
      <c r="K307" s="6">
        <f>COUNTIFS('registro operativa'!$H$3:$H$11268,Tabla3[[#This Row],[Nº DE SEMANA]],'registro operativa'!$Y$3:$Y$11268,0)</f>
        <v>0</v>
      </c>
      <c r="L307" s="6" t="str">
        <f t="shared" si="21"/>
        <v/>
      </c>
      <c r="M307" s="6" t="str">
        <f>IFERROR(AVERAGEIFS('registro operativa'!$Y$3:$Y$11268,'registro operativa'!$G$3:$G$11268,Tabla3[[#This Row],[Nº DE SEMANA]],'registro operativa'!$Y$3:$Y$11268,"&gt;0"),"")</f>
        <v/>
      </c>
      <c r="N307" s="6" t="str">
        <f>IFERROR(AVERAGEIFS('registro operativa'!$Y$3:$Y$11268,'registro operativa'!$G$3:$G$11268,Tabla3[[#This Row],[Nº DE SEMANA]],'registro operativa'!$Y$3:$Y$11268,"&lt;0"),"")</f>
        <v/>
      </c>
      <c r="O307" s="6" t="str">
        <f t="shared" si="22"/>
        <v/>
      </c>
      <c r="P307" s="6" t="str">
        <f t="shared" si="23"/>
        <v/>
      </c>
      <c r="Q307" s="23"/>
      <c r="R307" s="23"/>
      <c r="S307" s="23"/>
    </row>
    <row r="308" spans="1:19" x14ac:dyDescent="0.25">
      <c r="A308" s="23"/>
      <c r="B308" s="23"/>
      <c r="C308" s="6">
        <f>IFERROR(COUNTIFS('registro operativa'!$AE$3:$AE$11268,1,'registro operativa'!$G$3:$G$11268,Tabla3[[#This Row],[Nº DE SEMANA]]),"")</f>
        <v>0</v>
      </c>
      <c r="D308" s="6">
        <f>SUMIF(Tabla1[SEMANA],Tabla3[[#This Row],[Nº DE SEMANA]],Tabla1[GROSS])</f>
        <v>0</v>
      </c>
      <c r="E308" s="6">
        <f>SUMIF(Tabla1[SEMANA],Tabla3[[#This Row],[Nº DE SEMANA]],Tabla1[NETO EN PPRO8])</f>
        <v>0</v>
      </c>
      <c r="F308" s="6">
        <f>SUMIF(Tabla1[SEMANA],Tabla3[[#This Row],[Nº DE SEMANA]],Tabla1[FEES])</f>
        <v>0</v>
      </c>
      <c r="G308" s="6" t="str">
        <f t="shared" si="20"/>
        <v/>
      </c>
      <c r="H308" s="6">
        <f>COUNTIF('registro operativa'!$G$3:$G$11268,Tabla3[[#This Row],[Nº DE SEMANA]])</f>
        <v>0</v>
      </c>
      <c r="I308" s="6">
        <f>COUNTIFS('registro operativa'!$G$3:$G$11268,Tabla3[[#This Row],[Nº DE SEMANA]],'registro operativa'!$Y$3:$Y$11268,"&gt;0")</f>
        <v>0</v>
      </c>
      <c r="J308" s="6">
        <f>COUNTIFS('registro operativa'!$G$3:$G$11268,Tabla3[[#This Row],[Nº DE SEMANA]],'registro operativa'!$Y$3:$Y$11268,"&lt;0")</f>
        <v>0</v>
      </c>
      <c r="K308" s="6">
        <f>COUNTIFS('registro operativa'!$H$3:$H$11268,Tabla3[[#This Row],[Nº DE SEMANA]],'registro operativa'!$Y$3:$Y$11268,0)</f>
        <v>0</v>
      </c>
      <c r="L308" s="6" t="str">
        <f t="shared" si="21"/>
        <v/>
      </c>
      <c r="M308" s="6" t="str">
        <f>IFERROR(AVERAGEIFS('registro operativa'!$Y$3:$Y$11268,'registro operativa'!$G$3:$G$11268,Tabla3[[#This Row],[Nº DE SEMANA]],'registro operativa'!$Y$3:$Y$11268,"&gt;0"),"")</f>
        <v/>
      </c>
      <c r="N308" s="6" t="str">
        <f>IFERROR(AVERAGEIFS('registro operativa'!$Y$3:$Y$11268,'registro operativa'!$G$3:$G$11268,Tabla3[[#This Row],[Nº DE SEMANA]],'registro operativa'!$Y$3:$Y$11268,"&lt;0"),"")</f>
        <v/>
      </c>
      <c r="O308" s="6" t="str">
        <f t="shared" si="22"/>
        <v/>
      </c>
      <c r="P308" s="6" t="str">
        <f t="shared" si="23"/>
        <v/>
      </c>
      <c r="Q308" s="23"/>
      <c r="R308" s="23"/>
      <c r="S308" s="23"/>
    </row>
    <row r="309" spans="1:19" x14ac:dyDescent="0.25">
      <c r="A309" s="23"/>
      <c r="B309" s="23"/>
      <c r="C309" s="6">
        <f>IFERROR(COUNTIFS('registro operativa'!$AE$3:$AE$11268,1,'registro operativa'!$G$3:$G$11268,Tabla3[[#This Row],[Nº DE SEMANA]]),"")</f>
        <v>0</v>
      </c>
      <c r="D309" s="6">
        <f>SUMIF(Tabla1[SEMANA],Tabla3[[#This Row],[Nº DE SEMANA]],Tabla1[GROSS])</f>
        <v>0</v>
      </c>
      <c r="E309" s="6">
        <f>SUMIF(Tabla1[SEMANA],Tabla3[[#This Row],[Nº DE SEMANA]],Tabla1[NETO EN PPRO8])</f>
        <v>0</v>
      </c>
      <c r="F309" s="6">
        <f>SUMIF(Tabla1[SEMANA],Tabla3[[#This Row],[Nº DE SEMANA]],Tabla1[FEES])</f>
        <v>0</v>
      </c>
      <c r="G309" s="6" t="str">
        <f t="shared" si="20"/>
        <v/>
      </c>
      <c r="H309" s="6">
        <f>COUNTIF('registro operativa'!$G$3:$G$11268,Tabla3[[#This Row],[Nº DE SEMANA]])</f>
        <v>0</v>
      </c>
      <c r="I309" s="6">
        <f>COUNTIFS('registro operativa'!$G$3:$G$11268,Tabla3[[#This Row],[Nº DE SEMANA]],'registro operativa'!$Y$3:$Y$11268,"&gt;0")</f>
        <v>0</v>
      </c>
      <c r="J309" s="6">
        <f>COUNTIFS('registro operativa'!$G$3:$G$11268,Tabla3[[#This Row],[Nº DE SEMANA]],'registro operativa'!$Y$3:$Y$11268,"&lt;0")</f>
        <v>0</v>
      </c>
      <c r="K309" s="6">
        <f>COUNTIFS('registro operativa'!$H$3:$H$11268,Tabla3[[#This Row],[Nº DE SEMANA]],'registro operativa'!$Y$3:$Y$11268,0)</f>
        <v>0</v>
      </c>
      <c r="L309" s="6" t="str">
        <f t="shared" si="21"/>
        <v/>
      </c>
      <c r="M309" s="6" t="str">
        <f>IFERROR(AVERAGEIFS('registro operativa'!$Y$3:$Y$11268,'registro operativa'!$G$3:$G$11268,Tabla3[[#This Row],[Nº DE SEMANA]],'registro operativa'!$Y$3:$Y$11268,"&gt;0"),"")</f>
        <v/>
      </c>
      <c r="N309" s="6" t="str">
        <f>IFERROR(AVERAGEIFS('registro operativa'!$Y$3:$Y$11268,'registro operativa'!$G$3:$G$11268,Tabla3[[#This Row],[Nº DE SEMANA]],'registro operativa'!$Y$3:$Y$11268,"&lt;0"),"")</f>
        <v/>
      </c>
      <c r="O309" s="6" t="str">
        <f t="shared" si="22"/>
        <v/>
      </c>
      <c r="P309" s="6" t="str">
        <f t="shared" si="23"/>
        <v/>
      </c>
      <c r="Q309" s="23"/>
      <c r="R309" s="23"/>
      <c r="S309" s="23"/>
    </row>
    <row r="310" spans="1:19" x14ac:dyDescent="0.25">
      <c r="A310" s="23"/>
      <c r="B310" s="23"/>
      <c r="C310" s="6">
        <f>IFERROR(COUNTIFS('registro operativa'!$AE$3:$AE$11268,1,'registro operativa'!$G$3:$G$11268,Tabla3[[#This Row],[Nº DE SEMANA]]),"")</f>
        <v>0</v>
      </c>
      <c r="D310" s="6">
        <f>SUMIF(Tabla1[SEMANA],Tabla3[[#This Row],[Nº DE SEMANA]],Tabla1[GROSS])</f>
        <v>0</v>
      </c>
      <c r="E310" s="6">
        <f>SUMIF(Tabla1[SEMANA],Tabla3[[#This Row],[Nº DE SEMANA]],Tabla1[NETO EN PPRO8])</f>
        <v>0</v>
      </c>
      <c r="F310" s="6">
        <f>SUMIF(Tabla1[SEMANA],Tabla3[[#This Row],[Nº DE SEMANA]],Tabla1[FEES])</f>
        <v>0</v>
      </c>
      <c r="G310" s="6" t="str">
        <f t="shared" si="20"/>
        <v/>
      </c>
      <c r="H310" s="6">
        <f>COUNTIF('registro operativa'!$G$3:$G$11268,Tabla3[[#This Row],[Nº DE SEMANA]])</f>
        <v>0</v>
      </c>
      <c r="I310" s="6">
        <f>COUNTIFS('registro operativa'!$G$3:$G$11268,Tabla3[[#This Row],[Nº DE SEMANA]],'registro operativa'!$Y$3:$Y$11268,"&gt;0")</f>
        <v>0</v>
      </c>
      <c r="J310" s="6">
        <f>COUNTIFS('registro operativa'!$G$3:$G$11268,Tabla3[[#This Row],[Nº DE SEMANA]],'registro operativa'!$Y$3:$Y$11268,"&lt;0")</f>
        <v>0</v>
      </c>
      <c r="K310" s="6">
        <f>COUNTIFS('registro operativa'!$H$3:$H$11268,Tabla3[[#This Row],[Nº DE SEMANA]],'registro operativa'!$Y$3:$Y$11268,0)</f>
        <v>0</v>
      </c>
      <c r="L310" s="6" t="str">
        <f t="shared" si="21"/>
        <v/>
      </c>
      <c r="M310" s="6" t="str">
        <f>IFERROR(AVERAGEIFS('registro operativa'!$Y$3:$Y$11268,'registro operativa'!$G$3:$G$11268,Tabla3[[#This Row],[Nº DE SEMANA]],'registro operativa'!$Y$3:$Y$11268,"&gt;0"),"")</f>
        <v/>
      </c>
      <c r="N310" s="6" t="str">
        <f>IFERROR(AVERAGEIFS('registro operativa'!$Y$3:$Y$11268,'registro operativa'!$G$3:$G$11268,Tabla3[[#This Row],[Nº DE SEMANA]],'registro operativa'!$Y$3:$Y$11268,"&lt;0"),"")</f>
        <v/>
      </c>
      <c r="O310" s="6" t="str">
        <f t="shared" si="22"/>
        <v/>
      </c>
      <c r="P310" s="6" t="str">
        <f t="shared" si="23"/>
        <v/>
      </c>
      <c r="Q310" s="23"/>
      <c r="R310" s="23"/>
      <c r="S310" s="23"/>
    </row>
    <row r="311" spans="1:19" x14ac:dyDescent="0.25">
      <c r="A311" s="23"/>
      <c r="B311" s="23"/>
      <c r="C311" s="6">
        <f>IFERROR(COUNTIFS('registro operativa'!$AE$3:$AE$11268,1,'registro operativa'!$G$3:$G$11268,Tabla3[[#This Row],[Nº DE SEMANA]]),"")</f>
        <v>0</v>
      </c>
      <c r="D311" s="6">
        <f>SUMIF(Tabla1[SEMANA],Tabla3[[#This Row],[Nº DE SEMANA]],Tabla1[GROSS])</f>
        <v>0</v>
      </c>
      <c r="E311" s="6">
        <f>SUMIF(Tabla1[SEMANA],Tabla3[[#This Row],[Nº DE SEMANA]],Tabla1[NETO EN PPRO8])</f>
        <v>0</v>
      </c>
      <c r="F311" s="6">
        <f>SUMIF(Tabla1[SEMANA],Tabla3[[#This Row],[Nº DE SEMANA]],Tabla1[FEES])</f>
        <v>0</v>
      </c>
      <c r="G311" s="6" t="str">
        <f t="shared" si="20"/>
        <v/>
      </c>
      <c r="H311" s="6">
        <f>COUNTIF('registro operativa'!$G$3:$G$11268,Tabla3[[#This Row],[Nº DE SEMANA]])</f>
        <v>0</v>
      </c>
      <c r="I311" s="6">
        <f>COUNTIFS('registro operativa'!$G$3:$G$11268,Tabla3[[#This Row],[Nº DE SEMANA]],'registro operativa'!$Y$3:$Y$11268,"&gt;0")</f>
        <v>0</v>
      </c>
      <c r="J311" s="6">
        <f>COUNTIFS('registro operativa'!$G$3:$G$11268,Tabla3[[#This Row],[Nº DE SEMANA]],'registro operativa'!$Y$3:$Y$11268,"&lt;0")</f>
        <v>0</v>
      </c>
      <c r="K311" s="6">
        <f>COUNTIFS('registro operativa'!$H$3:$H$11268,Tabla3[[#This Row],[Nº DE SEMANA]],'registro operativa'!$Y$3:$Y$11268,0)</f>
        <v>0</v>
      </c>
      <c r="L311" s="6" t="str">
        <f t="shared" si="21"/>
        <v/>
      </c>
      <c r="M311" s="6" t="str">
        <f>IFERROR(AVERAGEIFS('registro operativa'!$Y$3:$Y$11268,'registro operativa'!$G$3:$G$11268,Tabla3[[#This Row],[Nº DE SEMANA]],'registro operativa'!$Y$3:$Y$11268,"&gt;0"),"")</f>
        <v/>
      </c>
      <c r="N311" s="6" t="str">
        <f>IFERROR(AVERAGEIFS('registro operativa'!$Y$3:$Y$11268,'registro operativa'!$G$3:$G$11268,Tabla3[[#This Row],[Nº DE SEMANA]],'registro operativa'!$Y$3:$Y$11268,"&lt;0"),"")</f>
        <v/>
      </c>
      <c r="O311" s="6" t="str">
        <f t="shared" si="22"/>
        <v/>
      </c>
      <c r="P311" s="6" t="str">
        <f t="shared" si="23"/>
        <v/>
      </c>
      <c r="Q311" s="23"/>
      <c r="R311" s="23"/>
      <c r="S311" s="23"/>
    </row>
    <row r="312" spans="1:19" x14ac:dyDescent="0.25">
      <c r="A312" s="23"/>
      <c r="B312" s="23"/>
      <c r="C312" s="6">
        <f>IFERROR(COUNTIFS('registro operativa'!$AE$3:$AE$11268,1,'registro operativa'!$G$3:$G$11268,Tabla3[[#This Row],[Nº DE SEMANA]]),"")</f>
        <v>0</v>
      </c>
      <c r="D312" s="6">
        <f>SUMIF(Tabla1[SEMANA],Tabla3[[#This Row],[Nº DE SEMANA]],Tabla1[GROSS])</f>
        <v>0</v>
      </c>
      <c r="E312" s="6">
        <f>SUMIF(Tabla1[SEMANA],Tabla3[[#This Row],[Nº DE SEMANA]],Tabla1[NETO EN PPRO8])</f>
        <v>0</v>
      </c>
      <c r="F312" s="6">
        <f>SUMIF(Tabla1[SEMANA],Tabla3[[#This Row],[Nº DE SEMANA]],Tabla1[FEES])</f>
        <v>0</v>
      </c>
      <c r="G312" s="6" t="str">
        <f t="shared" si="20"/>
        <v/>
      </c>
      <c r="H312" s="6">
        <f>COUNTIF('registro operativa'!$G$3:$G$11268,Tabla3[[#This Row],[Nº DE SEMANA]])</f>
        <v>0</v>
      </c>
      <c r="I312" s="6">
        <f>COUNTIFS('registro operativa'!$G$3:$G$11268,Tabla3[[#This Row],[Nº DE SEMANA]],'registro operativa'!$Y$3:$Y$11268,"&gt;0")</f>
        <v>0</v>
      </c>
      <c r="J312" s="6">
        <f>COUNTIFS('registro operativa'!$G$3:$G$11268,Tabla3[[#This Row],[Nº DE SEMANA]],'registro operativa'!$Y$3:$Y$11268,"&lt;0")</f>
        <v>0</v>
      </c>
      <c r="K312" s="6">
        <f>COUNTIFS('registro operativa'!$H$3:$H$11268,Tabla3[[#This Row],[Nº DE SEMANA]],'registro operativa'!$Y$3:$Y$11268,0)</f>
        <v>0</v>
      </c>
      <c r="L312" s="6" t="str">
        <f t="shared" si="21"/>
        <v/>
      </c>
      <c r="M312" s="6" t="str">
        <f>IFERROR(AVERAGEIFS('registro operativa'!$Y$3:$Y$11268,'registro operativa'!$G$3:$G$11268,Tabla3[[#This Row],[Nº DE SEMANA]],'registro operativa'!$Y$3:$Y$11268,"&gt;0"),"")</f>
        <v/>
      </c>
      <c r="N312" s="6" t="str">
        <f>IFERROR(AVERAGEIFS('registro operativa'!$Y$3:$Y$11268,'registro operativa'!$G$3:$G$11268,Tabla3[[#This Row],[Nº DE SEMANA]],'registro operativa'!$Y$3:$Y$11268,"&lt;0"),"")</f>
        <v/>
      </c>
      <c r="O312" s="6" t="str">
        <f t="shared" si="22"/>
        <v/>
      </c>
      <c r="P312" s="6" t="str">
        <f t="shared" si="23"/>
        <v/>
      </c>
      <c r="Q312" s="23"/>
      <c r="R312" s="23"/>
      <c r="S312" s="23"/>
    </row>
    <row r="313" spans="1:19" x14ac:dyDescent="0.25">
      <c r="A313" s="23"/>
      <c r="B313" s="23"/>
      <c r="C313" s="6">
        <f>IFERROR(COUNTIFS('registro operativa'!$AE$3:$AE$11268,1,'registro operativa'!$G$3:$G$11268,Tabla3[[#This Row],[Nº DE SEMANA]]),"")</f>
        <v>0</v>
      </c>
      <c r="D313" s="6">
        <f>SUMIF(Tabla1[SEMANA],Tabla3[[#This Row],[Nº DE SEMANA]],Tabla1[GROSS])</f>
        <v>0</v>
      </c>
      <c r="E313" s="6">
        <f>SUMIF(Tabla1[SEMANA],Tabla3[[#This Row],[Nº DE SEMANA]],Tabla1[NETO EN PPRO8])</f>
        <v>0</v>
      </c>
      <c r="F313" s="6">
        <f>SUMIF(Tabla1[SEMANA],Tabla3[[#This Row],[Nº DE SEMANA]],Tabla1[FEES])</f>
        <v>0</v>
      </c>
      <c r="G313" s="6" t="str">
        <f t="shared" si="20"/>
        <v/>
      </c>
      <c r="H313" s="6">
        <f>COUNTIF('registro operativa'!$G$3:$G$11268,Tabla3[[#This Row],[Nº DE SEMANA]])</f>
        <v>0</v>
      </c>
      <c r="I313" s="6">
        <f>COUNTIFS('registro operativa'!$G$3:$G$11268,Tabla3[[#This Row],[Nº DE SEMANA]],'registro operativa'!$Y$3:$Y$11268,"&gt;0")</f>
        <v>0</v>
      </c>
      <c r="J313" s="6">
        <f>COUNTIFS('registro operativa'!$G$3:$G$11268,Tabla3[[#This Row],[Nº DE SEMANA]],'registro operativa'!$Y$3:$Y$11268,"&lt;0")</f>
        <v>0</v>
      </c>
      <c r="K313" s="6">
        <f>COUNTIFS('registro operativa'!$H$3:$H$11268,Tabla3[[#This Row],[Nº DE SEMANA]],'registro operativa'!$Y$3:$Y$11268,0)</f>
        <v>0</v>
      </c>
      <c r="L313" s="6" t="str">
        <f t="shared" si="21"/>
        <v/>
      </c>
      <c r="M313" s="6" t="str">
        <f>IFERROR(AVERAGEIFS('registro operativa'!$Y$3:$Y$11268,'registro operativa'!$G$3:$G$11268,Tabla3[[#This Row],[Nº DE SEMANA]],'registro operativa'!$Y$3:$Y$11268,"&gt;0"),"")</f>
        <v/>
      </c>
      <c r="N313" s="6" t="str">
        <f>IFERROR(AVERAGEIFS('registro operativa'!$Y$3:$Y$11268,'registro operativa'!$G$3:$G$11268,Tabla3[[#This Row],[Nº DE SEMANA]],'registro operativa'!$Y$3:$Y$11268,"&lt;0"),"")</f>
        <v/>
      </c>
      <c r="O313" s="6" t="str">
        <f t="shared" si="22"/>
        <v/>
      </c>
      <c r="P313" s="6" t="str">
        <f t="shared" si="23"/>
        <v/>
      </c>
      <c r="Q313" s="23"/>
      <c r="R313" s="23"/>
      <c r="S313" s="23"/>
    </row>
    <row r="314" spans="1:19" x14ac:dyDescent="0.25">
      <c r="A314" s="23"/>
      <c r="B314" s="23"/>
      <c r="C314" s="6">
        <f>IFERROR(COUNTIFS('registro operativa'!$AE$3:$AE$11268,1,'registro operativa'!$G$3:$G$11268,Tabla3[[#This Row],[Nº DE SEMANA]]),"")</f>
        <v>0</v>
      </c>
      <c r="D314" s="6">
        <f>SUMIF(Tabla1[SEMANA],Tabla3[[#This Row],[Nº DE SEMANA]],Tabla1[GROSS])</f>
        <v>0</v>
      </c>
      <c r="E314" s="6">
        <f>SUMIF(Tabla1[SEMANA],Tabla3[[#This Row],[Nº DE SEMANA]],Tabla1[NETO EN PPRO8])</f>
        <v>0</v>
      </c>
      <c r="F314" s="6">
        <f>SUMIF(Tabla1[SEMANA],Tabla3[[#This Row],[Nº DE SEMANA]],Tabla1[FEES])</f>
        <v>0</v>
      </c>
      <c r="G314" s="6" t="str">
        <f t="shared" si="20"/>
        <v/>
      </c>
      <c r="H314" s="6">
        <f>COUNTIF('registro operativa'!$G$3:$G$11268,Tabla3[[#This Row],[Nº DE SEMANA]])</f>
        <v>0</v>
      </c>
      <c r="I314" s="6">
        <f>COUNTIFS('registro operativa'!$G$3:$G$11268,Tabla3[[#This Row],[Nº DE SEMANA]],'registro operativa'!$Y$3:$Y$11268,"&gt;0")</f>
        <v>0</v>
      </c>
      <c r="J314" s="6">
        <f>COUNTIFS('registro operativa'!$G$3:$G$11268,Tabla3[[#This Row],[Nº DE SEMANA]],'registro operativa'!$Y$3:$Y$11268,"&lt;0")</f>
        <v>0</v>
      </c>
      <c r="K314" s="6">
        <f>COUNTIFS('registro operativa'!$H$3:$H$11268,Tabla3[[#This Row],[Nº DE SEMANA]],'registro operativa'!$Y$3:$Y$11268,0)</f>
        <v>0</v>
      </c>
      <c r="L314" s="6" t="str">
        <f t="shared" si="21"/>
        <v/>
      </c>
      <c r="M314" s="6" t="str">
        <f>IFERROR(AVERAGEIFS('registro operativa'!$Y$3:$Y$11268,'registro operativa'!$G$3:$G$11268,Tabla3[[#This Row],[Nº DE SEMANA]],'registro operativa'!$Y$3:$Y$11268,"&gt;0"),"")</f>
        <v/>
      </c>
      <c r="N314" s="6" t="str">
        <f>IFERROR(AVERAGEIFS('registro operativa'!$Y$3:$Y$11268,'registro operativa'!$G$3:$G$11268,Tabla3[[#This Row],[Nº DE SEMANA]],'registro operativa'!$Y$3:$Y$11268,"&lt;0"),"")</f>
        <v/>
      </c>
      <c r="O314" s="6" t="str">
        <f t="shared" si="22"/>
        <v/>
      </c>
      <c r="P314" s="6" t="str">
        <f t="shared" si="23"/>
        <v/>
      </c>
      <c r="Q314" s="23"/>
      <c r="R314" s="23"/>
      <c r="S314" s="23"/>
    </row>
    <row r="315" spans="1:19" x14ac:dyDescent="0.25">
      <c r="A315" s="23"/>
      <c r="B315" s="23"/>
      <c r="C315" s="6">
        <f>IFERROR(COUNTIFS('registro operativa'!$AE$3:$AE$11268,1,'registro operativa'!$G$3:$G$11268,Tabla3[[#This Row],[Nº DE SEMANA]]),"")</f>
        <v>0</v>
      </c>
      <c r="D315" s="6">
        <f>SUMIF(Tabla1[SEMANA],Tabla3[[#This Row],[Nº DE SEMANA]],Tabla1[GROSS])</f>
        <v>0</v>
      </c>
      <c r="E315" s="6">
        <f>SUMIF(Tabla1[SEMANA],Tabla3[[#This Row],[Nº DE SEMANA]],Tabla1[NETO EN PPRO8])</f>
        <v>0</v>
      </c>
      <c r="F315" s="6">
        <f>SUMIF(Tabla1[SEMANA],Tabla3[[#This Row],[Nº DE SEMANA]],Tabla1[FEES])</f>
        <v>0</v>
      </c>
      <c r="G315" s="6" t="str">
        <f t="shared" si="20"/>
        <v/>
      </c>
      <c r="H315" s="6">
        <f>COUNTIF('registro operativa'!$G$3:$G$11268,Tabla3[[#This Row],[Nº DE SEMANA]])</f>
        <v>0</v>
      </c>
      <c r="I315" s="6">
        <f>COUNTIFS('registro operativa'!$G$3:$G$11268,Tabla3[[#This Row],[Nº DE SEMANA]],'registro operativa'!$Y$3:$Y$11268,"&gt;0")</f>
        <v>0</v>
      </c>
      <c r="J315" s="6">
        <f>COUNTIFS('registro operativa'!$G$3:$G$11268,Tabla3[[#This Row],[Nº DE SEMANA]],'registro operativa'!$Y$3:$Y$11268,"&lt;0")</f>
        <v>0</v>
      </c>
      <c r="K315" s="6">
        <f>COUNTIFS('registro operativa'!$H$3:$H$11268,Tabla3[[#This Row],[Nº DE SEMANA]],'registro operativa'!$Y$3:$Y$11268,0)</f>
        <v>0</v>
      </c>
      <c r="L315" s="6" t="str">
        <f t="shared" si="21"/>
        <v/>
      </c>
      <c r="M315" s="6" t="str">
        <f>IFERROR(AVERAGEIFS('registro operativa'!$Y$3:$Y$11268,'registro operativa'!$G$3:$G$11268,Tabla3[[#This Row],[Nº DE SEMANA]],'registro operativa'!$Y$3:$Y$11268,"&gt;0"),"")</f>
        <v/>
      </c>
      <c r="N315" s="6" t="str">
        <f>IFERROR(AVERAGEIFS('registro operativa'!$Y$3:$Y$11268,'registro operativa'!$G$3:$G$11268,Tabla3[[#This Row],[Nº DE SEMANA]],'registro operativa'!$Y$3:$Y$11268,"&lt;0"),"")</f>
        <v/>
      </c>
      <c r="O315" s="6" t="str">
        <f t="shared" si="22"/>
        <v/>
      </c>
      <c r="P315" s="6" t="str">
        <f t="shared" si="23"/>
        <v/>
      </c>
      <c r="Q315" s="23"/>
      <c r="R315" s="23"/>
      <c r="S315" s="23"/>
    </row>
    <row r="316" spans="1:19" x14ac:dyDescent="0.25">
      <c r="A316" s="23"/>
      <c r="B316" s="23"/>
      <c r="C316" s="6">
        <f>IFERROR(COUNTIFS('registro operativa'!$AE$3:$AE$11268,1,'registro operativa'!$G$3:$G$11268,Tabla3[[#This Row],[Nº DE SEMANA]]),"")</f>
        <v>0</v>
      </c>
      <c r="D316" s="6">
        <f>SUMIF(Tabla1[SEMANA],Tabla3[[#This Row],[Nº DE SEMANA]],Tabla1[GROSS])</f>
        <v>0</v>
      </c>
      <c r="E316" s="6">
        <f>SUMIF(Tabla1[SEMANA],Tabla3[[#This Row],[Nº DE SEMANA]],Tabla1[NETO EN PPRO8])</f>
        <v>0</v>
      </c>
      <c r="F316" s="6">
        <f>SUMIF(Tabla1[SEMANA],Tabla3[[#This Row],[Nº DE SEMANA]],Tabla1[FEES])</f>
        <v>0</v>
      </c>
      <c r="G316" s="6" t="str">
        <f t="shared" si="20"/>
        <v/>
      </c>
      <c r="H316" s="6">
        <f>COUNTIF('registro operativa'!$G$3:$G$11268,Tabla3[[#This Row],[Nº DE SEMANA]])</f>
        <v>0</v>
      </c>
      <c r="I316" s="6">
        <f>COUNTIFS('registro operativa'!$G$3:$G$11268,Tabla3[[#This Row],[Nº DE SEMANA]],'registro operativa'!$Y$3:$Y$11268,"&gt;0")</f>
        <v>0</v>
      </c>
      <c r="J316" s="6">
        <f>COUNTIFS('registro operativa'!$G$3:$G$11268,Tabla3[[#This Row],[Nº DE SEMANA]],'registro operativa'!$Y$3:$Y$11268,"&lt;0")</f>
        <v>0</v>
      </c>
      <c r="K316" s="6">
        <f>COUNTIFS('registro operativa'!$H$3:$H$11268,Tabla3[[#This Row],[Nº DE SEMANA]],'registro operativa'!$Y$3:$Y$11268,0)</f>
        <v>0</v>
      </c>
      <c r="L316" s="6" t="str">
        <f t="shared" si="21"/>
        <v/>
      </c>
      <c r="M316" s="6" t="str">
        <f>IFERROR(AVERAGEIFS('registro operativa'!$Y$3:$Y$11268,'registro operativa'!$G$3:$G$11268,Tabla3[[#This Row],[Nº DE SEMANA]],'registro operativa'!$Y$3:$Y$11268,"&gt;0"),"")</f>
        <v/>
      </c>
      <c r="N316" s="6" t="str">
        <f>IFERROR(AVERAGEIFS('registro operativa'!$Y$3:$Y$11268,'registro operativa'!$G$3:$G$11268,Tabla3[[#This Row],[Nº DE SEMANA]],'registro operativa'!$Y$3:$Y$11268,"&lt;0"),"")</f>
        <v/>
      </c>
      <c r="O316" s="6" t="str">
        <f t="shared" si="22"/>
        <v/>
      </c>
      <c r="P316" s="6" t="str">
        <f t="shared" si="23"/>
        <v/>
      </c>
      <c r="Q316" s="23"/>
      <c r="R316" s="23"/>
      <c r="S316" s="23"/>
    </row>
    <row r="317" spans="1:19" x14ac:dyDescent="0.25">
      <c r="A317" s="23"/>
      <c r="B317" s="23"/>
      <c r="C317" s="6">
        <f>IFERROR(COUNTIFS('registro operativa'!$AE$3:$AE$11268,1,'registro operativa'!$G$3:$G$11268,Tabla3[[#This Row],[Nº DE SEMANA]]),"")</f>
        <v>0</v>
      </c>
      <c r="D317" s="6">
        <f>SUMIF(Tabla1[SEMANA],Tabla3[[#This Row],[Nº DE SEMANA]],Tabla1[GROSS])</f>
        <v>0</v>
      </c>
      <c r="E317" s="6">
        <f>SUMIF(Tabla1[SEMANA],Tabla3[[#This Row],[Nº DE SEMANA]],Tabla1[NETO EN PPRO8])</f>
        <v>0</v>
      </c>
      <c r="F317" s="6">
        <f>SUMIF(Tabla1[SEMANA],Tabla3[[#This Row],[Nº DE SEMANA]],Tabla1[FEES])</f>
        <v>0</v>
      </c>
      <c r="G317" s="6" t="str">
        <f t="shared" si="20"/>
        <v/>
      </c>
      <c r="H317" s="6">
        <f>COUNTIF('registro operativa'!$G$3:$G$11268,Tabla3[[#This Row],[Nº DE SEMANA]])</f>
        <v>0</v>
      </c>
      <c r="I317" s="6">
        <f>COUNTIFS('registro operativa'!$G$3:$G$11268,Tabla3[[#This Row],[Nº DE SEMANA]],'registro operativa'!$Y$3:$Y$11268,"&gt;0")</f>
        <v>0</v>
      </c>
      <c r="J317" s="6">
        <f>COUNTIFS('registro operativa'!$G$3:$G$11268,Tabla3[[#This Row],[Nº DE SEMANA]],'registro operativa'!$Y$3:$Y$11268,"&lt;0")</f>
        <v>0</v>
      </c>
      <c r="K317" s="6">
        <f>COUNTIFS('registro operativa'!$H$3:$H$11268,Tabla3[[#This Row],[Nº DE SEMANA]],'registro operativa'!$Y$3:$Y$11268,0)</f>
        <v>0</v>
      </c>
      <c r="L317" s="6" t="str">
        <f t="shared" si="21"/>
        <v/>
      </c>
      <c r="M317" s="6" t="str">
        <f>IFERROR(AVERAGEIFS('registro operativa'!$Y$3:$Y$11268,'registro operativa'!$G$3:$G$11268,Tabla3[[#This Row],[Nº DE SEMANA]],'registro operativa'!$Y$3:$Y$11268,"&gt;0"),"")</f>
        <v/>
      </c>
      <c r="N317" s="6" t="str">
        <f>IFERROR(AVERAGEIFS('registro operativa'!$Y$3:$Y$11268,'registro operativa'!$G$3:$G$11268,Tabla3[[#This Row],[Nº DE SEMANA]],'registro operativa'!$Y$3:$Y$11268,"&lt;0"),"")</f>
        <v/>
      </c>
      <c r="O317" s="6" t="str">
        <f t="shared" si="22"/>
        <v/>
      </c>
      <c r="P317" s="6" t="str">
        <f t="shared" si="23"/>
        <v/>
      </c>
      <c r="Q317" s="23"/>
      <c r="R317" s="23"/>
      <c r="S317" s="23"/>
    </row>
    <row r="318" spans="1:19" x14ac:dyDescent="0.25">
      <c r="A318" s="23"/>
      <c r="B318" s="23"/>
      <c r="C318" s="6">
        <f>IFERROR(COUNTIFS('registro operativa'!$AE$3:$AE$11268,1,'registro operativa'!$G$3:$G$11268,Tabla3[[#This Row],[Nº DE SEMANA]]),"")</f>
        <v>0</v>
      </c>
      <c r="D318" s="6">
        <f>SUMIF(Tabla1[SEMANA],Tabla3[[#This Row],[Nº DE SEMANA]],Tabla1[GROSS])</f>
        <v>0</v>
      </c>
      <c r="E318" s="6">
        <f>SUMIF(Tabla1[SEMANA],Tabla3[[#This Row],[Nº DE SEMANA]],Tabla1[NETO EN PPRO8])</f>
        <v>0</v>
      </c>
      <c r="F318" s="6">
        <f>SUMIF(Tabla1[SEMANA],Tabla3[[#This Row],[Nº DE SEMANA]],Tabla1[FEES])</f>
        <v>0</v>
      </c>
      <c r="G318" s="6" t="str">
        <f t="shared" si="20"/>
        <v/>
      </c>
      <c r="H318" s="6">
        <f>COUNTIF('registro operativa'!$G$3:$G$11268,Tabla3[[#This Row],[Nº DE SEMANA]])</f>
        <v>0</v>
      </c>
      <c r="I318" s="6">
        <f>COUNTIFS('registro operativa'!$G$3:$G$11268,Tabla3[[#This Row],[Nº DE SEMANA]],'registro operativa'!$Y$3:$Y$11268,"&gt;0")</f>
        <v>0</v>
      </c>
      <c r="J318" s="6">
        <f>COUNTIFS('registro operativa'!$G$3:$G$11268,Tabla3[[#This Row],[Nº DE SEMANA]],'registro operativa'!$Y$3:$Y$11268,"&lt;0")</f>
        <v>0</v>
      </c>
      <c r="K318" s="6">
        <f>COUNTIFS('registro operativa'!$H$3:$H$11268,Tabla3[[#This Row],[Nº DE SEMANA]],'registro operativa'!$Y$3:$Y$11268,0)</f>
        <v>0</v>
      </c>
      <c r="L318" s="6" t="str">
        <f t="shared" si="21"/>
        <v/>
      </c>
      <c r="M318" s="6" t="str">
        <f>IFERROR(AVERAGEIFS('registro operativa'!$Y$3:$Y$11268,'registro operativa'!$G$3:$G$11268,Tabla3[[#This Row],[Nº DE SEMANA]],'registro operativa'!$Y$3:$Y$11268,"&gt;0"),"")</f>
        <v/>
      </c>
      <c r="N318" s="6" t="str">
        <f>IFERROR(AVERAGEIFS('registro operativa'!$Y$3:$Y$11268,'registro operativa'!$G$3:$G$11268,Tabla3[[#This Row],[Nº DE SEMANA]],'registro operativa'!$Y$3:$Y$11268,"&lt;0"),"")</f>
        <v/>
      </c>
      <c r="O318" s="6" t="str">
        <f t="shared" si="22"/>
        <v/>
      </c>
      <c r="P318" s="6" t="str">
        <f t="shared" si="23"/>
        <v/>
      </c>
      <c r="Q318" s="23"/>
      <c r="R318" s="23"/>
      <c r="S318" s="23"/>
    </row>
    <row r="319" spans="1:19" x14ac:dyDescent="0.25">
      <c r="A319" s="23"/>
      <c r="B319" s="23"/>
      <c r="C319" s="6">
        <f>IFERROR(COUNTIFS('registro operativa'!$AE$3:$AE$11268,1,'registro operativa'!$G$3:$G$11268,Tabla3[[#This Row],[Nº DE SEMANA]]),"")</f>
        <v>0</v>
      </c>
      <c r="D319" s="6">
        <f>SUMIF(Tabla1[SEMANA],Tabla3[[#This Row],[Nº DE SEMANA]],Tabla1[GROSS])</f>
        <v>0</v>
      </c>
      <c r="E319" s="6">
        <f>SUMIF(Tabla1[SEMANA],Tabla3[[#This Row],[Nº DE SEMANA]],Tabla1[NETO EN PPRO8])</f>
        <v>0</v>
      </c>
      <c r="F319" s="6">
        <f>SUMIF(Tabla1[SEMANA],Tabla3[[#This Row],[Nº DE SEMANA]],Tabla1[FEES])</f>
        <v>0</v>
      </c>
      <c r="G319" s="6" t="str">
        <f t="shared" si="20"/>
        <v/>
      </c>
      <c r="H319" s="6">
        <f>COUNTIF('registro operativa'!$G$3:$G$11268,Tabla3[[#This Row],[Nº DE SEMANA]])</f>
        <v>0</v>
      </c>
      <c r="I319" s="6">
        <f>COUNTIFS('registro operativa'!$G$3:$G$11268,Tabla3[[#This Row],[Nº DE SEMANA]],'registro operativa'!$Y$3:$Y$11268,"&gt;0")</f>
        <v>0</v>
      </c>
      <c r="J319" s="6">
        <f>COUNTIFS('registro operativa'!$G$3:$G$11268,Tabla3[[#This Row],[Nº DE SEMANA]],'registro operativa'!$Y$3:$Y$11268,"&lt;0")</f>
        <v>0</v>
      </c>
      <c r="K319" s="6">
        <f>COUNTIFS('registro operativa'!$H$3:$H$11268,Tabla3[[#This Row],[Nº DE SEMANA]],'registro operativa'!$Y$3:$Y$11268,0)</f>
        <v>0</v>
      </c>
      <c r="L319" s="6" t="str">
        <f t="shared" si="21"/>
        <v/>
      </c>
      <c r="M319" s="6" t="str">
        <f>IFERROR(AVERAGEIFS('registro operativa'!$Y$3:$Y$11268,'registro operativa'!$G$3:$G$11268,Tabla3[[#This Row],[Nº DE SEMANA]],'registro operativa'!$Y$3:$Y$11268,"&gt;0"),"")</f>
        <v/>
      </c>
      <c r="N319" s="6" t="str">
        <f>IFERROR(AVERAGEIFS('registro operativa'!$Y$3:$Y$11268,'registro operativa'!$G$3:$G$11268,Tabla3[[#This Row],[Nº DE SEMANA]],'registro operativa'!$Y$3:$Y$11268,"&lt;0"),"")</f>
        <v/>
      </c>
      <c r="O319" s="6" t="str">
        <f t="shared" si="22"/>
        <v/>
      </c>
      <c r="P319" s="6" t="str">
        <f t="shared" si="23"/>
        <v/>
      </c>
      <c r="Q319" s="23"/>
      <c r="R319" s="23"/>
      <c r="S319" s="23"/>
    </row>
    <row r="320" spans="1:19" x14ac:dyDescent="0.25">
      <c r="A320" s="23"/>
      <c r="B320" s="23"/>
      <c r="C320" s="6">
        <f>IFERROR(COUNTIFS('registro operativa'!$AE$3:$AE$11268,1,'registro operativa'!$G$3:$G$11268,Tabla3[[#This Row],[Nº DE SEMANA]]),"")</f>
        <v>0</v>
      </c>
      <c r="D320" s="6">
        <f>SUMIF(Tabla1[SEMANA],Tabla3[[#This Row],[Nº DE SEMANA]],Tabla1[GROSS])</f>
        <v>0</v>
      </c>
      <c r="E320" s="6">
        <f>SUMIF(Tabla1[SEMANA],Tabla3[[#This Row],[Nº DE SEMANA]],Tabla1[NETO EN PPRO8])</f>
        <v>0</v>
      </c>
      <c r="F320" s="6">
        <f>SUMIF(Tabla1[SEMANA],Tabla3[[#This Row],[Nº DE SEMANA]],Tabla1[FEES])</f>
        <v>0</v>
      </c>
      <c r="G320" s="6" t="str">
        <f t="shared" si="20"/>
        <v/>
      </c>
      <c r="H320" s="6">
        <f>COUNTIF('registro operativa'!$G$3:$G$11268,Tabla3[[#This Row],[Nº DE SEMANA]])</f>
        <v>0</v>
      </c>
      <c r="I320" s="6">
        <f>COUNTIFS('registro operativa'!$G$3:$G$11268,Tabla3[[#This Row],[Nº DE SEMANA]],'registro operativa'!$Y$3:$Y$11268,"&gt;0")</f>
        <v>0</v>
      </c>
      <c r="J320" s="6">
        <f>COUNTIFS('registro operativa'!$G$3:$G$11268,Tabla3[[#This Row],[Nº DE SEMANA]],'registro operativa'!$Y$3:$Y$11268,"&lt;0")</f>
        <v>0</v>
      </c>
      <c r="K320" s="6">
        <f>COUNTIFS('registro operativa'!$H$3:$H$11268,Tabla3[[#This Row],[Nº DE SEMANA]],'registro operativa'!$Y$3:$Y$11268,0)</f>
        <v>0</v>
      </c>
      <c r="L320" s="6" t="str">
        <f t="shared" si="21"/>
        <v/>
      </c>
      <c r="M320" s="6" t="str">
        <f>IFERROR(AVERAGEIFS('registro operativa'!$Y$3:$Y$11268,'registro operativa'!$G$3:$G$11268,Tabla3[[#This Row],[Nº DE SEMANA]],'registro operativa'!$Y$3:$Y$11268,"&gt;0"),"")</f>
        <v/>
      </c>
      <c r="N320" s="6" t="str">
        <f>IFERROR(AVERAGEIFS('registro operativa'!$Y$3:$Y$11268,'registro operativa'!$G$3:$G$11268,Tabla3[[#This Row],[Nº DE SEMANA]],'registro operativa'!$Y$3:$Y$11268,"&lt;0"),"")</f>
        <v/>
      </c>
      <c r="O320" s="6" t="str">
        <f t="shared" si="22"/>
        <v/>
      </c>
      <c r="P320" s="6" t="str">
        <f t="shared" si="23"/>
        <v/>
      </c>
      <c r="Q320" s="23"/>
      <c r="R320" s="23"/>
      <c r="S320" s="23"/>
    </row>
    <row r="321" spans="1:19" x14ac:dyDescent="0.25">
      <c r="A321" s="23"/>
      <c r="B321" s="23"/>
      <c r="C321" s="6">
        <f>IFERROR(COUNTIFS('registro operativa'!$AE$3:$AE$11268,1,'registro operativa'!$G$3:$G$11268,Tabla3[[#This Row],[Nº DE SEMANA]]),"")</f>
        <v>0</v>
      </c>
      <c r="D321" s="6">
        <f>SUMIF(Tabla1[SEMANA],Tabla3[[#This Row],[Nº DE SEMANA]],Tabla1[GROSS])</f>
        <v>0</v>
      </c>
      <c r="E321" s="6">
        <f>SUMIF(Tabla1[SEMANA],Tabla3[[#This Row],[Nº DE SEMANA]],Tabla1[NETO EN PPRO8])</f>
        <v>0</v>
      </c>
      <c r="F321" s="6">
        <f>SUMIF(Tabla1[SEMANA],Tabla3[[#This Row],[Nº DE SEMANA]],Tabla1[FEES])</f>
        <v>0</v>
      </c>
      <c r="G321" s="6" t="str">
        <f t="shared" si="20"/>
        <v/>
      </c>
      <c r="H321" s="6">
        <f>COUNTIF('registro operativa'!$G$3:$G$11268,Tabla3[[#This Row],[Nº DE SEMANA]])</f>
        <v>0</v>
      </c>
      <c r="I321" s="6">
        <f>COUNTIFS('registro operativa'!$G$3:$G$11268,Tabla3[[#This Row],[Nº DE SEMANA]],'registro operativa'!$Y$3:$Y$11268,"&gt;0")</f>
        <v>0</v>
      </c>
      <c r="J321" s="6">
        <f>COUNTIFS('registro operativa'!$G$3:$G$11268,Tabla3[[#This Row],[Nº DE SEMANA]],'registro operativa'!$Y$3:$Y$11268,"&lt;0")</f>
        <v>0</v>
      </c>
      <c r="K321" s="6">
        <f>COUNTIFS('registro operativa'!$H$3:$H$11268,Tabla3[[#This Row],[Nº DE SEMANA]],'registro operativa'!$Y$3:$Y$11268,0)</f>
        <v>0</v>
      </c>
      <c r="L321" s="6" t="str">
        <f t="shared" si="21"/>
        <v/>
      </c>
      <c r="M321" s="6" t="str">
        <f>IFERROR(AVERAGEIFS('registro operativa'!$Y$3:$Y$11268,'registro operativa'!$G$3:$G$11268,Tabla3[[#This Row],[Nº DE SEMANA]],'registro operativa'!$Y$3:$Y$11268,"&gt;0"),"")</f>
        <v/>
      </c>
      <c r="N321" s="6" t="str">
        <f>IFERROR(AVERAGEIFS('registro operativa'!$Y$3:$Y$11268,'registro operativa'!$G$3:$G$11268,Tabla3[[#This Row],[Nº DE SEMANA]],'registro operativa'!$Y$3:$Y$11268,"&lt;0"),"")</f>
        <v/>
      </c>
      <c r="O321" s="6" t="str">
        <f t="shared" si="22"/>
        <v/>
      </c>
      <c r="P321" s="6" t="str">
        <f t="shared" si="23"/>
        <v/>
      </c>
      <c r="Q321" s="23"/>
      <c r="R321" s="23"/>
      <c r="S321" s="23"/>
    </row>
    <row r="322" spans="1:19" x14ac:dyDescent="0.25">
      <c r="A322" s="23"/>
      <c r="B322" s="23"/>
      <c r="C322" s="6">
        <f>IFERROR(COUNTIFS('registro operativa'!$AE$3:$AE$11268,1,'registro operativa'!$G$3:$G$11268,Tabla3[[#This Row],[Nº DE SEMANA]]),"")</f>
        <v>0</v>
      </c>
      <c r="D322" s="6">
        <f>SUMIF(Tabla1[SEMANA],Tabla3[[#This Row],[Nº DE SEMANA]],Tabla1[GROSS])</f>
        <v>0</v>
      </c>
      <c r="E322" s="6">
        <f>SUMIF(Tabla1[SEMANA],Tabla3[[#This Row],[Nº DE SEMANA]],Tabla1[NETO EN PPRO8])</f>
        <v>0</v>
      </c>
      <c r="F322" s="6">
        <f>SUMIF(Tabla1[SEMANA],Tabla3[[#This Row],[Nº DE SEMANA]],Tabla1[FEES])</f>
        <v>0</v>
      </c>
      <c r="G322" s="6" t="str">
        <f t="shared" si="20"/>
        <v/>
      </c>
      <c r="H322" s="6">
        <f>COUNTIF('registro operativa'!$G$3:$G$11268,Tabla3[[#This Row],[Nº DE SEMANA]])</f>
        <v>0</v>
      </c>
      <c r="I322" s="6">
        <f>COUNTIFS('registro operativa'!$G$3:$G$11268,Tabla3[[#This Row],[Nº DE SEMANA]],'registro operativa'!$Y$3:$Y$11268,"&gt;0")</f>
        <v>0</v>
      </c>
      <c r="J322" s="6">
        <f>COUNTIFS('registro operativa'!$G$3:$G$11268,Tabla3[[#This Row],[Nº DE SEMANA]],'registro operativa'!$Y$3:$Y$11268,"&lt;0")</f>
        <v>0</v>
      </c>
      <c r="K322" s="6">
        <f>COUNTIFS('registro operativa'!$H$3:$H$11268,Tabla3[[#This Row],[Nº DE SEMANA]],'registro operativa'!$Y$3:$Y$11268,0)</f>
        <v>0</v>
      </c>
      <c r="L322" s="6" t="str">
        <f t="shared" si="21"/>
        <v/>
      </c>
      <c r="M322" s="6" t="str">
        <f>IFERROR(AVERAGEIFS('registro operativa'!$Y$3:$Y$11268,'registro operativa'!$G$3:$G$11268,Tabla3[[#This Row],[Nº DE SEMANA]],'registro operativa'!$Y$3:$Y$11268,"&gt;0"),"")</f>
        <v/>
      </c>
      <c r="N322" s="6" t="str">
        <f>IFERROR(AVERAGEIFS('registro operativa'!$Y$3:$Y$11268,'registro operativa'!$G$3:$G$11268,Tabla3[[#This Row],[Nº DE SEMANA]],'registro operativa'!$Y$3:$Y$11268,"&lt;0"),"")</f>
        <v/>
      </c>
      <c r="O322" s="6" t="str">
        <f t="shared" si="22"/>
        <v/>
      </c>
      <c r="P322" s="6" t="str">
        <f t="shared" si="23"/>
        <v/>
      </c>
      <c r="Q322" s="23"/>
      <c r="R322" s="23"/>
      <c r="S322" s="23"/>
    </row>
    <row r="323" spans="1:19" x14ac:dyDescent="0.25">
      <c r="A323" s="23"/>
      <c r="B323" s="23"/>
      <c r="C323" s="6">
        <f>IFERROR(COUNTIFS('registro operativa'!$AE$3:$AE$11268,1,'registro operativa'!$G$3:$G$11268,Tabla3[[#This Row],[Nº DE SEMANA]]),"")</f>
        <v>0</v>
      </c>
      <c r="D323" s="6">
        <f>SUMIF(Tabla1[SEMANA],Tabla3[[#This Row],[Nº DE SEMANA]],Tabla1[GROSS])</f>
        <v>0</v>
      </c>
      <c r="E323" s="6">
        <f>SUMIF(Tabla1[SEMANA],Tabla3[[#This Row],[Nº DE SEMANA]],Tabla1[NETO EN PPRO8])</f>
        <v>0</v>
      </c>
      <c r="F323" s="6">
        <f>SUMIF(Tabla1[SEMANA],Tabla3[[#This Row],[Nº DE SEMANA]],Tabla1[FEES])</f>
        <v>0</v>
      </c>
      <c r="G323" s="6" t="str">
        <f t="shared" si="20"/>
        <v/>
      </c>
      <c r="H323" s="6">
        <f>COUNTIF('registro operativa'!$G$3:$G$11268,Tabla3[[#This Row],[Nº DE SEMANA]])</f>
        <v>0</v>
      </c>
      <c r="I323" s="6">
        <f>COUNTIFS('registro operativa'!$G$3:$G$11268,Tabla3[[#This Row],[Nº DE SEMANA]],'registro operativa'!$Y$3:$Y$11268,"&gt;0")</f>
        <v>0</v>
      </c>
      <c r="J323" s="6">
        <f>COUNTIFS('registro operativa'!$G$3:$G$11268,Tabla3[[#This Row],[Nº DE SEMANA]],'registro operativa'!$Y$3:$Y$11268,"&lt;0")</f>
        <v>0</v>
      </c>
      <c r="K323" s="6">
        <f>COUNTIFS('registro operativa'!$H$3:$H$11268,Tabla3[[#This Row],[Nº DE SEMANA]],'registro operativa'!$Y$3:$Y$11268,0)</f>
        <v>0</v>
      </c>
      <c r="L323" s="6" t="str">
        <f t="shared" si="21"/>
        <v/>
      </c>
      <c r="M323" s="6" t="str">
        <f>IFERROR(AVERAGEIFS('registro operativa'!$Y$3:$Y$11268,'registro operativa'!$G$3:$G$11268,Tabla3[[#This Row],[Nº DE SEMANA]],'registro operativa'!$Y$3:$Y$11268,"&gt;0"),"")</f>
        <v/>
      </c>
      <c r="N323" s="6" t="str">
        <f>IFERROR(AVERAGEIFS('registro operativa'!$Y$3:$Y$11268,'registro operativa'!$G$3:$G$11268,Tabla3[[#This Row],[Nº DE SEMANA]],'registro operativa'!$Y$3:$Y$11268,"&lt;0"),"")</f>
        <v/>
      </c>
      <c r="O323" s="6" t="str">
        <f t="shared" si="22"/>
        <v/>
      </c>
      <c r="P323" s="6" t="str">
        <f t="shared" si="23"/>
        <v/>
      </c>
      <c r="Q323" s="23"/>
      <c r="R323" s="23"/>
      <c r="S323" s="23"/>
    </row>
    <row r="324" spans="1:19" x14ac:dyDescent="0.25">
      <c r="A324" s="23"/>
      <c r="B324" s="23"/>
      <c r="C324" s="6">
        <f>IFERROR(COUNTIFS('registro operativa'!$AE$3:$AE$11268,1,'registro operativa'!$G$3:$G$11268,Tabla3[[#This Row],[Nº DE SEMANA]]),"")</f>
        <v>0</v>
      </c>
      <c r="D324" s="6">
        <f>SUMIF(Tabla1[SEMANA],Tabla3[[#This Row],[Nº DE SEMANA]],Tabla1[GROSS])</f>
        <v>0</v>
      </c>
      <c r="E324" s="6">
        <f>SUMIF(Tabla1[SEMANA],Tabla3[[#This Row],[Nº DE SEMANA]],Tabla1[NETO EN PPRO8])</f>
        <v>0</v>
      </c>
      <c r="F324" s="6">
        <f>SUMIF(Tabla1[SEMANA],Tabla3[[#This Row],[Nº DE SEMANA]],Tabla1[FEES])</f>
        <v>0</v>
      </c>
      <c r="G324" s="6" t="str">
        <f t="shared" si="20"/>
        <v/>
      </c>
      <c r="H324" s="6">
        <f>COUNTIF('registro operativa'!$G$3:$G$11268,Tabla3[[#This Row],[Nº DE SEMANA]])</f>
        <v>0</v>
      </c>
      <c r="I324" s="6">
        <f>COUNTIFS('registro operativa'!$G$3:$G$11268,Tabla3[[#This Row],[Nº DE SEMANA]],'registro operativa'!$Y$3:$Y$11268,"&gt;0")</f>
        <v>0</v>
      </c>
      <c r="J324" s="6">
        <f>COUNTIFS('registro operativa'!$G$3:$G$11268,Tabla3[[#This Row],[Nº DE SEMANA]],'registro operativa'!$Y$3:$Y$11268,"&lt;0")</f>
        <v>0</v>
      </c>
      <c r="K324" s="6">
        <f>COUNTIFS('registro operativa'!$H$3:$H$11268,Tabla3[[#This Row],[Nº DE SEMANA]],'registro operativa'!$Y$3:$Y$11268,0)</f>
        <v>0</v>
      </c>
      <c r="L324" s="6" t="str">
        <f t="shared" si="21"/>
        <v/>
      </c>
      <c r="M324" s="6" t="str">
        <f>IFERROR(AVERAGEIFS('registro operativa'!$Y$3:$Y$11268,'registro operativa'!$G$3:$G$11268,Tabla3[[#This Row],[Nº DE SEMANA]],'registro operativa'!$Y$3:$Y$11268,"&gt;0"),"")</f>
        <v/>
      </c>
      <c r="N324" s="6" t="str">
        <f>IFERROR(AVERAGEIFS('registro operativa'!$Y$3:$Y$11268,'registro operativa'!$G$3:$G$11268,Tabla3[[#This Row],[Nº DE SEMANA]],'registro operativa'!$Y$3:$Y$11268,"&lt;0"),"")</f>
        <v/>
      </c>
      <c r="O324" s="6" t="str">
        <f t="shared" si="22"/>
        <v/>
      </c>
      <c r="P324" s="6" t="str">
        <f t="shared" si="23"/>
        <v/>
      </c>
      <c r="Q324" s="23"/>
      <c r="R324" s="23"/>
      <c r="S324" s="23"/>
    </row>
    <row r="325" spans="1:19" x14ac:dyDescent="0.25">
      <c r="A325" s="23"/>
      <c r="B325" s="23"/>
      <c r="C325" s="6">
        <f>IFERROR(COUNTIFS('registro operativa'!$AE$3:$AE$11268,1,'registro operativa'!$G$3:$G$11268,Tabla3[[#This Row],[Nº DE SEMANA]]),"")</f>
        <v>0</v>
      </c>
      <c r="D325" s="6">
        <f>SUMIF(Tabla1[SEMANA],Tabla3[[#This Row],[Nº DE SEMANA]],Tabla1[GROSS])</f>
        <v>0</v>
      </c>
      <c r="E325" s="6">
        <f>SUMIF(Tabla1[SEMANA],Tabla3[[#This Row],[Nº DE SEMANA]],Tabla1[NETO EN PPRO8])</f>
        <v>0</v>
      </c>
      <c r="F325" s="6">
        <f>SUMIF(Tabla1[SEMANA],Tabla3[[#This Row],[Nº DE SEMANA]],Tabla1[FEES])</f>
        <v>0</v>
      </c>
      <c r="G325" s="6" t="str">
        <f t="shared" si="20"/>
        <v/>
      </c>
      <c r="H325" s="6">
        <f>COUNTIF('registro operativa'!$G$3:$G$11268,Tabla3[[#This Row],[Nº DE SEMANA]])</f>
        <v>0</v>
      </c>
      <c r="I325" s="6">
        <f>COUNTIFS('registro operativa'!$G$3:$G$11268,Tabla3[[#This Row],[Nº DE SEMANA]],'registro operativa'!$Y$3:$Y$11268,"&gt;0")</f>
        <v>0</v>
      </c>
      <c r="J325" s="6">
        <f>COUNTIFS('registro operativa'!$G$3:$G$11268,Tabla3[[#This Row],[Nº DE SEMANA]],'registro operativa'!$Y$3:$Y$11268,"&lt;0")</f>
        <v>0</v>
      </c>
      <c r="K325" s="6">
        <f>COUNTIFS('registro operativa'!$H$3:$H$11268,Tabla3[[#This Row],[Nº DE SEMANA]],'registro operativa'!$Y$3:$Y$11268,0)</f>
        <v>0</v>
      </c>
      <c r="L325" s="6" t="str">
        <f t="shared" si="21"/>
        <v/>
      </c>
      <c r="M325" s="6" t="str">
        <f>IFERROR(AVERAGEIFS('registro operativa'!$Y$3:$Y$11268,'registro operativa'!$G$3:$G$11268,Tabla3[[#This Row],[Nº DE SEMANA]],'registro operativa'!$Y$3:$Y$11268,"&gt;0"),"")</f>
        <v/>
      </c>
      <c r="N325" s="6" t="str">
        <f>IFERROR(AVERAGEIFS('registro operativa'!$Y$3:$Y$11268,'registro operativa'!$G$3:$G$11268,Tabla3[[#This Row],[Nº DE SEMANA]],'registro operativa'!$Y$3:$Y$11268,"&lt;0"),"")</f>
        <v/>
      </c>
      <c r="O325" s="6" t="str">
        <f t="shared" si="22"/>
        <v/>
      </c>
      <c r="P325" s="6" t="str">
        <f t="shared" si="23"/>
        <v/>
      </c>
      <c r="Q325" s="23"/>
      <c r="R325" s="23"/>
      <c r="S325" s="23"/>
    </row>
    <row r="326" spans="1:19" x14ac:dyDescent="0.25">
      <c r="A326" s="23"/>
      <c r="B326" s="23"/>
      <c r="C326" s="6">
        <f>IFERROR(COUNTIFS('registro operativa'!$AE$3:$AE$11268,1,'registro operativa'!$G$3:$G$11268,Tabla3[[#This Row],[Nº DE SEMANA]]),"")</f>
        <v>0</v>
      </c>
      <c r="D326" s="6">
        <f>SUMIF(Tabla1[SEMANA],Tabla3[[#This Row],[Nº DE SEMANA]],Tabla1[GROSS])</f>
        <v>0</v>
      </c>
      <c r="E326" s="6">
        <f>SUMIF(Tabla1[SEMANA],Tabla3[[#This Row],[Nº DE SEMANA]],Tabla1[NETO EN PPRO8])</f>
        <v>0</v>
      </c>
      <c r="F326" s="6">
        <f>SUMIF(Tabla1[SEMANA],Tabla3[[#This Row],[Nº DE SEMANA]],Tabla1[FEES])</f>
        <v>0</v>
      </c>
      <c r="G326" s="6" t="str">
        <f t="shared" si="20"/>
        <v/>
      </c>
      <c r="H326" s="6">
        <f>COUNTIF('registro operativa'!$G$3:$G$11268,Tabla3[[#This Row],[Nº DE SEMANA]])</f>
        <v>0</v>
      </c>
      <c r="I326" s="6">
        <f>COUNTIFS('registro operativa'!$G$3:$G$11268,Tabla3[[#This Row],[Nº DE SEMANA]],'registro operativa'!$Y$3:$Y$11268,"&gt;0")</f>
        <v>0</v>
      </c>
      <c r="J326" s="6">
        <f>COUNTIFS('registro operativa'!$G$3:$G$11268,Tabla3[[#This Row],[Nº DE SEMANA]],'registro operativa'!$Y$3:$Y$11268,"&lt;0")</f>
        <v>0</v>
      </c>
      <c r="K326" s="6">
        <f>COUNTIFS('registro operativa'!$H$3:$H$11268,Tabla3[[#This Row],[Nº DE SEMANA]],'registro operativa'!$Y$3:$Y$11268,0)</f>
        <v>0</v>
      </c>
      <c r="L326" s="6" t="str">
        <f t="shared" si="21"/>
        <v/>
      </c>
      <c r="M326" s="6" t="str">
        <f>IFERROR(AVERAGEIFS('registro operativa'!$Y$3:$Y$11268,'registro operativa'!$G$3:$G$11268,Tabla3[[#This Row],[Nº DE SEMANA]],'registro operativa'!$Y$3:$Y$11268,"&gt;0"),"")</f>
        <v/>
      </c>
      <c r="N326" s="6" t="str">
        <f>IFERROR(AVERAGEIFS('registro operativa'!$Y$3:$Y$11268,'registro operativa'!$G$3:$G$11268,Tabla3[[#This Row],[Nº DE SEMANA]],'registro operativa'!$Y$3:$Y$11268,"&lt;0"),"")</f>
        <v/>
      </c>
      <c r="O326" s="6" t="str">
        <f t="shared" si="22"/>
        <v/>
      </c>
      <c r="P326" s="6" t="str">
        <f t="shared" si="23"/>
        <v/>
      </c>
      <c r="Q326" s="23"/>
      <c r="R326" s="23"/>
      <c r="S326" s="23"/>
    </row>
    <row r="327" spans="1:19" x14ac:dyDescent="0.25">
      <c r="A327" s="23"/>
      <c r="B327" s="23"/>
      <c r="C327" s="6">
        <f>IFERROR(COUNTIFS('registro operativa'!$AE$3:$AE$11268,1,'registro operativa'!$G$3:$G$11268,Tabla3[[#This Row],[Nº DE SEMANA]]),"")</f>
        <v>0</v>
      </c>
      <c r="D327" s="6">
        <f>SUMIF(Tabla1[SEMANA],Tabla3[[#This Row],[Nº DE SEMANA]],Tabla1[GROSS])</f>
        <v>0</v>
      </c>
      <c r="E327" s="6">
        <f>SUMIF(Tabla1[SEMANA],Tabla3[[#This Row],[Nº DE SEMANA]],Tabla1[NETO EN PPRO8])</f>
        <v>0</v>
      </c>
      <c r="F327" s="6">
        <f>SUMIF(Tabla1[SEMANA],Tabla3[[#This Row],[Nº DE SEMANA]],Tabla1[FEES])</f>
        <v>0</v>
      </c>
      <c r="G327" s="6" t="str">
        <f t="shared" si="20"/>
        <v/>
      </c>
      <c r="H327" s="6">
        <f>COUNTIF('registro operativa'!$G$3:$G$11268,Tabla3[[#This Row],[Nº DE SEMANA]])</f>
        <v>0</v>
      </c>
      <c r="I327" s="6">
        <f>COUNTIFS('registro operativa'!$G$3:$G$11268,Tabla3[[#This Row],[Nº DE SEMANA]],'registro operativa'!$Y$3:$Y$11268,"&gt;0")</f>
        <v>0</v>
      </c>
      <c r="J327" s="6">
        <f>COUNTIFS('registro operativa'!$G$3:$G$11268,Tabla3[[#This Row],[Nº DE SEMANA]],'registro operativa'!$Y$3:$Y$11268,"&lt;0")</f>
        <v>0</v>
      </c>
      <c r="K327" s="6">
        <f>COUNTIFS('registro operativa'!$H$3:$H$11268,Tabla3[[#This Row],[Nº DE SEMANA]],'registro operativa'!$Y$3:$Y$11268,0)</f>
        <v>0</v>
      </c>
      <c r="L327" s="6" t="str">
        <f t="shared" si="21"/>
        <v/>
      </c>
      <c r="M327" s="6" t="str">
        <f>IFERROR(AVERAGEIFS('registro operativa'!$Y$3:$Y$11268,'registro operativa'!$G$3:$G$11268,Tabla3[[#This Row],[Nº DE SEMANA]],'registro operativa'!$Y$3:$Y$11268,"&gt;0"),"")</f>
        <v/>
      </c>
      <c r="N327" s="6" t="str">
        <f>IFERROR(AVERAGEIFS('registro operativa'!$Y$3:$Y$11268,'registro operativa'!$G$3:$G$11268,Tabla3[[#This Row],[Nº DE SEMANA]],'registro operativa'!$Y$3:$Y$11268,"&lt;0"),"")</f>
        <v/>
      </c>
      <c r="O327" s="6" t="str">
        <f t="shared" si="22"/>
        <v/>
      </c>
      <c r="P327" s="6" t="str">
        <f t="shared" si="23"/>
        <v/>
      </c>
      <c r="Q327" s="23"/>
      <c r="R327" s="23"/>
      <c r="S327" s="23"/>
    </row>
    <row r="328" spans="1:19" x14ac:dyDescent="0.25">
      <c r="A328" s="23"/>
      <c r="B328" s="23"/>
      <c r="C328" s="6">
        <f>IFERROR(COUNTIFS('registro operativa'!$AE$3:$AE$11268,1,'registro operativa'!$G$3:$G$11268,Tabla3[[#This Row],[Nº DE SEMANA]]),"")</f>
        <v>0</v>
      </c>
      <c r="D328" s="6">
        <f>SUMIF(Tabla1[SEMANA],Tabla3[[#This Row],[Nº DE SEMANA]],Tabla1[GROSS])</f>
        <v>0</v>
      </c>
      <c r="E328" s="6">
        <f>SUMIF(Tabla1[SEMANA],Tabla3[[#This Row],[Nº DE SEMANA]],Tabla1[NETO EN PPRO8])</f>
        <v>0</v>
      </c>
      <c r="F328" s="6">
        <f>SUMIF(Tabla1[SEMANA],Tabla3[[#This Row],[Nº DE SEMANA]],Tabla1[FEES])</f>
        <v>0</v>
      </c>
      <c r="G328" s="6" t="str">
        <f t="shared" ref="G328:G391" si="24">IFERROR(E328/C328,"")</f>
        <v/>
      </c>
      <c r="H328" s="6">
        <f>COUNTIF('registro operativa'!$G$3:$G$11268,Tabla3[[#This Row],[Nº DE SEMANA]])</f>
        <v>0</v>
      </c>
      <c r="I328" s="6">
        <f>COUNTIFS('registro operativa'!$G$3:$G$11268,Tabla3[[#This Row],[Nº DE SEMANA]],'registro operativa'!$Y$3:$Y$11268,"&gt;0")</f>
        <v>0</v>
      </c>
      <c r="J328" s="6">
        <f>COUNTIFS('registro operativa'!$G$3:$G$11268,Tabla3[[#This Row],[Nº DE SEMANA]],'registro operativa'!$Y$3:$Y$11268,"&lt;0")</f>
        <v>0</v>
      </c>
      <c r="K328" s="6">
        <f>COUNTIFS('registro operativa'!$H$3:$H$11268,Tabla3[[#This Row],[Nº DE SEMANA]],'registro operativa'!$Y$3:$Y$11268,0)</f>
        <v>0</v>
      </c>
      <c r="L328" s="6" t="str">
        <f t="shared" ref="L328:L391" si="25">IFERROR(H328/C328,"")</f>
        <v/>
      </c>
      <c r="M328" s="6" t="str">
        <f>IFERROR(AVERAGEIFS('registro operativa'!$Y$3:$Y$11268,'registro operativa'!$G$3:$G$11268,Tabla3[[#This Row],[Nº DE SEMANA]],'registro operativa'!$Y$3:$Y$11268,"&gt;0"),"")</f>
        <v/>
      </c>
      <c r="N328" s="6" t="str">
        <f>IFERROR(AVERAGEIFS('registro operativa'!$Y$3:$Y$11268,'registro operativa'!$G$3:$G$11268,Tabla3[[#This Row],[Nº DE SEMANA]],'registro operativa'!$Y$3:$Y$11268,"&lt;0"),"")</f>
        <v/>
      </c>
      <c r="O328" s="6" t="str">
        <f t="shared" ref="O328:O391" si="26">IFERROR(I328/(H328-K328),"")</f>
        <v/>
      </c>
      <c r="P328" s="6" t="str">
        <f t="shared" ref="P328:P391" si="27">IFERROR(M328/N328,"")</f>
        <v/>
      </c>
      <c r="Q328" s="23"/>
      <c r="R328" s="23"/>
      <c r="S328" s="23"/>
    </row>
    <row r="329" spans="1:19" x14ac:dyDescent="0.25">
      <c r="A329" s="23"/>
      <c r="B329" s="23"/>
      <c r="C329" s="6">
        <f>IFERROR(COUNTIFS('registro operativa'!$AE$3:$AE$11268,1,'registro operativa'!$G$3:$G$11268,Tabla3[[#This Row],[Nº DE SEMANA]]),"")</f>
        <v>0</v>
      </c>
      <c r="D329" s="6">
        <f>SUMIF(Tabla1[SEMANA],Tabla3[[#This Row],[Nº DE SEMANA]],Tabla1[GROSS])</f>
        <v>0</v>
      </c>
      <c r="E329" s="6">
        <f>SUMIF(Tabla1[SEMANA],Tabla3[[#This Row],[Nº DE SEMANA]],Tabla1[NETO EN PPRO8])</f>
        <v>0</v>
      </c>
      <c r="F329" s="6">
        <f>SUMIF(Tabla1[SEMANA],Tabla3[[#This Row],[Nº DE SEMANA]],Tabla1[FEES])</f>
        <v>0</v>
      </c>
      <c r="G329" s="6" t="str">
        <f t="shared" si="24"/>
        <v/>
      </c>
      <c r="H329" s="6">
        <f>COUNTIF('registro operativa'!$G$3:$G$11268,Tabla3[[#This Row],[Nº DE SEMANA]])</f>
        <v>0</v>
      </c>
      <c r="I329" s="6">
        <f>COUNTIFS('registro operativa'!$G$3:$G$11268,Tabla3[[#This Row],[Nº DE SEMANA]],'registro operativa'!$Y$3:$Y$11268,"&gt;0")</f>
        <v>0</v>
      </c>
      <c r="J329" s="6">
        <f>COUNTIFS('registro operativa'!$G$3:$G$11268,Tabla3[[#This Row],[Nº DE SEMANA]],'registro operativa'!$Y$3:$Y$11268,"&lt;0")</f>
        <v>0</v>
      </c>
      <c r="K329" s="6">
        <f>COUNTIFS('registro operativa'!$H$3:$H$11268,Tabla3[[#This Row],[Nº DE SEMANA]],'registro operativa'!$Y$3:$Y$11268,0)</f>
        <v>0</v>
      </c>
      <c r="L329" s="6" t="str">
        <f t="shared" si="25"/>
        <v/>
      </c>
      <c r="M329" s="6" t="str">
        <f>IFERROR(AVERAGEIFS('registro operativa'!$Y$3:$Y$11268,'registro operativa'!$G$3:$G$11268,Tabla3[[#This Row],[Nº DE SEMANA]],'registro operativa'!$Y$3:$Y$11268,"&gt;0"),"")</f>
        <v/>
      </c>
      <c r="N329" s="6" t="str">
        <f>IFERROR(AVERAGEIFS('registro operativa'!$Y$3:$Y$11268,'registro operativa'!$G$3:$G$11268,Tabla3[[#This Row],[Nº DE SEMANA]],'registro operativa'!$Y$3:$Y$11268,"&lt;0"),"")</f>
        <v/>
      </c>
      <c r="O329" s="6" t="str">
        <f t="shared" si="26"/>
        <v/>
      </c>
      <c r="P329" s="6" t="str">
        <f t="shared" si="27"/>
        <v/>
      </c>
      <c r="Q329" s="23"/>
      <c r="R329" s="23"/>
      <c r="S329" s="23"/>
    </row>
    <row r="330" spans="1:19" x14ac:dyDescent="0.25">
      <c r="A330" s="23"/>
      <c r="B330" s="23"/>
      <c r="C330" s="6">
        <f>IFERROR(COUNTIFS('registro operativa'!$AE$3:$AE$11268,1,'registro operativa'!$G$3:$G$11268,Tabla3[[#This Row],[Nº DE SEMANA]]),"")</f>
        <v>0</v>
      </c>
      <c r="D330" s="6">
        <f>SUMIF(Tabla1[SEMANA],Tabla3[[#This Row],[Nº DE SEMANA]],Tabla1[GROSS])</f>
        <v>0</v>
      </c>
      <c r="E330" s="6">
        <f>SUMIF(Tabla1[SEMANA],Tabla3[[#This Row],[Nº DE SEMANA]],Tabla1[NETO EN PPRO8])</f>
        <v>0</v>
      </c>
      <c r="F330" s="6">
        <f>SUMIF(Tabla1[SEMANA],Tabla3[[#This Row],[Nº DE SEMANA]],Tabla1[FEES])</f>
        <v>0</v>
      </c>
      <c r="G330" s="6" t="str">
        <f t="shared" si="24"/>
        <v/>
      </c>
      <c r="H330" s="6">
        <f>COUNTIF('registro operativa'!$G$3:$G$11268,Tabla3[[#This Row],[Nº DE SEMANA]])</f>
        <v>0</v>
      </c>
      <c r="I330" s="6">
        <f>COUNTIFS('registro operativa'!$G$3:$G$11268,Tabla3[[#This Row],[Nº DE SEMANA]],'registro operativa'!$Y$3:$Y$11268,"&gt;0")</f>
        <v>0</v>
      </c>
      <c r="J330" s="6">
        <f>COUNTIFS('registro operativa'!$G$3:$G$11268,Tabla3[[#This Row],[Nº DE SEMANA]],'registro operativa'!$Y$3:$Y$11268,"&lt;0")</f>
        <v>0</v>
      </c>
      <c r="K330" s="6">
        <f>COUNTIFS('registro operativa'!$H$3:$H$11268,Tabla3[[#This Row],[Nº DE SEMANA]],'registro operativa'!$Y$3:$Y$11268,0)</f>
        <v>0</v>
      </c>
      <c r="L330" s="6" t="str">
        <f t="shared" si="25"/>
        <v/>
      </c>
      <c r="M330" s="6" t="str">
        <f>IFERROR(AVERAGEIFS('registro operativa'!$Y$3:$Y$11268,'registro operativa'!$G$3:$G$11268,Tabla3[[#This Row],[Nº DE SEMANA]],'registro operativa'!$Y$3:$Y$11268,"&gt;0"),"")</f>
        <v/>
      </c>
      <c r="N330" s="6" t="str">
        <f>IFERROR(AVERAGEIFS('registro operativa'!$Y$3:$Y$11268,'registro operativa'!$G$3:$G$11268,Tabla3[[#This Row],[Nº DE SEMANA]],'registro operativa'!$Y$3:$Y$11268,"&lt;0"),"")</f>
        <v/>
      </c>
      <c r="O330" s="6" t="str">
        <f t="shared" si="26"/>
        <v/>
      </c>
      <c r="P330" s="6" t="str">
        <f t="shared" si="27"/>
        <v/>
      </c>
      <c r="Q330" s="23"/>
      <c r="R330" s="23"/>
      <c r="S330" s="23"/>
    </row>
    <row r="331" spans="1:19" x14ac:dyDescent="0.25">
      <c r="A331" s="23"/>
      <c r="B331" s="23"/>
      <c r="C331" s="6">
        <f>IFERROR(COUNTIFS('registro operativa'!$AE$3:$AE$11268,1,'registro operativa'!$G$3:$G$11268,Tabla3[[#This Row],[Nº DE SEMANA]]),"")</f>
        <v>0</v>
      </c>
      <c r="D331" s="6">
        <f>SUMIF(Tabla1[SEMANA],Tabla3[[#This Row],[Nº DE SEMANA]],Tabla1[GROSS])</f>
        <v>0</v>
      </c>
      <c r="E331" s="6">
        <f>SUMIF(Tabla1[SEMANA],Tabla3[[#This Row],[Nº DE SEMANA]],Tabla1[NETO EN PPRO8])</f>
        <v>0</v>
      </c>
      <c r="F331" s="6">
        <f>SUMIF(Tabla1[SEMANA],Tabla3[[#This Row],[Nº DE SEMANA]],Tabla1[FEES])</f>
        <v>0</v>
      </c>
      <c r="G331" s="6" t="str">
        <f t="shared" si="24"/>
        <v/>
      </c>
      <c r="H331" s="6">
        <f>COUNTIF('registro operativa'!$G$3:$G$11268,Tabla3[[#This Row],[Nº DE SEMANA]])</f>
        <v>0</v>
      </c>
      <c r="I331" s="6">
        <f>COUNTIFS('registro operativa'!$G$3:$G$11268,Tabla3[[#This Row],[Nº DE SEMANA]],'registro operativa'!$Y$3:$Y$11268,"&gt;0")</f>
        <v>0</v>
      </c>
      <c r="J331" s="6">
        <f>COUNTIFS('registro operativa'!$G$3:$G$11268,Tabla3[[#This Row],[Nº DE SEMANA]],'registro operativa'!$Y$3:$Y$11268,"&lt;0")</f>
        <v>0</v>
      </c>
      <c r="K331" s="6">
        <f>COUNTIFS('registro operativa'!$H$3:$H$11268,Tabla3[[#This Row],[Nº DE SEMANA]],'registro operativa'!$Y$3:$Y$11268,0)</f>
        <v>0</v>
      </c>
      <c r="L331" s="6" t="str">
        <f t="shared" si="25"/>
        <v/>
      </c>
      <c r="M331" s="6" t="str">
        <f>IFERROR(AVERAGEIFS('registro operativa'!$Y$3:$Y$11268,'registro operativa'!$G$3:$G$11268,Tabla3[[#This Row],[Nº DE SEMANA]],'registro operativa'!$Y$3:$Y$11268,"&gt;0"),"")</f>
        <v/>
      </c>
      <c r="N331" s="6" t="str">
        <f>IFERROR(AVERAGEIFS('registro operativa'!$Y$3:$Y$11268,'registro operativa'!$G$3:$G$11268,Tabla3[[#This Row],[Nº DE SEMANA]],'registro operativa'!$Y$3:$Y$11268,"&lt;0"),"")</f>
        <v/>
      </c>
      <c r="O331" s="6" t="str">
        <f t="shared" si="26"/>
        <v/>
      </c>
      <c r="P331" s="6" t="str">
        <f t="shared" si="27"/>
        <v/>
      </c>
      <c r="Q331" s="23"/>
      <c r="R331" s="23"/>
      <c r="S331" s="23"/>
    </row>
    <row r="332" spans="1:19" x14ac:dyDescent="0.25">
      <c r="A332" s="23"/>
      <c r="B332" s="23"/>
      <c r="C332" s="6">
        <f>IFERROR(COUNTIFS('registro operativa'!$AE$3:$AE$11268,1,'registro operativa'!$G$3:$G$11268,Tabla3[[#This Row],[Nº DE SEMANA]]),"")</f>
        <v>0</v>
      </c>
      <c r="D332" s="6">
        <f>SUMIF(Tabla1[SEMANA],Tabla3[[#This Row],[Nº DE SEMANA]],Tabla1[GROSS])</f>
        <v>0</v>
      </c>
      <c r="E332" s="6">
        <f>SUMIF(Tabla1[SEMANA],Tabla3[[#This Row],[Nº DE SEMANA]],Tabla1[NETO EN PPRO8])</f>
        <v>0</v>
      </c>
      <c r="F332" s="6">
        <f>SUMIF(Tabla1[SEMANA],Tabla3[[#This Row],[Nº DE SEMANA]],Tabla1[FEES])</f>
        <v>0</v>
      </c>
      <c r="G332" s="6" t="str">
        <f t="shared" si="24"/>
        <v/>
      </c>
      <c r="H332" s="6">
        <f>COUNTIF('registro operativa'!$G$3:$G$11268,Tabla3[[#This Row],[Nº DE SEMANA]])</f>
        <v>0</v>
      </c>
      <c r="I332" s="6">
        <f>COUNTIFS('registro operativa'!$G$3:$G$11268,Tabla3[[#This Row],[Nº DE SEMANA]],'registro operativa'!$Y$3:$Y$11268,"&gt;0")</f>
        <v>0</v>
      </c>
      <c r="J332" s="6">
        <f>COUNTIFS('registro operativa'!$G$3:$G$11268,Tabla3[[#This Row],[Nº DE SEMANA]],'registro operativa'!$Y$3:$Y$11268,"&lt;0")</f>
        <v>0</v>
      </c>
      <c r="K332" s="6">
        <f>COUNTIFS('registro operativa'!$H$3:$H$11268,Tabla3[[#This Row],[Nº DE SEMANA]],'registro operativa'!$Y$3:$Y$11268,0)</f>
        <v>0</v>
      </c>
      <c r="L332" s="6" t="str">
        <f t="shared" si="25"/>
        <v/>
      </c>
      <c r="M332" s="6" t="str">
        <f>IFERROR(AVERAGEIFS('registro operativa'!$Y$3:$Y$11268,'registro operativa'!$G$3:$G$11268,Tabla3[[#This Row],[Nº DE SEMANA]],'registro operativa'!$Y$3:$Y$11268,"&gt;0"),"")</f>
        <v/>
      </c>
      <c r="N332" s="6" t="str">
        <f>IFERROR(AVERAGEIFS('registro operativa'!$Y$3:$Y$11268,'registro operativa'!$G$3:$G$11268,Tabla3[[#This Row],[Nº DE SEMANA]],'registro operativa'!$Y$3:$Y$11268,"&lt;0"),"")</f>
        <v/>
      </c>
      <c r="O332" s="6" t="str">
        <f t="shared" si="26"/>
        <v/>
      </c>
      <c r="P332" s="6" t="str">
        <f t="shared" si="27"/>
        <v/>
      </c>
      <c r="Q332" s="23"/>
      <c r="R332" s="23"/>
      <c r="S332" s="23"/>
    </row>
    <row r="333" spans="1:19" x14ac:dyDescent="0.25">
      <c r="A333" s="23"/>
      <c r="B333" s="23"/>
      <c r="C333" s="6">
        <f>IFERROR(COUNTIFS('registro operativa'!$AE$3:$AE$11268,1,'registro operativa'!$G$3:$G$11268,Tabla3[[#This Row],[Nº DE SEMANA]]),"")</f>
        <v>0</v>
      </c>
      <c r="D333" s="6">
        <f>SUMIF(Tabla1[SEMANA],Tabla3[[#This Row],[Nº DE SEMANA]],Tabla1[GROSS])</f>
        <v>0</v>
      </c>
      <c r="E333" s="6">
        <f>SUMIF(Tabla1[SEMANA],Tabla3[[#This Row],[Nº DE SEMANA]],Tabla1[NETO EN PPRO8])</f>
        <v>0</v>
      </c>
      <c r="F333" s="6">
        <f>SUMIF(Tabla1[SEMANA],Tabla3[[#This Row],[Nº DE SEMANA]],Tabla1[FEES])</f>
        <v>0</v>
      </c>
      <c r="G333" s="6" t="str">
        <f t="shared" si="24"/>
        <v/>
      </c>
      <c r="H333" s="6">
        <f>COUNTIF('registro operativa'!$G$3:$G$11268,Tabla3[[#This Row],[Nº DE SEMANA]])</f>
        <v>0</v>
      </c>
      <c r="I333" s="6">
        <f>COUNTIFS('registro operativa'!$G$3:$G$11268,Tabla3[[#This Row],[Nº DE SEMANA]],'registro operativa'!$Y$3:$Y$11268,"&gt;0")</f>
        <v>0</v>
      </c>
      <c r="J333" s="6">
        <f>COUNTIFS('registro operativa'!$G$3:$G$11268,Tabla3[[#This Row],[Nº DE SEMANA]],'registro operativa'!$Y$3:$Y$11268,"&lt;0")</f>
        <v>0</v>
      </c>
      <c r="K333" s="6">
        <f>COUNTIFS('registro operativa'!$H$3:$H$11268,Tabla3[[#This Row],[Nº DE SEMANA]],'registro operativa'!$Y$3:$Y$11268,0)</f>
        <v>0</v>
      </c>
      <c r="L333" s="6" t="str">
        <f t="shared" si="25"/>
        <v/>
      </c>
      <c r="M333" s="6" t="str">
        <f>IFERROR(AVERAGEIFS('registro operativa'!$Y$3:$Y$11268,'registro operativa'!$G$3:$G$11268,Tabla3[[#This Row],[Nº DE SEMANA]],'registro operativa'!$Y$3:$Y$11268,"&gt;0"),"")</f>
        <v/>
      </c>
      <c r="N333" s="6" t="str">
        <f>IFERROR(AVERAGEIFS('registro operativa'!$Y$3:$Y$11268,'registro operativa'!$G$3:$G$11268,Tabla3[[#This Row],[Nº DE SEMANA]],'registro operativa'!$Y$3:$Y$11268,"&lt;0"),"")</f>
        <v/>
      </c>
      <c r="O333" s="6" t="str">
        <f t="shared" si="26"/>
        <v/>
      </c>
      <c r="P333" s="6" t="str">
        <f t="shared" si="27"/>
        <v/>
      </c>
      <c r="Q333" s="23"/>
      <c r="R333" s="23"/>
      <c r="S333" s="23"/>
    </row>
    <row r="334" spans="1:19" x14ac:dyDescent="0.25">
      <c r="A334" s="23"/>
      <c r="B334" s="23"/>
      <c r="C334" s="6">
        <f>IFERROR(COUNTIFS('registro operativa'!$AE$3:$AE$11268,1,'registro operativa'!$G$3:$G$11268,Tabla3[[#This Row],[Nº DE SEMANA]]),"")</f>
        <v>0</v>
      </c>
      <c r="D334" s="6">
        <f>SUMIF(Tabla1[SEMANA],Tabla3[[#This Row],[Nº DE SEMANA]],Tabla1[GROSS])</f>
        <v>0</v>
      </c>
      <c r="E334" s="6">
        <f>SUMIF(Tabla1[SEMANA],Tabla3[[#This Row],[Nº DE SEMANA]],Tabla1[NETO EN PPRO8])</f>
        <v>0</v>
      </c>
      <c r="F334" s="6">
        <f>SUMIF(Tabla1[SEMANA],Tabla3[[#This Row],[Nº DE SEMANA]],Tabla1[FEES])</f>
        <v>0</v>
      </c>
      <c r="G334" s="6" t="str">
        <f t="shared" si="24"/>
        <v/>
      </c>
      <c r="H334" s="6">
        <f>COUNTIF('registro operativa'!$G$3:$G$11268,Tabla3[[#This Row],[Nº DE SEMANA]])</f>
        <v>0</v>
      </c>
      <c r="I334" s="6">
        <f>COUNTIFS('registro operativa'!$G$3:$G$11268,Tabla3[[#This Row],[Nº DE SEMANA]],'registro operativa'!$Y$3:$Y$11268,"&gt;0")</f>
        <v>0</v>
      </c>
      <c r="J334" s="6">
        <f>COUNTIFS('registro operativa'!$G$3:$G$11268,Tabla3[[#This Row],[Nº DE SEMANA]],'registro operativa'!$Y$3:$Y$11268,"&lt;0")</f>
        <v>0</v>
      </c>
      <c r="K334" s="6">
        <f>COUNTIFS('registro operativa'!$H$3:$H$11268,Tabla3[[#This Row],[Nº DE SEMANA]],'registro operativa'!$Y$3:$Y$11268,0)</f>
        <v>0</v>
      </c>
      <c r="L334" s="6" t="str">
        <f t="shared" si="25"/>
        <v/>
      </c>
      <c r="M334" s="6" t="str">
        <f>IFERROR(AVERAGEIFS('registro operativa'!$Y$3:$Y$11268,'registro operativa'!$G$3:$G$11268,Tabla3[[#This Row],[Nº DE SEMANA]],'registro operativa'!$Y$3:$Y$11268,"&gt;0"),"")</f>
        <v/>
      </c>
      <c r="N334" s="6" t="str">
        <f>IFERROR(AVERAGEIFS('registro operativa'!$Y$3:$Y$11268,'registro operativa'!$G$3:$G$11268,Tabla3[[#This Row],[Nº DE SEMANA]],'registro operativa'!$Y$3:$Y$11268,"&lt;0"),"")</f>
        <v/>
      </c>
      <c r="O334" s="6" t="str">
        <f t="shared" si="26"/>
        <v/>
      </c>
      <c r="P334" s="6" t="str">
        <f t="shared" si="27"/>
        <v/>
      </c>
      <c r="Q334" s="23"/>
      <c r="R334" s="23"/>
      <c r="S334" s="23"/>
    </row>
    <row r="335" spans="1:19" x14ac:dyDescent="0.25">
      <c r="A335" s="23"/>
      <c r="B335" s="23"/>
      <c r="C335" s="6">
        <f>IFERROR(COUNTIFS('registro operativa'!$AE$3:$AE$11268,1,'registro operativa'!$G$3:$G$11268,Tabla3[[#This Row],[Nº DE SEMANA]]),"")</f>
        <v>0</v>
      </c>
      <c r="D335" s="6">
        <f>SUMIF(Tabla1[SEMANA],Tabla3[[#This Row],[Nº DE SEMANA]],Tabla1[GROSS])</f>
        <v>0</v>
      </c>
      <c r="E335" s="6">
        <f>SUMIF(Tabla1[SEMANA],Tabla3[[#This Row],[Nº DE SEMANA]],Tabla1[NETO EN PPRO8])</f>
        <v>0</v>
      </c>
      <c r="F335" s="6">
        <f>SUMIF(Tabla1[SEMANA],Tabla3[[#This Row],[Nº DE SEMANA]],Tabla1[FEES])</f>
        <v>0</v>
      </c>
      <c r="G335" s="6" t="str">
        <f t="shared" si="24"/>
        <v/>
      </c>
      <c r="H335" s="6">
        <f>COUNTIF('registro operativa'!$G$3:$G$11268,Tabla3[[#This Row],[Nº DE SEMANA]])</f>
        <v>0</v>
      </c>
      <c r="I335" s="6">
        <f>COUNTIFS('registro operativa'!$G$3:$G$11268,Tabla3[[#This Row],[Nº DE SEMANA]],'registro operativa'!$Y$3:$Y$11268,"&gt;0")</f>
        <v>0</v>
      </c>
      <c r="J335" s="6">
        <f>COUNTIFS('registro operativa'!$G$3:$G$11268,Tabla3[[#This Row],[Nº DE SEMANA]],'registro operativa'!$Y$3:$Y$11268,"&lt;0")</f>
        <v>0</v>
      </c>
      <c r="K335" s="6">
        <f>COUNTIFS('registro operativa'!$H$3:$H$11268,Tabla3[[#This Row],[Nº DE SEMANA]],'registro operativa'!$Y$3:$Y$11268,0)</f>
        <v>0</v>
      </c>
      <c r="L335" s="6" t="str">
        <f t="shared" si="25"/>
        <v/>
      </c>
      <c r="M335" s="6" t="str">
        <f>IFERROR(AVERAGEIFS('registro operativa'!$Y$3:$Y$11268,'registro operativa'!$G$3:$G$11268,Tabla3[[#This Row],[Nº DE SEMANA]],'registro operativa'!$Y$3:$Y$11268,"&gt;0"),"")</f>
        <v/>
      </c>
      <c r="N335" s="6" t="str">
        <f>IFERROR(AVERAGEIFS('registro operativa'!$Y$3:$Y$11268,'registro operativa'!$G$3:$G$11268,Tabla3[[#This Row],[Nº DE SEMANA]],'registro operativa'!$Y$3:$Y$11268,"&lt;0"),"")</f>
        <v/>
      </c>
      <c r="O335" s="6" t="str">
        <f t="shared" si="26"/>
        <v/>
      </c>
      <c r="P335" s="6" t="str">
        <f t="shared" si="27"/>
        <v/>
      </c>
      <c r="Q335" s="23"/>
      <c r="R335" s="23"/>
      <c r="S335" s="23"/>
    </row>
    <row r="336" spans="1:19" x14ac:dyDescent="0.25">
      <c r="A336" s="23"/>
      <c r="B336" s="23"/>
      <c r="C336" s="6">
        <f>IFERROR(COUNTIFS('registro operativa'!$AE$3:$AE$11268,1,'registro operativa'!$G$3:$G$11268,Tabla3[[#This Row],[Nº DE SEMANA]]),"")</f>
        <v>0</v>
      </c>
      <c r="D336" s="6">
        <f>SUMIF(Tabla1[SEMANA],Tabla3[[#This Row],[Nº DE SEMANA]],Tabla1[GROSS])</f>
        <v>0</v>
      </c>
      <c r="E336" s="6">
        <f>SUMIF(Tabla1[SEMANA],Tabla3[[#This Row],[Nº DE SEMANA]],Tabla1[NETO EN PPRO8])</f>
        <v>0</v>
      </c>
      <c r="F336" s="6">
        <f>SUMIF(Tabla1[SEMANA],Tabla3[[#This Row],[Nº DE SEMANA]],Tabla1[FEES])</f>
        <v>0</v>
      </c>
      <c r="G336" s="6" t="str">
        <f t="shared" si="24"/>
        <v/>
      </c>
      <c r="H336" s="6">
        <f>COUNTIF('registro operativa'!$G$3:$G$11268,Tabla3[[#This Row],[Nº DE SEMANA]])</f>
        <v>0</v>
      </c>
      <c r="I336" s="6">
        <f>COUNTIFS('registro operativa'!$G$3:$G$11268,Tabla3[[#This Row],[Nº DE SEMANA]],'registro operativa'!$Y$3:$Y$11268,"&gt;0")</f>
        <v>0</v>
      </c>
      <c r="J336" s="6">
        <f>COUNTIFS('registro operativa'!$G$3:$G$11268,Tabla3[[#This Row],[Nº DE SEMANA]],'registro operativa'!$Y$3:$Y$11268,"&lt;0")</f>
        <v>0</v>
      </c>
      <c r="K336" s="6">
        <f>COUNTIFS('registro operativa'!$H$3:$H$11268,Tabla3[[#This Row],[Nº DE SEMANA]],'registro operativa'!$Y$3:$Y$11268,0)</f>
        <v>0</v>
      </c>
      <c r="L336" s="6" t="str">
        <f t="shared" si="25"/>
        <v/>
      </c>
      <c r="M336" s="6" t="str">
        <f>IFERROR(AVERAGEIFS('registro operativa'!$Y$3:$Y$11268,'registro operativa'!$G$3:$G$11268,Tabla3[[#This Row],[Nº DE SEMANA]],'registro operativa'!$Y$3:$Y$11268,"&gt;0"),"")</f>
        <v/>
      </c>
      <c r="N336" s="6" t="str">
        <f>IFERROR(AVERAGEIFS('registro operativa'!$Y$3:$Y$11268,'registro operativa'!$G$3:$G$11268,Tabla3[[#This Row],[Nº DE SEMANA]],'registro operativa'!$Y$3:$Y$11268,"&lt;0"),"")</f>
        <v/>
      </c>
      <c r="O336" s="6" t="str">
        <f t="shared" si="26"/>
        <v/>
      </c>
      <c r="P336" s="6" t="str">
        <f t="shared" si="27"/>
        <v/>
      </c>
      <c r="Q336" s="23"/>
      <c r="R336" s="23"/>
      <c r="S336" s="23"/>
    </row>
    <row r="337" spans="1:19" x14ac:dyDescent="0.25">
      <c r="A337" s="23"/>
      <c r="B337" s="23"/>
      <c r="C337" s="6">
        <f>IFERROR(COUNTIFS('registro operativa'!$AE$3:$AE$11268,1,'registro operativa'!$G$3:$G$11268,Tabla3[[#This Row],[Nº DE SEMANA]]),"")</f>
        <v>0</v>
      </c>
      <c r="D337" s="6">
        <f>SUMIF(Tabla1[SEMANA],Tabla3[[#This Row],[Nº DE SEMANA]],Tabla1[GROSS])</f>
        <v>0</v>
      </c>
      <c r="E337" s="6">
        <f>SUMIF(Tabla1[SEMANA],Tabla3[[#This Row],[Nº DE SEMANA]],Tabla1[NETO EN PPRO8])</f>
        <v>0</v>
      </c>
      <c r="F337" s="6">
        <f>SUMIF(Tabla1[SEMANA],Tabla3[[#This Row],[Nº DE SEMANA]],Tabla1[FEES])</f>
        <v>0</v>
      </c>
      <c r="G337" s="6" t="str">
        <f t="shared" si="24"/>
        <v/>
      </c>
      <c r="H337" s="6">
        <f>COUNTIF('registro operativa'!$G$3:$G$11268,Tabla3[[#This Row],[Nº DE SEMANA]])</f>
        <v>0</v>
      </c>
      <c r="I337" s="6">
        <f>COUNTIFS('registro operativa'!$G$3:$G$11268,Tabla3[[#This Row],[Nº DE SEMANA]],'registro operativa'!$Y$3:$Y$11268,"&gt;0")</f>
        <v>0</v>
      </c>
      <c r="J337" s="6">
        <f>COUNTIFS('registro operativa'!$G$3:$G$11268,Tabla3[[#This Row],[Nº DE SEMANA]],'registro operativa'!$Y$3:$Y$11268,"&lt;0")</f>
        <v>0</v>
      </c>
      <c r="K337" s="6">
        <f>COUNTIFS('registro operativa'!$H$3:$H$11268,Tabla3[[#This Row],[Nº DE SEMANA]],'registro operativa'!$Y$3:$Y$11268,0)</f>
        <v>0</v>
      </c>
      <c r="L337" s="6" t="str">
        <f t="shared" si="25"/>
        <v/>
      </c>
      <c r="M337" s="6" t="str">
        <f>IFERROR(AVERAGEIFS('registro operativa'!$Y$3:$Y$11268,'registro operativa'!$G$3:$G$11268,Tabla3[[#This Row],[Nº DE SEMANA]],'registro operativa'!$Y$3:$Y$11268,"&gt;0"),"")</f>
        <v/>
      </c>
      <c r="N337" s="6" t="str">
        <f>IFERROR(AVERAGEIFS('registro operativa'!$Y$3:$Y$11268,'registro operativa'!$G$3:$G$11268,Tabla3[[#This Row],[Nº DE SEMANA]],'registro operativa'!$Y$3:$Y$11268,"&lt;0"),"")</f>
        <v/>
      </c>
      <c r="O337" s="6" t="str">
        <f t="shared" si="26"/>
        <v/>
      </c>
      <c r="P337" s="6" t="str">
        <f t="shared" si="27"/>
        <v/>
      </c>
      <c r="Q337" s="23"/>
      <c r="R337" s="23"/>
      <c r="S337" s="23"/>
    </row>
    <row r="338" spans="1:19" x14ac:dyDescent="0.25">
      <c r="A338" s="23"/>
      <c r="B338" s="23"/>
      <c r="C338" s="6">
        <f>IFERROR(COUNTIFS('registro operativa'!$AE$3:$AE$11268,1,'registro operativa'!$G$3:$G$11268,Tabla3[[#This Row],[Nº DE SEMANA]]),"")</f>
        <v>0</v>
      </c>
      <c r="D338" s="6">
        <f>SUMIF(Tabla1[SEMANA],Tabla3[[#This Row],[Nº DE SEMANA]],Tabla1[GROSS])</f>
        <v>0</v>
      </c>
      <c r="E338" s="6">
        <f>SUMIF(Tabla1[SEMANA],Tabla3[[#This Row],[Nº DE SEMANA]],Tabla1[NETO EN PPRO8])</f>
        <v>0</v>
      </c>
      <c r="F338" s="6">
        <f>SUMIF(Tabla1[SEMANA],Tabla3[[#This Row],[Nº DE SEMANA]],Tabla1[FEES])</f>
        <v>0</v>
      </c>
      <c r="G338" s="6" t="str">
        <f t="shared" si="24"/>
        <v/>
      </c>
      <c r="H338" s="6">
        <f>COUNTIF('registro operativa'!$G$3:$G$11268,Tabla3[[#This Row],[Nº DE SEMANA]])</f>
        <v>0</v>
      </c>
      <c r="I338" s="6">
        <f>COUNTIFS('registro operativa'!$G$3:$G$11268,Tabla3[[#This Row],[Nº DE SEMANA]],'registro operativa'!$Y$3:$Y$11268,"&gt;0")</f>
        <v>0</v>
      </c>
      <c r="J338" s="6">
        <f>COUNTIFS('registro operativa'!$G$3:$G$11268,Tabla3[[#This Row],[Nº DE SEMANA]],'registro operativa'!$Y$3:$Y$11268,"&lt;0")</f>
        <v>0</v>
      </c>
      <c r="K338" s="6">
        <f>COUNTIFS('registro operativa'!$H$3:$H$11268,Tabla3[[#This Row],[Nº DE SEMANA]],'registro operativa'!$Y$3:$Y$11268,0)</f>
        <v>0</v>
      </c>
      <c r="L338" s="6" t="str">
        <f t="shared" si="25"/>
        <v/>
      </c>
      <c r="M338" s="6" t="str">
        <f>IFERROR(AVERAGEIFS('registro operativa'!$Y$3:$Y$11268,'registro operativa'!$G$3:$G$11268,Tabla3[[#This Row],[Nº DE SEMANA]],'registro operativa'!$Y$3:$Y$11268,"&gt;0"),"")</f>
        <v/>
      </c>
      <c r="N338" s="6" t="str">
        <f>IFERROR(AVERAGEIFS('registro operativa'!$Y$3:$Y$11268,'registro operativa'!$G$3:$G$11268,Tabla3[[#This Row],[Nº DE SEMANA]],'registro operativa'!$Y$3:$Y$11268,"&lt;0"),"")</f>
        <v/>
      </c>
      <c r="O338" s="6" t="str">
        <f t="shared" si="26"/>
        <v/>
      </c>
      <c r="P338" s="6" t="str">
        <f t="shared" si="27"/>
        <v/>
      </c>
      <c r="Q338" s="23"/>
      <c r="R338" s="23"/>
      <c r="S338" s="23"/>
    </row>
    <row r="339" spans="1:19" x14ac:dyDescent="0.25">
      <c r="A339" s="23"/>
      <c r="B339" s="23"/>
      <c r="C339" s="6">
        <f>IFERROR(COUNTIFS('registro operativa'!$AE$3:$AE$11268,1,'registro operativa'!$G$3:$G$11268,Tabla3[[#This Row],[Nº DE SEMANA]]),"")</f>
        <v>0</v>
      </c>
      <c r="D339" s="6">
        <f>SUMIF(Tabla1[SEMANA],Tabla3[[#This Row],[Nº DE SEMANA]],Tabla1[GROSS])</f>
        <v>0</v>
      </c>
      <c r="E339" s="6">
        <f>SUMIF(Tabla1[SEMANA],Tabla3[[#This Row],[Nº DE SEMANA]],Tabla1[NETO EN PPRO8])</f>
        <v>0</v>
      </c>
      <c r="F339" s="6">
        <f>SUMIF(Tabla1[SEMANA],Tabla3[[#This Row],[Nº DE SEMANA]],Tabla1[FEES])</f>
        <v>0</v>
      </c>
      <c r="G339" s="6" t="str">
        <f t="shared" si="24"/>
        <v/>
      </c>
      <c r="H339" s="6">
        <f>COUNTIF('registro operativa'!$G$3:$G$11268,Tabla3[[#This Row],[Nº DE SEMANA]])</f>
        <v>0</v>
      </c>
      <c r="I339" s="6">
        <f>COUNTIFS('registro operativa'!$G$3:$G$11268,Tabla3[[#This Row],[Nº DE SEMANA]],'registro operativa'!$Y$3:$Y$11268,"&gt;0")</f>
        <v>0</v>
      </c>
      <c r="J339" s="6">
        <f>COUNTIFS('registro operativa'!$G$3:$G$11268,Tabla3[[#This Row],[Nº DE SEMANA]],'registro operativa'!$Y$3:$Y$11268,"&lt;0")</f>
        <v>0</v>
      </c>
      <c r="K339" s="6">
        <f>COUNTIFS('registro operativa'!$H$3:$H$11268,Tabla3[[#This Row],[Nº DE SEMANA]],'registro operativa'!$Y$3:$Y$11268,0)</f>
        <v>0</v>
      </c>
      <c r="L339" s="6" t="str">
        <f t="shared" si="25"/>
        <v/>
      </c>
      <c r="M339" s="6" t="str">
        <f>IFERROR(AVERAGEIFS('registro operativa'!$Y$3:$Y$11268,'registro operativa'!$G$3:$G$11268,Tabla3[[#This Row],[Nº DE SEMANA]],'registro operativa'!$Y$3:$Y$11268,"&gt;0"),"")</f>
        <v/>
      </c>
      <c r="N339" s="6" t="str">
        <f>IFERROR(AVERAGEIFS('registro operativa'!$Y$3:$Y$11268,'registro operativa'!$G$3:$G$11268,Tabla3[[#This Row],[Nº DE SEMANA]],'registro operativa'!$Y$3:$Y$11268,"&lt;0"),"")</f>
        <v/>
      </c>
      <c r="O339" s="6" t="str">
        <f t="shared" si="26"/>
        <v/>
      </c>
      <c r="P339" s="6" t="str">
        <f t="shared" si="27"/>
        <v/>
      </c>
      <c r="Q339" s="23"/>
      <c r="R339" s="23"/>
      <c r="S339" s="23"/>
    </row>
    <row r="340" spans="1:19" x14ac:dyDescent="0.25">
      <c r="A340" s="23"/>
      <c r="B340" s="23"/>
      <c r="C340" s="6">
        <f>IFERROR(COUNTIFS('registro operativa'!$AE$3:$AE$11268,1,'registro operativa'!$G$3:$G$11268,Tabla3[[#This Row],[Nº DE SEMANA]]),"")</f>
        <v>0</v>
      </c>
      <c r="D340" s="6">
        <f>SUMIF(Tabla1[SEMANA],Tabla3[[#This Row],[Nº DE SEMANA]],Tabla1[GROSS])</f>
        <v>0</v>
      </c>
      <c r="E340" s="6">
        <f>SUMIF(Tabla1[SEMANA],Tabla3[[#This Row],[Nº DE SEMANA]],Tabla1[NETO EN PPRO8])</f>
        <v>0</v>
      </c>
      <c r="F340" s="6">
        <f>SUMIF(Tabla1[SEMANA],Tabla3[[#This Row],[Nº DE SEMANA]],Tabla1[FEES])</f>
        <v>0</v>
      </c>
      <c r="G340" s="6" t="str">
        <f t="shared" si="24"/>
        <v/>
      </c>
      <c r="H340" s="6">
        <f>COUNTIF('registro operativa'!$G$3:$G$11268,Tabla3[[#This Row],[Nº DE SEMANA]])</f>
        <v>0</v>
      </c>
      <c r="I340" s="6">
        <f>COUNTIFS('registro operativa'!$G$3:$G$11268,Tabla3[[#This Row],[Nº DE SEMANA]],'registro operativa'!$Y$3:$Y$11268,"&gt;0")</f>
        <v>0</v>
      </c>
      <c r="J340" s="6">
        <f>COUNTIFS('registro operativa'!$G$3:$G$11268,Tabla3[[#This Row],[Nº DE SEMANA]],'registro operativa'!$Y$3:$Y$11268,"&lt;0")</f>
        <v>0</v>
      </c>
      <c r="K340" s="6">
        <f>COUNTIFS('registro operativa'!$H$3:$H$11268,Tabla3[[#This Row],[Nº DE SEMANA]],'registro operativa'!$Y$3:$Y$11268,0)</f>
        <v>0</v>
      </c>
      <c r="L340" s="6" t="str">
        <f t="shared" si="25"/>
        <v/>
      </c>
      <c r="M340" s="6" t="str">
        <f>IFERROR(AVERAGEIFS('registro operativa'!$Y$3:$Y$11268,'registro operativa'!$G$3:$G$11268,Tabla3[[#This Row],[Nº DE SEMANA]],'registro operativa'!$Y$3:$Y$11268,"&gt;0"),"")</f>
        <v/>
      </c>
      <c r="N340" s="6" t="str">
        <f>IFERROR(AVERAGEIFS('registro operativa'!$Y$3:$Y$11268,'registro operativa'!$G$3:$G$11268,Tabla3[[#This Row],[Nº DE SEMANA]],'registro operativa'!$Y$3:$Y$11268,"&lt;0"),"")</f>
        <v/>
      </c>
      <c r="O340" s="6" t="str">
        <f t="shared" si="26"/>
        <v/>
      </c>
      <c r="P340" s="6" t="str">
        <f t="shared" si="27"/>
        <v/>
      </c>
      <c r="Q340" s="23"/>
      <c r="R340" s="23"/>
      <c r="S340" s="23"/>
    </row>
    <row r="341" spans="1:19" x14ac:dyDescent="0.25">
      <c r="A341" s="23"/>
      <c r="B341" s="23"/>
      <c r="C341" s="6">
        <f>IFERROR(COUNTIFS('registro operativa'!$AE$3:$AE$11268,1,'registro operativa'!$G$3:$G$11268,Tabla3[[#This Row],[Nº DE SEMANA]]),"")</f>
        <v>0</v>
      </c>
      <c r="D341" s="6">
        <f>SUMIF(Tabla1[SEMANA],Tabla3[[#This Row],[Nº DE SEMANA]],Tabla1[GROSS])</f>
        <v>0</v>
      </c>
      <c r="E341" s="6">
        <f>SUMIF(Tabla1[SEMANA],Tabla3[[#This Row],[Nº DE SEMANA]],Tabla1[NETO EN PPRO8])</f>
        <v>0</v>
      </c>
      <c r="F341" s="6">
        <f>SUMIF(Tabla1[SEMANA],Tabla3[[#This Row],[Nº DE SEMANA]],Tabla1[FEES])</f>
        <v>0</v>
      </c>
      <c r="G341" s="6" t="str">
        <f t="shared" si="24"/>
        <v/>
      </c>
      <c r="H341" s="6">
        <f>COUNTIF('registro operativa'!$G$3:$G$11268,Tabla3[[#This Row],[Nº DE SEMANA]])</f>
        <v>0</v>
      </c>
      <c r="I341" s="6">
        <f>COUNTIFS('registro operativa'!$G$3:$G$11268,Tabla3[[#This Row],[Nº DE SEMANA]],'registro operativa'!$Y$3:$Y$11268,"&gt;0")</f>
        <v>0</v>
      </c>
      <c r="J341" s="6">
        <f>COUNTIFS('registro operativa'!$G$3:$G$11268,Tabla3[[#This Row],[Nº DE SEMANA]],'registro operativa'!$Y$3:$Y$11268,"&lt;0")</f>
        <v>0</v>
      </c>
      <c r="K341" s="6">
        <f>COUNTIFS('registro operativa'!$H$3:$H$11268,Tabla3[[#This Row],[Nº DE SEMANA]],'registro operativa'!$Y$3:$Y$11268,0)</f>
        <v>0</v>
      </c>
      <c r="L341" s="6" t="str">
        <f t="shared" si="25"/>
        <v/>
      </c>
      <c r="M341" s="6" t="str">
        <f>IFERROR(AVERAGEIFS('registro operativa'!$Y$3:$Y$11268,'registro operativa'!$G$3:$G$11268,Tabla3[[#This Row],[Nº DE SEMANA]],'registro operativa'!$Y$3:$Y$11268,"&gt;0"),"")</f>
        <v/>
      </c>
      <c r="N341" s="6" t="str">
        <f>IFERROR(AVERAGEIFS('registro operativa'!$Y$3:$Y$11268,'registro operativa'!$G$3:$G$11268,Tabla3[[#This Row],[Nº DE SEMANA]],'registro operativa'!$Y$3:$Y$11268,"&lt;0"),"")</f>
        <v/>
      </c>
      <c r="O341" s="6" t="str">
        <f t="shared" si="26"/>
        <v/>
      </c>
      <c r="P341" s="6" t="str">
        <f t="shared" si="27"/>
        <v/>
      </c>
      <c r="Q341" s="23"/>
      <c r="R341" s="23"/>
      <c r="S341" s="23"/>
    </row>
    <row r="342" spans="1:19" x14ac:dyDescent="0.25">
      <c r="A342" s="23"/>
      <c r="B342" s="23"/>
      <c r="C342" s="6">
        <f>IFERROR(COUNTIFS('registro operativa'!$AE$3:$AE$11268,1,'registro operativa'!$G$3:$G$11268,Tabla3[[#This Row],[Nº DE SEMANA]]),"")</f>
        <v>0</v>
      </c>
      <c r="D342" s="6">
        <f>SUMIF(Tabla1[SEMANA],Tabla3[[#This Row],[Nº DE SEMANA]],Tabla1[GROSS])</f>
        <v>0</v>
      </c>
      <c r="E342" s="6">
        <f>SUMIF(Tabla1[SEMANA],Tabla3[[#This Row],[Nº DE SEMANA]],Tabla1[NETO EN PPRO8])</f>
        <v>0</v>
      </c>
      <c r="F342" s="6">
        <f>SUMIF(Tabla1[SEMANA],Tabla3[[#This Row],[Nº DE SEMANA]],Tabla1[FEES])</f>
        <v>0</v>
      </c>
      <c r="G342" s="6" t="str">
        <f t="shared" si="24"/>
        <v/>
      </c>
      <c r="H342" s="6">
        <f>COUNTIF('registro operativa'!$G$3:$G$11268,Tabla3[[#This Row],[Nº DE SEMANA]])</f>
        <v>0</v>
      </c>
      <c r="I342" s="6">
        <f>COUNTIFS('registro operativa'!$G$3:$G$11268,Tabla3[[#This Row],[Nº DE SEMANA]],'registro operativa'!$Y$3:$Y$11268,"&gt;0")</f>
        <v>0</v>
      </c>
      <c r="J342" s="6">
        <f>COUNTIFS('registro operativa'!$G$3:$G$11268,Tabla3[[#This Row],[Nº DE SEMANA]],'registro operativa'!$Y$3:$Y$11268,"&lt;0")</f>
        <v>0</v>
      </c>
      <c r="K342" s="6">
        <f>COUNTIFS('registro operativa'!$H$3:$H$11268,Tabla3[[#This Row],[Nº DE SEMANA]],'registro operativa'!$Y$3:$Y$11268,0)</f>
        <v>0</v>
      </c>
      <c r="L342" s="6" t="str">
        <f t="shared" si="25"/>
        <v/>
      </c>
      <c r="M342" s="6" t="str">
        <f>IFERROR(AVERAGEIFS('registro operativa'!$Y$3:$Y$11268,'registro operativa'!$G$3:$G$11268,Tabla3[[#This Row],[Nº DE SEMANA]],'registro operativa'!$Y$3:$Y$11268,"&gt;0"),"")</f>
        <v/>
      </c>
      <c r="N342" s="6" t="str">
        <f>IFERROR(AVERAGEIFS('registro operativa'!$Y$3:$Y$11268,'registro operativa'!$G$3:$G$11268,Tabla3[[#This Row],[Nº DE SEMANA]],'registro operativa'!$Y$3:$Y$11268,"&lt;0"),"")</f>
        <v/>
      </c>
      <c r="O342" s="6" t="str">
        <f t="shared" si="26"/>
        <v/>
      </c>
      <c r="P342" s="6" t="str">
        <f t="shared" si="27"/>
        <v/>
      </c>
      <c r="Q342" s="23"/>
      <c r="R342" s="23"/>
      <c r="S342" s="23"/>
    </row>
    <row r="343" spans="1:19" x14ac:dyDescent="0.25">
      <c r="A343" s="23"/>
      <c r="B343" s="23"/>
      <c r="C343" s="6">
        <f>IFERROR(COUNTIFS('registro operativa'!$AE$3:$AE$11268,1,'registro operativa'!$G$3:$G$11268,Tabla3[[#This Row],[Nº DE SEMANA]]),"")</f>
        <v>0</v>
      </c>
      <c r="D343" s="6">
        <f>SUMIF(Tabla1[SEMANA],Tabla3[[#This Row],[Nº DE SEMANA]],Tabla1[GROSS])</f>
        <v>0</v>
      </c>
      <c r="E343" s="6">
        <f>SUMIF(Tabla1[SEMANA],Tabla3[[#This Row],[Nº DE SEMANA]],Tabla1[NETO EN PPRO8])</f>
        <v>0</v>
      </c>
      <c r="F343" s="6">
        <f>SUMIF(Tabla1[SEMANA],Tabla3[[#This Row],[Nº DE SEMANA]],Tabla1[FEES])</f>
        <v>0</v>
      </c>
      <c r="G343" s="6" t="str">
        <f t="shared" si="24"/>
        <v/>
      </c>
      <c r="H343" s="6">
        <f>COUNTIF('registro operativa'!$G$3:$G$11268,Tabla3[[#This Row],[Nº DE SEMANA]])</f>
        <v>0</v>
      </c>
      <c r="I343" s="6">
        <f>COUNTIFS('registro operativa'!$G$3:$G$11268,Tabla3[[#This Row],[Nº DE SEMANA]],'registro operativa'!$Y$3:$Y$11268,"&gt;0")</f>
        <v>0</v>
      </c>
      <c r="J343" s="6">
        <f>COUNTIFS('registro operativa'!$G$3:$G$11268,Tabla3[[#This Row],[Nº DE SEMANA]],'registro operativa'!$Y$3:$Y$11268,"&lt;0")</f>
        <v>0</v>
      </c>
      <c r="K343" s="6">
        <f>COUNTIFS('registro operativa'!$H$3:$H$11268,Tabla3[[#This Row],[Nº DE SEMANA]],'registro operativa'!$Y$3:$Y$11268,0)</f>
        <v>0</v>
      </c>
      <c r="L343" s="6" t="str">
        <f t="shared" si="25"/>
        <v/>
      </c>
      <c r="M343" s="6" t="str">
        <f>IFERROR(AVERAGEIFS('registro operativa'!$Y$3:$Y$11268,'registro operativa'!$G$3:$G$11268,Tabla3[[#This Row],[Nº DE SEMANA]],'registro operativa'!$Y$3:$Y$11268,"&gt;0"),"")</f>
        <v/>
      </c>
      <c r="N343" s="6" t="str">
        <f>IFERROR(AVERAGEIFS('registro operativa'!$Y$3:$Y$11268,'registro operativa'!$G$3:$G$11268,Tabla3[[#This Row],[Nº DE SEMANA]],'registro operativa'!$Y$3:$Y$11268,"&lt;0"),"")</f>
        <v/>
      </c>
      <c r="O343" s="6" t="str">
        <f t="shared" si="26"/>
        <v/>
      </c>
      <c r="P343" s="6" t="str">
        <f t="shared" si="27"/>
        <v/>
      </c>
      <c r="Q343" s="23"/>
      <c r="R343" s="23"/>
      <c r="S343" s="23"/>
    </row>
    <row r="344" spans="1:19" x14ac:dyDescent="0.25">
      <c r="A344" s="23"/>
      <c r="B344" s="23"/>
      <c r="C344" s="6">
        <f>IFERROR(COUNTIFS('registro operativa'!$AE$3:$AE$11268,1,'registro operativa'!$G$3:$G$11268,Tabla3[[#This Row],[Nº DE SEMANA]]),"")</f>
        <v>0</v>
      </c>
      <c r="D344" s="6">
        <f>SUMIF(Tabla1[SEMANA],Tabla3[[#This Row],[Nº DE SEMANA]],Tabla1[GROSS])</f>
        <v>0</v>
      </c>
      <c r="E344" s="6">
        <f>SUMIF(Tabla1[SEMANA],Tabla3[[#This Row],[Nº DE SEMANA]],Tabla1[NETO EN PPRO8])</f>
        <v>0</v>
      </c>
      <c r="F344" s="6">
        <f>SUMIF(Tabla1[SEMANA],Tabla3[[#This Row],[Nº DE SEMANA]],Tabla1[FEES])</f>
        <v>0</v>
      </c>
      <c r="G344" s="6" t="str">
        <f t="shared" si="24"/>
        <v/>
      </c>
      <c r="H344" s="6">
        <f>COUNTIF('registro operativa'!$G$3:$G$11268,Tabla3[[#This Row],[Nº DE SEMANA]])</f>
        <v>0</v>
      </c>
      <c r="I344" s="6">
        <f>COUNTIFS('registro operativa'!$G$3:$G$11268,Tabla3[[#This Row],[Nº DE SEMANA]],'registro operativa'!$Y$3:$Y$11268,"&gt;0")</f>
        <v>0</v>
      </c>
      <c r="J344" s="6">
        <f>COUNTIFS('registro operativa'!$G$3:$G$11268,Tabla3[[#This Row],[Nº DE SEMANA]],'registro operativa'!$Y$3:$Y$11268,"&lt;0")</f>
        <v>0</v>
      </c>
      <c r="K344" s="6">
        <f>COUNTIFS('registro operativa'!$H$3:$H$11268,Tabla3[[#This Row],[Nº DE SEMANA]],'registro operativa'!$Y$3:$Y$11268,0)</f>
        <v>0</v>
      </c>
      <c r="L344" s="6" t="str">
        <f t="shared" si="25"/>
        <v/>
      </c>
      <c r="M344" s="6" t="str">
        <f>IFERROR(AVERAGEIFS('registro operativa'!$Y$3:$Y$11268,'registro operativa'!$G$3:$G$11268,Tabla3[[#This Row],[Nº DE SEMANA]],'registro operativa'!$Y$3:$Y$11268,"&gt;0"),"")</f>
        <v/>
      </c>
      <c r="N344" s="6" t="str">
        <f>IFERROR(AVERAGEIFS('registro operativa'!$Y$3:$Y$11268,'registro operativa'!$G$3:$G$11268,Tabla3[[#This Row],[Nº DE SEMANA]],'registro operativa'!$Y$3:$Y$11268,"&lt;0"),"")</f>
        <v/>
      </c>
      <c r="O344" s="6" t="str">
        <f t="shared" si="26"/>
        <v/>
      </c>
      <c r="P344" s="6" t="str">
        <f t="shared" si="27"/>
        <v/>
      </c>
      <c r="Q344" s="23"/>
      <c r="R344" s="23"/>
      <c r="S344" s="23"/>
    </row>
    <row r="345" spans="1:19" x14ac:dyDescent="0.25">
      <c r="A345" s="23"/>
      <c r="B345" s="23"/>
      <c r="C345" s="6">
        <f>IFERROR(COUNTIFS('registro operativa'!$AE$3:$AE$11268,1,'registro operativa'!$G$3:$G$11268,Tabla3[[#This Row],[Nº DE SEMANA]]),"")</f>
        <v>0</v>
      </c>
      <c r="D345" s="6">
        <f>SUMIF(Tabla1[SEMANA],Tabla3[[#This Row],[Nº DE SEMANA]],Tabla1[GROSS])</f>
        <v>0</v>
      </c>
      <c r="E345" s="6">
        <f>SUMIF(Tabla1[SEMANA],Tabla3[[#This Row],[Nº DE SEMANA]],Tabla1[NETO EN PPRO8])</f>
        <v>0</v>
      </c>
      <c r="F345" s="6">
        <f>SUMIF(Tabla1[SEMANA],Tabla3[[#This Row],[Nº DE SEMANA]],Tabla1[FEES])</f>
        <v>0</v>
      </c>
      <c r="G345" s="6" t="str">
        <f t="shared" si="24"/>
        <v/>
      </c>
      <c r="H345" s="6">
        <f>COUNTIF('registro operativa'!$G$3:$G$11268,Tabla3[[#This Row],[Nº DE SEMANA]])</f>
        <v>0</v>
      </c>
      <c r="I345" s="6">
        <f>COUNTIFS('registro operativa'!$G$3:$G$11268,Tabla3[[#This Row],[Nº DE SEMANA]],'registro operativa'!$Y$3:$Y$11268,"&gt;0")</f>
        <v>0</v>
      </c>
      <c r="J345" s="6">
        <f>COUNTIFS('registro operativa'!$G$3:$G$11268,Tabla3[[#This Row],[Nº DE SEMANA]],'registro operativa'!$Y$3:$Y$11268,"&lt;0")</f>
        <v>0</v>
      </c>
      <c r="K345" s="6">
        <f>COUNTIFS('registro operativa'!$H$3:$H$11268,Tabla3[[#This Row],[Nº DE SEMANA]],'registro operativa'!$Y$3:$Y$11268,0)</f>
        <v>0</v>
      </c>
      <c r="L345" s="6" t="str">
        <f t="shared" si="25"/>
        <v/>
      </c>
      <c r="M345" s="6" t="str">
        <f>IFERROR(AVERAGEIFS('registro operativa'!$Y$3:$Y$11268,'registro operativa'!$G$3:$G$11268,Tabla3[[#This Row],[Nº DE SEMANA]],'registro operativa'!$Y$3:$Y$11268,"&gt;0"),"")</f>
        <v/>
      </c>
      <c r="N345" s="6" t="str">
        <f>IFERROR(AVERAGEIFS('registro operativa'!$Y$3:$Y$11268,'registro operativa'!$G$3:$G$11268,Tabla3[[#This Row],[Nº DE SEMANA]],'registro operativa'!$Y$3:$Y$11268,"&lt;0"),"")</f>
        <v/>
      </c>
      <c r="O345" s="6" t="str">
        <f t="shared" si="26"/>
        <v/>
      </c>
      <c r="P345" s="6" t="str">
        <f t="shared" si="27"/>
        <v/>
      </c>
      <c r="Q345" s="23"/>
      <c r="R345" s="23"/>
      <c r="S345" s="23"/>
    </row>
    <row r="346" spans="1:19" x14ac:dyDescent="0.25">
      <c r="A346" s="23"/>
      <c r="B346" s="23"/>
      <c r="C346" s="6">
        <f>IFERROR(COUNTIFS('registro operativa'!$AE$3:$AE$11268,1,'registro operativa'!$G$3:$G$11268,Tabla3[[#This Row],[Nº DE SEMANA]]),"")</f>
        <v>0</v>
      </c>
      <c r="D346" s="6">
        <f>SUMIF(Tabla1[SEMANA],Tabla3[[#This Row],[Nº DE SEMANA]],Tabla1[GROSS])</f>
        <v>0</v>
      </c>
      <c r="E346" s="6">
        <f>SUMIF(Tabla1[SEMANA],Tabla3[[#This Row],[Nº DE SEMANA]],Tabla1[NETO EN PPRO8])</f>
        <v>0</v>
      </c>
      <c r="F346" s="6">
        <f>SUMIF(Tabla1[SEMANA],Tabla3[[#This Row],[Nº DE SEMANA]],Tabla1[FEES])</f>
        <v>0</v>
      </c>
      <c r="G346" s="6" t="str">
        <f t="shared" si="24"/>
        <v/>
      </c>
      <c r="H346" s="6">
        <f>COUNTIF('registro operativa'!$G$3:$G$11268,Tabla3[[#This Row],[Nº DE SEMANA]])</f>
        <v>0</v>
      </c>
      <c r="I346" s="6">
        <f>COUNTIFS('registro operativa'!$G$3:$G$11268,Tabla3[[#This Row],[Nº DE SEMANA]],'registro operativa'!$Y$3:$Y$11268,"&gt;0")</f>
        <v>0</v>
      </c>
      <c r="J346" s="6">
        <f>COUNTIFS('registro operativa'!$G$3:$G$11268,Tabla3[[#This Row],[Nº DE SEMANA]],'registro operativa'!$Y$3:$Y$11268,"&lt;0")</f>
        <v>0</v>
      </c>
      <c r="K346" s="6">
        <f>COUNTIFS('registro operativa'!$H$3:$H$11268,Tabla3[[#This Row],[Nº DE SEMANA]],'registro operativa'!$Y$3:$Y$11268,0)</f>
        <v>0</v>
      </c>
      <c r="L346" s="6" t="str">
        <f t="shared" si="25"/>
        <v/>
      </c>
      <c r="M346" s="6" t="str">
        <f>IFERROR(AVERAGEIFS('registro operativa'!$Y$3:$Y$11268,'registro operativa'!$G$3:$G$11268,Tabla3[[#This Row],[Nº DE SEMANA]],'registro operativa'!$Y$3:$Y$11268,"&gt;0"),"")</f>
        <v/>
      </c>
      <c r="N346" s="6" t="str">
        <f>IFERROR(AVERAGEIFS('registro operativa'!$Y$3:$Y$11268,'registro operativa'!$G$3:$G$11268,Tabla3[[#This Row],[Nº DE SEMANA]],'registro operativa'!$Y$3:$Y$11268,"&lt;0"),"")</f>
        <v/>
      </c>
      <c r="O346" s="6" t="str">
        <f t="shared" si="26"/>
        <v/>
      </c>
      <c r="P346" s="6" t="str">
        <f t="shared" si="27"/>
        <v/>
      </c>
      <c r="Q346" s="23"/>
      <c r="R346" s="23"/>
      <c r="S346" s="23"/>
    </row>
    <row r="347" spans="1:19" x14ac:dyDescent="0.25">
      <c r="A347" s="23"/>
      <c r="B347" s="23"/>
      <c r="C347" s="6">
        <f>IFERROR(COUNTIFS('registro operativa'!$AE$3:$AE$11268,1,'registro operativa'!$G$3:$G$11268,Tabla3[[#This Row],[Nº DE SEMANA]]),"")</f>
        <v>0</v>
      </c>
      <c r="D347" s="6">
        <f>SUMIF(Tabla1[SEMANA],Tabla3[[#This Row],[Nº DE SEMANA]],Tabla1[GROSS])</f>
        <v>0</v>
      </c>
      <c r="E347" s="6">
        <f>SUMIF(Tabla1[SEMANA],Tabla3[[#This Row],[Nº DE SEMANA]],Tabla1[NETO EN PPRO8])</f>
        <v>0</v>
      </c>
      <c r="F347" s="6">
        <f>SUMIF(Tabla1[SEMANA],Tabla3[[#This Row],[Nº DE SEMANA]],Tabla1[FEES])</f>
        <v>0</v>
      </c>
      <c r="G347" s="6" t="str">
        <f t="shared" si="24"/>
        <v/>
      </c>
      <c r="H347" s="6">
        <f>COUNTIF('registro operativa'!$G$3:$G$11268,Tabla3[[#This Row],[Nº DE SEMANA]])</f>
        <v>0</v>
      </c>
      <c r="I347" s="6">
        <f>COUNTIFS('registro operativa'!$G$3:$G$11268,Tabla3[[#This Row],[Nº DE SEMANA]],'registro operativa'!$Y$3:$Y$11268,"&gt;0")</f>
        <v>0</v>
      </c>
      <c r="J347" s="6">
        <f>COUNTIFS('registro operativa'!$G$3:$G$11268,Tabla3[[#This Row],[Nº DE SEMANA]],'registro operativa'!$Y$3:$Y$11268,"&lt;0")</f>
        <v>0</v>
      </c>
      <c r="K347" s="6">
        <f>COUNTIFS('registro operativa'!$H$3:$H$11268,Tabla3[[#This Row],[Nº DE SEMANA]],'registro operativa'!$Y$3:$Y$11268,0)</f>
        <v>0</v>
      </c>
      <c r="L347" s="6" t="str">
        <f t="shared" si="25"/>
        <v/>
      </c>
      <c r="M347" s="6" t="str">
        <f>IFERROR(AVERAGEIFS('registro operativa'!$Y$3:$Y$11268,'registro operativa'!$G$3:$G$11268,Tabla3[[#This Row],[Nº DE SEMANA]],'registro operativa'!$Y$3:$Y$11268,"&gt;0"),"")</f>
        <v/>
      </c>
      <c r="N347" s="6" t="str">
        <f>IFERROR(AVERAGEIFS('registro operativa'!$Y$3:$Y$11268,'registro operativa'!$G$3:$G$11268,Tabla3[[#This Row],[Nº DE SEMANA]],'registro operativa'!$Y$3:$Y$11268,"&lt;0"),"")</f>
        <v/>
      </c>
      <c r="O347" s="6" t="str">
        <f t="shared" si="26"/>
        <v/>
      </c>
      <c r="P347" s="6" t="str">
        <f t="shared" si="27"/>
        <v/>
      </c>
      <c r="Q347" s="23"/>
      <c r="R347" s="23"/>
      <c r="S347" s="23"/>
    </row>
    <row r="348" spans="1:19" x14ac:dyDescent="0.25">
      <c r="A348" s="23"/>
      <c r="B348" s="23"/>
      <c r="C348" s="6">
        <f>IFERROR(COUNTIFS('registro operativa'!$AE$3:$AE$11268,1,'registro operativa'!$G$3:$G$11268,Tabla3[[#This Row],[Nº DE SEMANA]]),"")</f>
        <v>0</v>
      </c>
      <c r="D348" s="6">
        <f>SUMIF(Tabla1[SEMANA],Tabla3[[#This Row],[Nº DE SEMANA]],Tabla1[GROSS])</f>
        <v>0</v>
      </c>
      <c r="E348" s="6">
        <f>SUMIF(Tabla1[SEMANA],Tabla3[[#This Row],[Nº DE SEMANA]],Tabla1[NETO EN PPRO8])</f>
        <v>0</v>
      </c>
      <c r="F348" s="6">
        <f>SUMIF(Tabla1[SEMANA],Tabla3[[#This Row],[Nº DE SEMANA]],Tabla1[FEES])</f>
        <v>0</v>
      </c>
      <c r="G348" s="6" t="str">
        <f t="shared" si="24"/>
        <v/>
      </c>
      <c r="H348" s="6">
        <f>COUNTIF('registro operativa'!$G$3:$G$11268,Tabla3[[#This Row],[Nº DE SEMANA]])</f>
        <v>0</v>
      </c>
      <c r="I348" s="6">
        <f>COUNTIFS('registro operativa'!$G$3:$G$11268,Tabla3[[#This Row],[Nº DE SEMANA]],'registro operativa'!$Y$3:$Y$11268,"&gt;0")</f>
        <v>0</v>
      </c>
      <c r="J348" s="6">
        <f>COUNTIFS('registro operativa'!$G$3:$G$11268,Tabla3[[#This Row],[Nº DE SEMANA]],'registro operativa'!$Y$3:$Y$11268,"&lt;0")</f>
        <v>0</v>
      </c>
      <c r="K348" s="6">
        <f>COUNTIFS('registro operativa'!$H$3:$H$11268,Tabla3[[#This Row],[Nº DE SEMANA]],'registro operativa'!$Y$3:$Y$11268,0)</f>
        <v>0</v>
      </c>
      <c r="L348" s="6" t="str">
        <f t="shared" si="25"/>
        <v/>
      </c>
      <c r="M348" s="6" t="str">
        <f>IFERROR(AVERAGEIFS('registro operativa'!$Y$3:$Y$11268,'registro operativa'!$G$3:$G$11268,Tabla3[[#This Row],[Nº DE SEMANA]],'registro operativa'!$Y$3:$Y$11268,"&gt;0"),"")</f>
        <v/>
      </c>
      <c r="N348" s="6" t="str">
        <f>IFERROR(AVERAGEIFS('registro operativa'!$Y$3:$Y$11268,'registro operativa'!$G$3:$G$11268,Tabla3[[#This Row],[Nº DE SEMANA]],'registro operativa'!$Y$3:$Y$11268,"&lt;0"),"")</f>
        <v/>
      </c>
      <c r="O348" s="6" t="str">
        <f t="shared" si="26"/>
        <v/>
      </c>
      <c r="P348" s="6" t="str">
        <f t="shared" si="27"/>
        <v/>
      </c>
      <c r="Q348" s="23"/>
      <c r="R348" s="23"/>
      <c r="S348" s="23"/>
    </row>
    <row r="349" spans="1:19" x14ac:dyDescent="0.25">
      <c r="A349" s="23"/>
      <c r="B349" s="23"/>
      <c r="C349" s="6">
        <f>IFERROR(COUNTIFS('registro operativa'!$AE$3:$AE$11268,1,'registro operativa'!$G$3:$G$11268,Tabla3[[#This Row],[Nº DE SEMANA]]),"")</f>
        <v>0</v>
      </c>
      <c r="D349" s="6">
        <f>SUMIF(Tabla1[SEMANA],Tabla3[[#This Row],[Nº DE SEMANA]],Tabla1[GROSS])</f>
        <v>0</v>
      </c>
      <c r="E349" s="6">
        <f>SUMIF(Tabla1[SEMANA],Tabla3[[#This Row],[Nº DE SEMANA]],Tabla1[NETO EN PPRO8])</f>
        <v>0</v>
      </c>
      <c r="F349" s="6">
        <f>SUMIF(Tabla1[SEMANA],Tabla3[[#This Row],[Nº DE SEMANA]],Tabla1[FEES])</f>
        <v>0</v>
      </c>
      <c r="G349" s="6" t="str">
        <f t="shared" si="24"/>
        <v/>
      </c>
      <c r="H349" s="6">
        <f>COUNTIF('registro operativa'!$G$3:$G$11268,Tabla3[[#This Row],[Nº DE SEMANA]])</f>
        <v>0</v>
      </c>
      <c r="I349" s="6">
        <f>COUNTIFS('registro operativa'!$G$3:$G$11268,Tabla3[[#This Row],[Nº DE SEMANA]],'registro operativa'!$Y$3:$Y$11268,"&gt;0")</f>
        <v>0</v>
      </c>
      <c r="J349" s="6">
        <f>COUNTIFS('registro operativa'!$G$3:$G$11268,Tabla3[[#This Row],[Nº DE SEMANA]],'registro operativa'!$Y$3:$Y$11268,"&lt;0")</f>
        <v>0</v>
      </c>
      <c r="K349" s="6">
        <f>COUNTIFS('registro operativa'!$H$3:$H$11268,Tabla3[[#This Row],[Nº DE SEMANA]],'registro operativa'!$Y$3:$Y$11268,0)</f>
        <v>0</v>
      </c>
      <c r="L349" s="6" t="str">
        <f t="shared" si="25"/>
        <v/>
      </c>
      <c r="M349" s="6" t="str">
        <f>IFERROR(AVERAGEIFS('registro operativa'!$Y$3:$Y$11268,'registro operativa'!$G$3:$G$11268,Tabla3[[#This Row],[Nº DE SEMANA]],'registro operativa'!$Y$3:$Y$11268,"&gt;0"),"")</f>
        <v/>
      </c>
      <c r="N349" s="6" t="str">
        <f>IFERROR(AVERAGEIFS('registro operativa'!$Y$3:$Y$11268,'registro operativa'!$G$3:$G$11268,Tabla3[[#This Row],[Nº DE SEMANA]],'registro operativa'!$Y$3:$Y$11268,"&lt;0"),"")</f>
        <v/>
      </c>
      <c r="O349" s="6" t="str">
        <f t="shared" si="26"/>
        <v/>
      </c>
      <c r="P349" s="6" t="str">
        <f t="shared" si="27"/>
        <v/>
      </c>
      <c r="Q349" s="23"/>
      <c r="R349" s="23"/>
      <c r="S349" s="23"/>
    </row>
    <row r="350" spans="1:19" x14ac:dyDescent="0.25">
      <c r="A350" s="23"/>
      <c r="B350" s="23"/>
      <c r="C350" s="6">
        <f>IFERROR(COUNTIFS('registro operativa'!$AE$3:$AE$11268,1,'registro operativa'!$G$3:$G$11268,Tabla3[[#This Row],[Nº DE SEMANA]]),"")</f>
        <v>0</v>
      </c>
      <c r="D350" s="6">
        <f>SUMIF(Tabla1[SEMANA],Tabla3[[#This Row],[Nº DE SEMANA]],Tabla1[GROSS])</f>
        <v>0</v>
      </c>
      <c r="E350" s="6">
        <f>SUMIF(Tabla1[SEMANA],Tabla3[[#This Row],[Nº DE SEMANA]],Tabla1[NETO EN PPRO8])</f>
        <v>0</v>
      </c>
      <c r="F350" s="6">
        <f>SUMIF(Tabla1[SEMANA],Tabla3[[#This Row],[Nº DE SEMANA]],Tabla1[FEES])</f>
        <v>0</v>
      </c>
      <c r="G350" s="6" t="str">
        <f t="shared" si="24"/>
        <v/>
      </c>
      <c r="H350" s="6">
        <f>COUNTIF('registro operativa'!$G$3:$G$11268,Tabla3[[#This Row],[Nº DE SEMANA]])</f>
        <v>0</v>
      </c>
      <c r="I350" s="6">
        <f>COUNTIFS('registro operativa'!$G$3:$G$11268,Tabla3[[#This Row],[Nº DE SEMANA]],'registro operativa'!$Y$3:$Y$11268,"&gt;0")</f>
        <v>0</v>
      </c>
      <c r="J350" s="6">
        <f>COUNTIFS('registro operativa'!$G$3:$G$11268,Tabla3[[#This Row],[Nº DE SEMANA]],'registro operativa'!$Y$3:$Y$11268,"&lt;0")</f>
        <v>0</v>
      </c>
      <c r="K350" s="6">
        <f>COUNTIFS('registro operativa'!$H$3:$H$11268,Tabla3[[#This Row],[Nº DE SEMANA]],'registro operativa'!$Y$3:$Y$11268,0)</f>
        <v>0</v>
      </c>
      <c r="L350" s="6" t="str">
        <f t="shared" si="25"/>
        <v/>
      </c>
      <c r="M350" s="6" t="str">
        <f>IFERROR(AVERAGEIFS('registro operativa'!$Y$3:$Y$11268,'registro operativa'!$G$3:$G$11268,Tabla3[[#This Row],[Nº DE SEMANA]],'registro operativa'!$Y$3:$Y$11268,"&gt;0"),"")</f>
        <v/>
      </c>
      <c r="N350" s="6" t="str">
        <f>IFERROR(AVERAGEIFS('registro operativa'!$Y$3:$Y$11268,'registro operativa'!$G$3:$G$11268,Tabla3[[#This Row],[Nº DE SEMANA]],'registro operativa'!$Y$3:$Y$11268,"&lt;0"),"")</f>
        <v/>
      </c>
      <c r="O350" s="6" t="str">
        <f t="shared" si="26"/>
        <v/>
      </c>
      <c r="P350" s="6" t="str">
        <f t="shared" si="27"/>
        <v/>
      </c>
      <c r="Q350" s="23"/>
      <c r="R350" s="23"/>
      <c r="S350" s="23"/>
    </row>
    <row r="351" spans="1:19" x14ac:dyDescent="0.25">
      <c r="A351" s="23"/>
      <c r="B351" s="23"/>
      <c r="C351" s="6">
        <f>IFERROR(COUNTIFS('registro operativa'!$AE$3:$AE$11268,1,'registro operativa'!$G$3:$G$11268,Tabla3[[#This Row],[Nº DE SEMANA]]),"")</f>
        <v>0</v>
      </c>
      <c r="D351" s="6">
        <f>SUMIF(Tabla1[SEMANA],Tabla3[[#This Row],[Nº DE SEMANA]],Tabla1[GROSS])</f>
        <v>0</v>
      </c>
      <c r="E351" s="6">
        <f>SUMIF(Tabla1[SEMANA],Tabla3[[#This Row],[Nº DE SEMANA]],Tabla1[NETO EN PPRO8])</f>
        <v>0</v>
      </c>
      <c r="F351" s="6">
        <f>SUMIF(Tabla1[SEMANA],Tabla3[[#This Row],[Nº DE SEMANA]],Tabla1[FEES])</f>
        <v>0</v>
      </c>
      <c r="G351" s="6" t="str">
        <f t="shared" si="24"/>
        <v/>
      </c>
      <c r="H351" s="6">
        <f>COUNTIF('registro operativa'!$G$3:$G$11268,Tabla3[[#This Row],[Nº DE SEMANA]])</f>
        <v>0</v>
      </c>
      <c r="I351" s="6">
        <f>COUNTIFS('registro operativa'!$G$3:$G$11268,Tabla3[[#This Row],[Nº DE SEMANA]],'registro operativa'!$Y$3:$Y$11268,"&gt;0")</f>
        <v>0</v>
      </c>
      <c r="J351" s="6">
        <f>COUNTIFS('registro operativa'!$G$3:$G$11268,Tabla3[[#This Row],[Nº DE SEMANA]],'registro operativa'!$Y$3:$Y$11268,"&lt;0")</f>
        <v>0</v>
      </c>
      <c r="K351" s="6">
        <f>COUNTIFS('registro operativa'!$H$3:$H$11268,Tabla3[[#This Row],[Nº DE SEMANA]],'registro operativa'!$Y$3:$Y$11268,0)</f>
        <v>0</v>
      </c>
      <c r="L351" s="6" t="str">
        <f t="shared" si="25"/>
        <v/>
      </c>
      <c r="M351" s="6" t="str">
        <f>IFERROR(AVERAGEIFS('registro operativa'!$Y$3:$Y$11268,'registro operativa'!$G$3:$G$11268,Tabla3[[#This Row],[Nº DE SEMANA]],'registro operativa'!$Y$3:$Y$11268,"&gt;0"),"")</f>
        <v/>
      </c>
      <c r="N351" s="6" t="str">
        <f>IFERROR(AVERAGEIFS('registro operativa'!$Y$3:$Y$11268,'registro operativa'!$G$3:$G$11268,Tabla3[[#This Row],[Nº DE SEMANA]],'registro operativa'!$Y$3:$Y$11268,"&lt;0"),"")</f>
        <v/>
      </c>
      <c r="O351" s="6" t="str">
        <f t="shared" si="26"/>
        <v/>
      </c>
      <c r="P351" s="6" t="str">
        <f t="shared" si="27"/>
        <v/>
      </c>
      <c r="Q351" s="23"/>
      <c r="R351" s="23"/>
      <c r="S351" s="23"/>
    </row>
    <row r="352" spans="1:19" x14ac:dyDescent="0.25">
      <c r="A352" s="23"/>
      <c r="B352" s="23"/>
      <c r="C352" s="6">
        <f>IFERROR(COUNTIFS('registro operativa'!$AE$3:$AE$11268,1,'registro operativa'!$G$3:$G$11268,Tabla3[[#This Row],[Nº DE SEMANA]]),"")</f>
        <v>0</v>
      </c>
      <c r="D352" s="6">
        <f>SUMIF(Tabla1[SEMANA],Tabla3[[#This Row],[Nº DE SEMANA]],Tabla1[GROSS])</f>
        <v>0</v>
      </c>
      <c r="E352" s="6">
        <f>SUMIF(Tabla1[SEMANA],Tabla3[[#This Row],[Nº DE SEMANA]],Tabla1[NETO EN PPRO8])</f>
        <v>0</v>
      </c>
      <c r="F352" s="6">
        <f>SUMIF(Tabla1[SEMANA],Tabla3[[#This Row],[Nº DE SEMANA]],Tabla1[FEES])</f>
        <v>0</v>
      </c>
      <c r="G352" s="6" t="str">
        <f t="shared" si="24"/>
        <v/>
      </c>
      <c r="H352" s="6">
        <f>COUNTIF('registro operativa'!$G$3:$G$11268,Tabla3[[#This Row],[Nº DE SEMANA]])</f>
        <v>0</v>
      </c>
      <c r="I352" s="6">
        <f>COUNTIFS('registro operativa'!$G$3:$G$11268,Tabla3[[#This Row],[Nº DE SEMANA]],'registro operativa'!$Y$3:$Y$11268,"&gt;0")</f>
        <v>0</v>
      </c>
      <c r="J352" s="6">
        <f>COUNTIFS('registro operativa'!$G$3:$G$11268,Tabla3[[#This Row],[Nº DE SEMANA]],'registro operativa'!$Y$3:$Y$11268,"&lt;0")</f>
        <v>0</v>
      </c>
      <c r="K352" s="6">
        <f>COUNTIFS('registro operativa'!$H$3:$H$11268,Tabla3[[#This Row],[Nº DE SEMANA]],'registro operativa'!$Y$3:$Y$11268,0)</f>
        <v>0</v>
      </c>
      <c r="L352" s="6" t="str">
        <f t="shared" si="25"/>
        <v/>
      </c>
      <c r="M352" s="6" t="str">
        <f>IFERROR(AVERAGEIFS('registro operativa'!$Y$3:$Y$11268,'registro operativa'!$G$3:$G$11268,Tabla3[[#This Row],[Nº DE SEMANA]],'registro operativa'!$Y$3:$Y$11268,"&gt;0"),"")</f>
        <v/>
      </c>
      <c r="N352" s="6" t="str">
        <f>IFERROR(AVERAGEIFS('registro operativa'!$Y$3:$Y$11268,'registro operativa'!$G$3:$G$11268,Tabla3[[#This Row],[Nº DE SEMANA]],'registro operativa'!$Y$3:$Y$11268,"&lt;0"),"")</f>
        <v/>
      </c>
      <c r="O352" s="6" t="str">
        <f t="shared" si="26"/>
        <v/>
      </c>
      <c r="P352" s="6" t="str">
        <f t="shared" si="27"/>
        <v/>
      </c>
      <c r="Q352" s="23"/>
      <c r="R352" s="23"/>
      <c r="S352" s="23"/>
    </row>
    <row r="353" spans="1:19" x14ac:dyDescent="0.25">
      <c r="A353" s="23"/>
      <c r="B353" s="23"/>
      <c r="C353" s="6">
        <f>IFERROR(COUNTIFS('registro operativa'!$AE$3:$AE$11268,1,'registro operativa'!$G$3:$G$11268,Tabla3[[#This Row],[Nº DE SEMANA]]),"")</f>
        <v>0</v>
      </c>
      <c r="D353" s="6">
        <f>SUMIF(Tabla1[SEMANA],Tabla3[[#This Row],[Nº DE SEMANA]],Tabla1[GROSS])</f>
        <v>0</v>
      </c>
      <c r="E353" s="6">
        <f>SUMIF(Tabla1[SEMANA],Tabla3[[#This Row],[Nº DE SEMANA]],Tabla1[NETO EN PPRO8])</f>
        <v>0</v>
      </c>
      <c r="F353" s="6">
        <f>SUMIF(Tabla1[SEMANA],Tabla3[[#This Row],[Nº DE SEMANA]],Tabla1[FEES])</f>
        <v>0</v>
      </c>
      <c r="G353" s="6" t="str">
        <f t="shared" si="24"/>
        <v/>
      </c>
      <c r="H353" s="6">
        <f>COUNTIF('registro operativa'!$G$3:$G$11268,Tabla3[[#This Row],[Nº DE SEMANA]])</f>
        <v>0</v>
      </c>
      <c r="I353" s="6">
        <f>COUNTIFS('registro operativa'!$G$3:$G$11268,Tabla3[[#This Row],[Nº DE SEMANA]],'registro operativa'!$Y$3:$Y$11268,"&gt;0")</f>
        <v>0</v>
      </c>
      <c r="J353" s="6">
        <f>COUNTIFS('registro operativa'!$G$3:$G$11268,Tabla3[[#This Row],[Nº DE SEMANA]],'registro operativa'!$Y$3:$Y$11268,"&lt;0")</f>
        <v>0</v>
      </c>
      <c r="K353" s="6">
        <f>COUNTIFS('registro operativa'!$H$3:$H$11268,Tabla3[[#This Row],[Nº DE SEMANA]],'registro operativa'!$Y$3:$Y$11268,0)</f>
        <v>0</v>
      </c>
      <c r="L353" s="6" t="str">
        <f t="shared" si="25"/>
        <v/>
      </c>
      <c r="M353" s="6" t="str">
        <f>IFERROR(AVERAGEIFS('registro operativa'!$Y$3:$Y$11268,'registro operativa'!$G$3:$G$11268,Tabla3[[#This Row],[Nº DE SEMANA]],'registro operativa'!$Y$3:$Y$11268,"&gt;0"),"")</f>
        <v/>
      </c>
      <c r="N353" s="6" t="str">
        <f>IFERROR(AVERAGEIFS('registro operativa'!$Y$3:$Y$11268,'registro operativa'!$G$3:$G$11268,Tabla3[[#This Row],[Nº DE SEMANA]],'registro operativa'!$Y$3:$Y$11268,"&lt;0"),"")</f>
        <v/>
      </c>
      <c r="O353" s="6" t="str">
        <f t="shared" si="26"/>
        <v/>
      </c>
      <c r="P353" s="6" t="str">
        <f t="shared" si="27"/>
        <v/>
      </c>
      <c r="Q353" s="23"/>
      <c r="R353" s="23"/>
      <c r="S353" s="23"/>
    </row>
    <row r="354" spans="1:19" x14ac:dyDescent="0.25">
      <c r="A354" s="23"/>
      <c r="B354" s="23"/>
      <c r="C354" s="6">
        <f>IFERROR(COUNTIFS('registro operativa'!$AE$3:$AE$11268,1,'registro operativa'!$G$3:$G$11268,Tabla3[[#This Row],[Nº DE SEMANA]]),"")</f>
        <v>0</v>
      </c>
      <c r="D354" s="6">
        <f>SUMIF(Tabla1[SEMANA],Tabla3[[#This Row],[Nº DE SEMANA]],Tabla1[GROSS])</f>
        <v>0</v>
      </c>
      <c r="E354" s="6">
        <f>SUMIF(Tabla1[SEMANA],Tabla3[[#This Row],[Nº DE SEMANA]],Tabla1[NETO EN PPRO8])</f>
        <v>0</v>
      </c>
      <c r="F354" s="6">
        <f>SUMIF(Tabla1[SEMANA],Tabla3[[#This Row],[Nº DE SEMANA]],Tabla1[FEES])</f>
        <v>0</v>
      </c>
      <c r="G354" s="6" t="str">
        <f t="shared" si="24"/>
        <v/>
      </c>
      <c r="H354" s="6">
        <f>COUNTIF('registro operativa'!$G$3:$G$11268,Tabla3[[#This Row],[Nº DE SEMANA]])</f>
        <v>0</v>
      </c>
      <c r="I354" s="6">
        <f>COUNTIFS('registro operativa'!$G$3:$G$11268,Tabla3[[#This Row],[Nº DE SEMANA]],'registro operativa'!$Y$3:$Y$11268,"&gt;0")</f>
        <v>0</v>
      </c>
      <c r="J354" s="6">
        <f>COUNTIFS('registro operativa'!$G$3:$G$11268,Tabla3[[#This Row],[Nº DE SEMANA]],'registro operativa'!$Y$3:$Y$11268,"&lt;0")</f>
        <v>0</v>
      </c>
      <c r="K354" s="6">
        <f>COUNTIFS('registro operativa'!$H$3:$H$11268,Tabla3[[#This Row],[Nº DE SEMANA]],'registro operativa'!$Y$3:$Y$11268,0)</f>
        <v>0</v>
      </c>
      <c r="L354" s="6" t="str">
        <f t="shared" si="25"/>
        <v/>
      </c>
      <c r="M354" s="6" t="str">
        <f>IFERROR(AVERAGEIFS('registro operativa'!$Y$3:$Y$11268,'registro operativa'!$G$3:$G$11268,Tabla3[[#This Row],[Nº DE SEMANA]],'registro operativa'!$Y$3:$Y$11268,"&gt;0"),"")</f>
        <v/>
      </c>
      <c r="N354" s="6" t="str">
        <f>IFERROR(AVERAGEIFS('registro operativa'!$Y$3:$Y$11268,'registro operativa'!$G$3:$G$11268,Tabla3[[#This Row],[Nº DE SEMANA]],'registro operativa'!$Y$3:$Y$11268,"&lt;0"),"")</f>
        <v/>
      </c>
      <c r="O354" s="6" t="str">
        <f t="shared" si="26"/>
        <v/>
      </c>
      <c r="P354" s="6" t="str">
        <f t="shared" si="27"/>
        <v/>
      </c>
      <c r="Q354" s="23"/>
      <c r="R354" s="23"/>
      <c r="S354" s="23"/>
    </row>
    <row r="355" spans="1:19" x14ac:dyDescent="0.25">
      <c r="A355" s="23"/>
      <c r="B355" s="23"/>
      <c r="C355" s="6">
        <f>IFERROR(COUNTIFS('registro operativa'!$AE$3:$AE$11268,1,'registro operativa'!$G$3:$G$11268,Tabla3[[#This Row],[Nº DE SEMANA]]),"")</f>
        <v>0</v>
      </c>
      <c r="D355" s="6">
        <f>SUMIF(Tabla1[SEMANA],Tabla3[[#This Row],[Nº DE SEMANA]],Tabla1[GROSS])</f>
        <v>0</v>
      </c>
      <c r="E355" s="6">
        <f>SUMIF(Tabla1[SEMANA],Tabla3[[#This Row],[Nº DE SEMANA]],Tabla1[NETO EN PPRO8])</f>
        <v>0</v>
      </c>
      <c r="F355" s="6">
        <f>SUMIF(Tabla1[SEMANA],Tabla3[[#This Row],[Nº DE SEMANA]],Tabla1[FEES])</f>
        <v>0</v>
      </c>
      <c r="G355" s="6" t="str">
        <f t="shared" si="24"/>
        <v/>
      </c>
      <c r="H355" s="6">
        <f>COUNTIF('registro operativa'!$G$3:$G$11268,Tabla3[[#This Row],[Nº DE SEMANA]])</f>
        <v>0</v>
      </c>
      <c r="I355" s="6">
        <f>COUNTIFS('registro operativa'!$G$3:$G$11268,Tabla3[[#This Row],[Nº DE SEMANA]],'registro operativa'!$Y$3:$Y$11268,"&gt;0")</f>
        <v>0</v>
      </c>
      <c r="J355" s="6">
        <f>COUNTIFS('registro operativa'!$G$3:$G$11268,Tabla3[[#This Row],[Nº DE SEMANA]],'registro operativa'!$Y$3:$Y$11268,"&lt;0")</f>
        <v>0</v>
      </c>
      <c r="K355" s="6">
        <f>COUNTIFS('registro operativa'!$H$3:$H$11268,Tabla3[[#This Row],[Nº DE SEMANA]],'registro operativa'!$Y$3:$Y$11268,0)</f>
        <v>0</v>
      </c>
      <c r="L355" s="6" t="str">
        <f t="shared" si="25"/>
        <v/>
      </c>
      <c r="M355" s="6" t="str">
        <f>IFERROR(AVERAGEIFS('registro operativa'!$Y$3:$Y$11268,'registro operativa'!$G$3:$G$11268,Tabla3[[#This Row],[Nº DE SEMANA]],'registro operativa'!$Y$3:$Y$11268,"&gt;0"),"")</f>
        <v/>
      </c>
      <c r="N355" s="6" t="str">
        <f>IFERROR(AVERAGEIFS('registro operativa'!$Y$3:$Y$11268,'registro operativa'!$G$3:$G$11268,Tabla3[[#This Row],[Nº DE SEMANA]],'registro operativa'!$Y$3:$Y$11268,"&lt;0"),"")</f>
        <v/>
      </c>
      <c r="O355" s="6" t="str">
        <f t="shared" si="26"/>
        <v/>
      </c>
      <c r="P355" s="6" t="str">
        <f t="shared" si="27"/>
        <v/>
      </c>
      <c r="Q355" s="23"/>
      <c r="R355" s="23"/>
      <c r="S355" s="23"/>
    </row>
    <row r="356" spans="1:19" x14ac:dyDescent="0.25">
      <c r="A356" s="23"/>
      <c r="B356" s="23"/>
      <c r="C356" s="6">
        <f>IFERROR(COUNTIFS('registro operativa'!$AE$3:$AE$11268,1,'registro operativa'!$G$3:$G$11268,Tabla3[[#This Row],[Nº DE SEMANA]]),"")</f>
        <v>0</v>
      </c>
      <c r="D356" s="6">
        <f>SUMIF(Tabla1[SEMANA],Tabla3[[#This Row],[Nº DE SEMANA]],Tabla1[GROSS])</f>
        <v>0</v>
      </c>
      <c r="E356" s="6">
        <f>SUMIF(Tabla1[SEMANA],Tabla3[[#This Row],[Nº DE SEMANA]],Tabla1[NETO EN PPRO8])</f>
        <v>0</v>
      </c>
      <c r="F356" s="6">
        <f>SUMIF(Tabla1[SEMANA],Tabla3[[#This Row],[Nº DE SEMANA]],Tabla1[FEES])</f>
        <v>0</v>
      </c>
      <c r="G356" s="6" t="str">
        <f t="shared" si="24"/>
        <v/>
      </c>
      <c r="H356" s="6">
        <f>COUNTIF('registro operativa'!$G$3:$G$11268,Tabla3[[#This Row],[Nº DE SEMANA]])</f>
        <v>0</v>
      </c>
      <c r="I356" s="6">
        <f>COUNTIFS('registro operativa'!$G$3:$G$11268,Tabla3[[#This Row],[Nº DE SEMANA]],'registro operativa'!$Y$3:$Y$11268,"&gt;0")</f>
        <v>0</v>
      </c>
      <c r="J356" s="6">
        <f>COUNTIFS('registro operativa'!$G$3:$G$11268,Tabla3[[#This Row],[Nº DE SEMANA]],'registro operativa'!$Y$3:$Y$11268,"&lt;0")</f>
        <v>0</v>
      </c>
      <c r="K356" s="6">
        <f>COUNTIFS('registro operativa'!$H$3:$H$11268,Tabla3[[#This Row],[Nº DE SEMANA]],'registro operativa'!$Y$3:$Y$11268,0)</f>
        <v>0</v>
      </c>
      <c r="L356" s="6" t="str">
        <f t="shared" si="25"/>
        <v/>
      </c>
      <c r="M356" s="6" t="str">
        <f>IFERROR(AVERAGEIFS('registro operativa'!$Y$3:$Y$11268,'registro operativa'!$G$3:$G$11268,Tabla3[[#This Row],[Nº DE SEMANA]],'registro operativa'!$Y$3:$Y$11268,"&gt;0"),"")</f>
        <v/>
      </c>
      <c r="N356" s="6" t="str">
        <f>IFERROR(AVERAGEIFS('registro operativa'!$Y$3:$Y$11268,'registro operativa'!$G$3:$G$11268,Tabla3[[#This Row],[Nº DE SEMANA]],'registro operativa'!$Y$3:$Y$11268,"&lt;0"),"")</f>
        <v/>
      </c>
      <c r="O356" s="6" t="str">
        <f t="shared" si="26"/>
        <v/>
      </c>
      <c r="P356" s="6" t="str">
        <f t="shared" si="27"/>
        <v/>
      </c>
      <c r="Q356" s="23"/>
      <c r="R356" s="23"/>
      <c r="S356" s="23"/>
    </row>
    <row r="357" spans="1:19" x14ac:dyDescent="0.25">
      <c r="A357" s="23"/>
      <c r="B357" s="23"/>
      <c r="C357" s="6">
        <f>IFERROR(COUNTIFS('registro operativa'!$AE$3:$AE$11268,1,'registro operativa'!$G$3:$G$11268,Tabla3[[#This Row],[Nº DE SEMANA]]),"")</f>
        <v>0</v>
      </c>
      <c r="D357" s="6">
        <f>SUMIF(Tabla1[SEMANA],Tabla3[[#This Row],[Nº DE SEMANA]],Tabla1[GROSS])</f>
        <v>0</v>
      </c>
      <c r="E357" s="6">
        <f>SUMIF(Tabla1[SEMANA],Tabla3[[#This Row],[Nº DE SEMANA]],Tabla1[NETO EN PPRO8])</f>
        <v>0</v>
      </c>
      <c r="F357" s="6">
        <f>SUMIF(Tabla1[SEMANA],Tabla3[[#This Row],[Nº DE SEMANA]],Tabla1[FEES])</f>
        <v>0</v>
      </c>
      <c r="G357" s="6" t="str">
        <f t="shared" si="24"/>
        <v/>
      </c>
      <c r="H357" s="6">
        <f>COUNTIF('registro operativa'!$G$3:$G$11268,Tabla3[[#This Row],[Nº DE SEMANA]])</f>
        <v>0</v>
      </c>
      <c r="I357" s="6">
        <f>COUNTIFS('registro operativa'!$G$3:$G$11268,Tabla3[[#This Row],[Nº DE SEMANA]],'registro operativa'!$Y$3:$Y$11268,"&gt;0")</f>
        <v>0</v>
      </c>
      <c r="J357" s="6">
        <f>COUNTIFS('registro operativa'!$G$3:$G$11268,Tabla3[[#This Row],[Nº DE SEMANA]],'registro operativa'!$Y$3:$Y$11268,"&lt;0")</f>
        <v>0</v>
      </c>
      <c r="K357" s="6">
        <f>COUNTIFS('registro operativa'!$H$3:$H$11268,Tabla3[[#This Row],[Nº DE SEMANA]],'registro operativa'!$Y$3:$Y$11268,0)</f>
        <v>0</v>
      </c>
      <c r="L357" s="6" t="str">
        <f t="shared" si="25"/>
        <v/>
      </c>
      <c r="M357" s="6" t="str">
        <f>IFERROR(AVERAGEIFS('registro operativa'!$Y$3:$Y$11268,'registro operativa'!$G$3:$G$11268,Tabla3[[#This Row],[Nº DE SEMANA]],'registro operativa'!$Y$3:$Y$11268,"&gt;0"),"")</f>
        <v/>
      </c>
      <c r="N357" s="6" t="str">
        <f>IFERROR(AVERAGEIFS('registro operativa'!$Y$3:$Y$11268,'registro operativa'!$G$3:$G$11268,Tabla3[[#This Row],[Nº DE SEMANA]],'registro operativa'!$Y$3:$Y$11268,"&lt;0"),"")</f>
        <v/>
      </c>
      <c r="O357" s="6" t="str">
        <f t="shared" si="26"/>
        <v/>
      </c>
      <c r="P357" s="6" t="str">
        <f t="shared" si="27"/>
        <v/>
      </c>
      <c r="Q357" s="23"/>
      <c r="R357" s="23"/>
      <c r="S357" s="23"/>
    </row>
    <row r="358" spans="1:19" x14ac:dyDescent="0.25">
      <c r="A358" s="23"/>
      <c r="B358" s="23"/>
      <c r="C358" s="6">
        <f>IFERROR(COUNTIFS('registro operativa'!$AE$3:$AE$11268,1,'registro operativa'!$G$3:$G$11268,Tabla3[[#This Row],[Nº DE SEMANA]]),"")</f>
        <v>0</v>
      </c>
      <c r="D358" s="6">
        <f>SUMIF(Tabla1[SEMANA],Tabla3[[#This Row],[Nº DE SEMANA]],Tabla1[GROSS])</f>
        <v>0</v>
      </c>
      <c r="E358" s="6">
        <f>SUMIF(Tabla1[SEMANA],Tabla3[[#This Row],[Nº DE SEMANA]],Tabla1[NETO EN PPRO8])</f>
        <v>0</v>
      </c>
      <c r="F358" s="6">
        <f>SUMIF(Tabla1[SEMANA],Tabla3[[#This Row],[Nº DE SEMANA]],Tabla1[FEES])</f>
        <v>0</v>
      </c>
      <c r="G358" s="6" t="str">
        <f t="shared" si="24"/>
        <v/>
      </c>
      <c r="H358" s="6">
        <f>COUNTIF('registro operativa'!$G$3:$G$11268,Tabla3[[#This Row],[Nº DE SEMANA]])</f>
        <v>0</v>
      </c>
      <c r="I358" s="6">
        <f>COUNTIFS('registro operativa'!$G$3:$G$11268,Tabla3[[#This Row],[Nº DE SEMANA]],'registro operativa'!$Y$3:$Y$11268,"&gt;0")</f>
        <v>0</v>
      </c>
      <c r="J358" s="6">
        <f>COUNTIFS('registro operativa'!$G$3:$G$11268,Tabla3[[#This Row],[Nº DE SEMANA]],'registro operativa'!$Y$3:$Y$11268,"&lt;0")</f>
        <v>0</v>
      </c>
      <c r="K358" s="6">
        <f>COUNTIFS('registro operativa'!$H$3:$H$11268,Tabla3[[#This Row],[Nº DE SEMANA]],'registro operativa'!$Y$3:$Y$11268,0)</f>
        <v>0</v>
      </c>
      <c r="L358" s="6" t="str">
        <f t="shared" si="25"/>
        <v/>
      </c>
      <c r="M358" s="6" t="str">
        <f>IFERROR(AVERAGEIFS('registro operativa'!$Y$3:$Y$11268,'registro operativa'!$G$3:$G$11268,Tabla3[[#This Row],[Nº DE SEMANA]],'registro operativa'!$Y$3:$Y$11268,"&gt;0"),"")</f>
        <v/>
      </c>
      <c r="N358" s="6" t="str">
        <f>IFERROR(AVERAGEIFS('registro operativa'!$Y$3:$Y$11268,'registro operativa'!$G$3:$G$11268,Tabla3[[#This Row],[Nº DE SEMANA]],'registro operativa'!$Y$3:$Y$11268,"&lt;0"),"")</f>
        <v/>
      </c>
      <c r="O358" s="6" t="str">
        <f t="shared" si="26"/>
        <v/>
      </c>
      <c r="P358" s="6" t="str">
        <f t="shared" si="27"/>
        <v/>
      </c>
      <c r="Q358" s="23"/>
      <c r="R358" s="23"/>
      <c r="S358" s="23"/>
    </row>
    <row r="359" spans="1:19" x14ac:dyDescent="0.25">
      <c r="A359" s="23"/>
      <c r="B359" s="23"/>
      <c r="C359" s="6">
        <f>IFERROR(COUNTIFS('registro operativa'!$AE$3:$AE$11268,1,'registro operativa'!$G$3:$G$11268,Tabla3[[#This Row],[Nº DE SEMANA]]),"")</f>
        <v>0</v>
      </c>
      <c r="D359" s="6">
        <f>SUMIF(Tabla1[SEMANA],Tabla3[[#This Row],[Nº DE SEMANA]],Tabla1[GROSS])</f>
        <v>0</v>
      </c>
      <c r="E359" s="6">
        <f>SUMIF(Tabla1[SEMANA],Tabla3[[#This Row],[Nº DE SEMANA]],Tabla1[NETO EN PPRO8])</f>
        <v>0</v>
      </c>
      <c r="F359" s="6">
        <f>SUMIF(Tabla1[SEMANA],Tabla3[[#This Row],[Nº DE SEMANA]],Tabla1[FEES])</f>
        <v>0</v>
      </c>
      <c r="G359" s="6" t="str">
        <f t="shared" si="24"/>
        <v/>
      </c>
      <c r="H359" s="6">
        <f>COUNTIF('registro operativa'!$G$3:$G$11268,Tabla3[[#This Row],[Nº DE SEMANA]])</f>
        <v>0</v>
      </c>
      <c r="I359" s="6">
        <f>COUNTIFS('registro operativa'!$G$3:$G$11268,Tabla3[[#This Row],[Nº DE SEMANA]],'registro operativa'!$Y$3:$Y$11268,"&gt;0")</f>
        <v>0</v>
      </c>
      <c r="J359" s="6">
        <f>COUNTIFS('registro operativa'!$G$3:$G$11268,Tabla3[[#This Row],[Nº DE SEMANA]],'registro operativa'!$Y$3:$Y$11268,"&lt;0")</f>
        <v>0</v>
      </c>
      <c r="K359" s="6">
        <f>COUNTIFS('registro operativa'!$H$3:$H$11268,Tabla3[[#This Row],[Nº DE SEMANA]],'registro operativa'!$Y$3:$Y$11268,0)</f>
        <v>0</v>
      </c>
      <c r="L359" s="6" t="str">
        <f t="shared" si="25"/>
        <v/>
      </c>
      <c r="M359" s="6" t="str">
        <f>IFERROR(AVERAGEIFS('registro operativa'!$Y$3:$Y$11268,'registro operativa'!$G$3:$G$11268,Tabla3[[#This Row],[Nº DE SEMANA]],'registro operativa'!$Y$3:$Y$11268,"&gt;0"),"")</f>
        <v/>
      </c>
      <c r="N359" s="6" t="str">
        <f>IFERROR(AVERAGEIFS('registro operativa'!$Y$3:$Y$11268,'registro operativa'!$G$3:$G$11268,Tabla3[[#This Row],[Nº DE SEMANA]],'registro operativa'!$Y$3:$Y$11268,"&lt;0"),"")</f>
        <v/>
      </c>
      <c r="O359" s="6" t="str">
        <f t="shared" si="26"/>
        <v/>
      </c>
      <c r="P359" s="6" t="str">
        <f t="shared" si="27"/>
        <v/>
      </c>
      <c r="Q359" s="23"/>
      <c r="R359" s="23"/>
      <c r="S359" s="23"/>
    </row>
    <row r="360" spans="1:19" x14ac:dyDescent="0.25">
      <c r="A360" s="23"/>
      <c r="B360" s="23"/>
      <c r="C360" s="6">
        <f>IFERROR(COUNTIFS('registro operativa'!$AE$3:$AE$11268,1,'registro operativa'!$G$3:$G$11268,Tabla3[[#This Row],[Nº DE SEMANA]]),"")</f>
        <v>0</v>
      </c>
      <c r="D360" s="6">
        <f>SUMIF(Tabla1[SEMANA],Tabla3[[#This Row],[Nº DE SEMANA]],Tabla1[GROSS])</f>
        <v>0</v>
      </c>
      <c r="E360" s="6">
        <f>SUMIF(Tabla1[SEMANA],Tabla3[[#This Row],[Nº DE SEMANA]],Tabla1[NETO EN PPRO8])</f>
        <v>0</v>
      </c>
      <c r="F360" s="6">
        <f>SUMIF(Tabla1[SEMANA],Tabla3[[#This Row],[Nº DE SEMANA]],Tabla1[FEES])</f>
        <v>0</v>
      </c>
      <c r="G360" s="6" t="str">
        <f t="shared" si="24"/>
        <v/>
      </c>
      <c r="H360" s="6">
        <f>COUNTIF('registro operativa'!$G$3:$G$11268,Tabla3[[#This Row],[Nº DE SEMANA]])</f>
        <v>0</v>
      </c>
      <c r="I360" s="6">
        <f>COUNTIFS('registro operativa'!$G$3:$G$11268,Tabla3[[#This Row],[Nº DE SEMANA]],'registro operativa'!$Y$3:$Y$11268,"&gt;0")</f>
        <v>0</v>
      </c>
      <c r="J360" s="6">
        <f>COUNTIFS('registro operativa'!$G$3:$G$11268,Tabla3[[#This Row],[Nº DE SEMANA]],'registro operativa'!$Y$3:$Y$11268,"&lt;0")</f>
        <v>0</v>
      </c>
      <c r="K360" s="6">
        <f>COUNTIFS('registro operativa'!$H$3:$H$11268,Tabla3[[#This Row],[Nº DE SEMANA]],'registro operativa'!$Y$3:$Y$11268,0)</f>
        <v>0</v>
      </c>
      <c r="L360" s="6" t="str">
        <f t="shared" si="25"/>
        <v/>
      </c>
      <c r="M360" s="6" t="str">
        <f>IFERROR(AVERAGEIFS('registro operativa'!$Y$3:$Y$11268,'registro operativa'!$G$3:$G$11268,Tabla3[[#This Row],[Nº DE SEMANA]],'registro operativa'!$Y$3:$Y$11268,"&gt;0"),"")</f>
        <v/>
      </c>
      <c r="N360" s="6" t="str">
        <f>IFERROR(AVERAGEIFS('registro operativa'!$Y$3:$Y$11268,'registro operativa'!$G$3:$G$11268,Tabla3[[#This Row],[Nº DE SEMANA]],'registro operativa'!$Y$3:$Y$11268,"&lt;0"),"")</f>
        <v/>
      </c>
      <c r="O360" s="6" t="str">
        <f t="shared" si="26"/>
        <v/>
      </c>
      <c r="P360" s="6" t="str">
        <f t="shared" si="27"/>
        <v/>
      </c>
      <c r="Q360" s="23"/>
      <c r="R360" s="23"/>
      <c r="S360" s="23"/>
    </row>
    <row r="361" spans="1:19" x14ac:dyDescent="0.25">
      <c r="A361" s="23"/>
      <c r="B361" s="23"/>
      <c r="C361" s="6">
        <f>IFERROR(COUNTIFS('registro operativa'!$AE$3:$AE$11268,1,'registro operativa'!$G$3:$G$11268,Tabla3[[#This Row],[Nº DE SEMANA]]),"")</f>
        <v>0</v>
      </c>
      <c r="D361" s="6">
        <f>SUMIF(Tabla1[SEMANA],Tabla3[[#This Row],[Nº DE SEMANA]],Tabla1[GROSS])</f>
        <v>0</v>
      </c>
      <c r="E361" s="6">
        <f>SUMIF(Tabla1[SEMANA],Tabla3[[#This Row],[Nº DE SEMANA]],Tabla1[NETO EN PPRO8])</f>
        <v>0</v>
      </c>
      <c r="F361" s="6">
        <f>SUMIF(Tabla1[SEMANA],Tabla3[[#This Row],[Nº DE SEMANA]],Tabla1[FEES])</f>
        <v>0</v>
      </c>
      <c r="G361" s="6" t="str">
        <f t="shared" si="24"/>
        <v/>
      </c>
      <c r="H361" s="6">
        <f>COUNTIF('registro operativa'!$G$3:$G$11268,Tabla3[[#This Row],[Nº DE SEMANA]])</f>
        <v>0</v>
      </c>
      <c r="I361" s="6">
        <f>COUNTIFS('registro operativa'!$G$3:$G$11268,Tabla3[[#This Row],[Nº DE SEMANA]],'registro operativa'!$Y$3:$Y$11268,"&gt;0")</f>
        <v>0</v>
      </c>
      <c r="J361" s="6">
        <f>COUNTIFS('registro operativa'!$G$3:$G$11268,Tabla3[[#This Row],[Nº DE SEMANA]],'registro operativa'!$Y$3:$Y$11268,"&lt;0")</f>
        <v>0</v>
      </c>
      <c r="K361" s="6">
        <f>COUNTIFS('registro operativa'!$H$3:$H$11268,Tabla3[[#This Row],[Nº DE SEMANA]],'registro operativa'!$Y$3:$Y$11268,0)</f>
        <v>0</v>
      </c>
      <c r="L361" s="6" t="str">
        <f t="shared" si="25"/>
        <v/>
      </c>
      <c r="M361" s="6" t="str">
        <f>IFERROR(AVERAGEIFS('registro operativa'!$Y$3:$Y$11268,'registro operativa'!$G$3:$G$11268,Tabla3[[#This Row],[Nº DE SEMANA]],'registro operativa'!$Y$3:$Y$11268,"&gt;0"),"")</f>
        <v/>
      </c>
      <c r="N361" s="6" t="str">
        <f>IFERROR(AVERAGEIFS('registro operativa'!$Y$3:$Y$11268,'registro operativa'!$G$3:$G$11268,Tabla3[[#This Row],[Nº DE SEMANA]],'registro operativa'!$Y$3:$Y$11268,"&lt;0"),"")</f>
        <v/>
      </c>
      <c r="O361" s="6" t="str">
        <f t="shared" si="26"/>
        <v/>
      </c>
      <c r="P361" s="6" t="str">
        <f t="shared" si="27"/>
        <v/>
      </c>
      <c r="Q361" s="23"/>
      <c r="R361" s="23"/>
      <c r="S361" s="23"/>
    </row>
    <row r="362" spans="1:19" x14ac:dyDescent="0.25">
      <c r="A362" s="23"/>
      <c r="B362" s="23"/>
      <c r="C362" s="6">
        <f>IFERROR(COUNTIFS('registro operativa'!$AE$3:$AE$11268,1,'registro operativa'!$G$3:$G$11268,Tabla3[[#This Row],[Nº DE SEMANA]]),"")</f>
        <v>0</v>
      </c>
      <c r="D362" s="6">
        <f>SUMIF(Tabla1[SEMANA],Tabla3[[#This Row],[Nº DE SEMANA]],Tabla1[GROSS])</f>
        <v>0</v>
      </c>
      <c r="E362" s="6">
        <f>SUMIF(Tabla1[SEMANA],Tabla3[[#This Row],[Nº DE SEMANA]],Tabla1[NETO EN PPRO8])</f>
        <v>0</v>
      </c>
      <c r="F362" s="6">
        <f>SUMIF(Tabla1[SEMANA],Tabla3[[#This Row],[Nº DE SEMANA]],Tabla1[FEES])</f>
        <v>0</v>
      </c>
      <c r="G362" s="6" t="str">
        <f t="shared" si="24"/>
        <v/>
      </c>
      <c r="H362" s="6">
        <f>COUNTIF('registro operativa'!$G$3:$G$11268,Tabla3[[#This Row],[Nº DE SEMANA]])</f>
        <v>0</v>
      </c>
      <c r="I362" s="6">
        <f>COUNTIFS('registro operativa'!$G$3:$G$11268,Tabla3[[#This Row],[Nº DE SEMANA]],'registro operativa'!$Y$3:$Y$11268,"&gt;0")</f>
        <v>0</v>
      </c>
      <c r="J362" s="6">
        <f>COUNTIFS('registro operativa'!$G$3:$G$11268,Tabla3[[#This Row],[Nº DE SEMANA]],'registro operativa'!$Y$3:$Y$11268,"&lt;0")</f>
        <v>0</v>
      </c>
      <c r="K362" s="6">
        <f>COUNTIFS('registro operativa'!$H$3:$H$11268,Tabla3[[#This Row],[Nº DE SEMANA]],'registro operativa'!$Y$3:$Y$11268,0)</f>
        <v>0</v>
      </c>
      <c r="L362" s="6" t="str">
        <f t="shared" si="25"/>
        <v/>
      </c>
      <c r="M362" s="6" t="str">
        <f>IFERROR(AVERAGEIFS('registro operativa'!$Y$3:$Y$11268,'registro operativa'!$G$3:$G$11268,Tabla3[[#This Row],[Nº DE SEMANA]],'registro operativa'!$Y$3:$Y$11268,"&gt;0"),"")</f>
        <v/>
      </c>
      <c r="N362" s="6" t="str">
        <f>IFERROR(AVERAGEIFS('registro operativa'!$Y$3:$Y$11268,'registro operativa'!$G$3:$G$11268,Tabla3[[#This Row],[Nº DE SEMANA]],'registro operativa'!$Y$3:$Y$11268,"&lt;0"),"")</f>
        <v/>
      </c>
      <c r="O362" s="6" t="str">
        <f t="shared" si="26"/>
        <v/>
      </c>
      <c r="P362" s="6" t="str">
        <f t="shared" si="27"/>
        <v/>
      </c>
      <c r="Q362" s="23"/>
      <c r="R362" s="23"/>
      <c r="S362" s="23"/>
    </row>
    <row r="363" spans="1:19" x14ac:dyDescent="0.25">
      <c r="A363" s="23"/>
      <c r="B363" s="23"/>
      <c r="C363" s="6">
        <f>IFERROR(COUNTIFS('registro operativa'!$AE$3:$AE$11268,1,'registro operativa'!$G$3:$G$11268,Tabla3[[#This Row],[Nº DE SEMANA]]),"")</f>
        <v>0</v>
      </c>
      <c r="D363" s="6">
        <f>SUMIF(Tabla1[SEMANA],Tabla3[[#This Row],[Nº DE SEMANA]],Tabla1[GROSS])</f>
        <v>0</v>
      </c>
      <c r="E363" s="6">
        <f>SUMIF(Tabla1[SEMANA],Tabla3[[#This Row],[Nº DE SEMANA]],Tabla1[NETO EN PPRO8])</f>
        <v>0</v>
      </c>
      <c r="F363" s="6">
        <f>SUMIF(Tabla1[SEMANA],Tabla3[[#This Row],[Nº DE SEMANA]],Tabla1[FEES])</f>
        <v>0</v>
      </c>
      <c r="G363" s="6" t="str">
        <f t="shared" si="24"/>
        <v/>
      </c>
      <c r="H363" s="6">
        <f>COUNTIF('registro operativa'!$G$3:$G$11268,Tabla3[[#This Row],[Nº DE SEMANA]])</f>
        <v>0</v>
      </c>
      <c r="I363" s="6">
        <f>COUNTIFS('registro operativa'!$G$3:$G$11268,Tabla3[[#This Row],[Nº DE SEMANA]],'registro operativa'!$Y$3:$Y$11268,"&gt;0")</f>
        <v>0</v>
      </c>
      <c r="J363" s="6">
        <f>COUNTIFS('registro operativa'!$G$3:$G$11268,Tabla3[[#This Row],[Nº DE SEMANA]],'registro operativa'!$Y$3:$Y$11268,"&lt;0")</f>
        <v>0</v>
      </c>
      <c r="K363" s="6">
        <f>COUNTIFS('registro operativa'!$H$3:$H$11268,Tabla3[[#This Row],[Nº DE SEMANA]],'registro operativa'!$Y$3:$Y$11268,0)</f>
        <v>0</v>
      </c>
      <c r="L363" s="6" t="str">
        <f t="shared" si="25"/>
        <v/>
      </c>
      <c r="M363" s="6" t="str">
        <f>IFERROR(AVERAGEIFS('registro operativa'!$Y$3:$Y$11268,'registro operativa'!$G$3:$G$11268,Tabla3[[#This Row],[Nº DE SEMANA]],'registro operativa'!$Y$3:$Y$11268,"&gt;0"),"")</f>
        <v/>
      </c>
      <c r="N363" s="6" t="str">
        <f>IFERROR(AVERAGEIFS('registro operativa'!$Y$3:$Y$11268,'registro operativa'!$G$3:$G$11268,Tabla3[[#This Row],[Nº DE SEMANA]],'registro operativa'!$Y$3:$Y$11268,"&lt;0"),"")</f>
        <v/>
      </c>
      <c r="O363" s="6" t="str">
        <f t="shared" si="26"/>
        <v/>
      </c>
      <c r="P363" s="6" t="str">
        <f t="shared" si="27"/>
        <v/>
      </c>
      <c r="Q363" s="23"/>
      <c r="R363" s="23"/>
      <c r="S363" s="23"/>
    </row>
    <row r="364" spans="1:19" x14ac:dyDescent="0.25">
      <c r="A364" s="23"/>
      <c r="B364" s="23"/>
      <c r="C364" s="6">
        <f>IFERROR(COUNTIFS('registro operativa'!$AE$3:$AE$11268,1,'registro operativa'!$G$3:$G$11268,Tabla3[[#This Row],[Nº DE SEMANA]]),"")</f>
        <v>0</v>
      </c>
      <c r="D364" s="6">
        <f>SUMIF(Tabla1[SEMANA],Tabla3[[#This Row],[Nº DE SEMANA]],Tabla1[GROSS])</f>
        <v>0</v>
      </c>
      <c r="E364" s="6">
        <f>SUMIF(Tabla1[SEMANA],Tabla3[[#This Row],[Nº DE SEMANA]],Tabla1[NETO EN PPRO8])</f>
        <v>0</v>
      </c>
      <c r="F364" s="6">
        <f>SUMIF(Tabla1[SEMANA],Tabla3[[#This Row],[Nº DE SEMANA]],Tabla1[FEES])</f>
        <v>0</v>
      </c>
      <c r="G364" s="6" t="str">
        <f t="shared" si="24"/>
        <v/>
      </c>
      <c r="H364" s="6">
        <f>COUNTIF('registro operativa'!$G$3:$G$11268,Tabla3[[#This Row],[Nº DE SEMANA]])</f>
        <v>0</v>
      </c>
      <c r="I364" s="6">
        <f>COUNTIFS('registro operativa'!$G$3:$G$11268,Tabla3[[#This Row],[Nº DE SEMANA]],'registro operativa'!$Y$3:$Y$11268,"&gt;0")</f>
        <v>0</v>
      </c>
      <c r="J364" s="6">
        <f>COUNTIFS('registro operativa'!$G$3:$G$11268,Tabla3[[#This Row],[Nº DE SEMANA]],'registro operativa'!$Y$3:$Y$11268,"&lt;0")</f>
        <v>0</v>
      </c>
      <c r="K364" s="6">
        <f>COUNTIFS('registro operativa'!$H$3:$H$11268,Tabla3[[#This Row],[Nº DE SEMANA]],'registro operativa'!$Y$3:$Y$11268,0)</f>
        <v>0</v>
      </c>
      <c r="L364" s="6" t="str">
        <f t="shared" si="25"/>
        <v/>
      </c>
      <c r="M364" s="6" t="str">
        <f>IFERROR(AVERAGEIFS('registro operativa'!$Y$3:$Y$11268,'registro operativa'!$G$3:$G$11268,Tabla3[[#This Row],[Nº DE SEMANA]],'registro operativa'!$Y$3:$Y$11268,"&gt;0"),"")</f>
        <v/>
      </c>
      <c r="N364" s="6" t="str">
        <f>IFERROR(AVERAGEIFS('registro operativa'!$Y$3:$Y$11268,'registro operativa'!$G$3:$G$11268,Tabla3[[#This Row],[Nº DE SEMANA]],'registro operativa'!$Y$3:$Y$11268,"&lt;0"),"")</f>
        <v/>
      </c>
      <c r="O364" s="6" t="str">
        <f t="shared" si="26"/>
        <v/>
      </c>
      <c r="P364" s="6" t="str">
        <f t="shared" si="27"/>
        <v/>
      </c>
      <c r="Q364" s="23"/>
      <c r="R364" s="23"/>
      <c r="S364" s="23"/>
    </row>
    <row r="365" spans="1:19" x14ac:dyDescent="0.25">
      <c r="A365" s="23"/>
      <c r="B365" s="23"/>
      <c r="C365" s="6">
        <f>IFERROR(COUNTIFS('registro operativa'!$AE$3:$AE$11268,1,'registro operativa'!$G$3:$G$11268,Tabla3[[#This Row],[Nº DE SEMANA]]),"")</f>
        <v>0</v>
      </c>
      <c r="D365" s="6">
        <f>SUMIF(Tabla1[SEMANA],Tabla3[[#This Row],[Nº DE SEMANA]],Tabla1[GROSS])</f>
        <v>0</v>
      </c>
      <c r="E365" s="6">
        <f>SUMIF(Tabla1[SEMANA],Tabla3[[#This Row],[Nº DE SEMANA]],Tabla1[NETO EN PPRO8])</f>
        <v>0</v>
      </c>
      <c r="F365" s="6">
        <f>SUMIF(Tabla1[SEMANA],Tabla3[[#This Row],[Nº DE SEMANA]],Tabla1[FEES])</f>
        <v>0</v>
      </c>
      <c r="G365" s="6" t="str">
        <f t="shared" si="24"/>
        <v/>
      </c>
      <c r="H365" s="6">
        <f>COUNTIF('registro operativa'!$G$3:$G$11268,Tabla3[[#This Row],[Nº DE SEMANA]])</f>
        <v>0</v>
      </c>
      <c r="I365" s="6">
        <f>COUNTIFS('registro operativa'!$G$3:$G$11268,Tabla3[[#This Row],[Nº DE SEMANA]],'registro operativa'!$Y$3:$Y$11268,"&gt;0")</f>
        <v>0</v>
      </c>
      <c r="J365" s="6">
        <f>COUNTIFS('registro operativa'!$G$3:$G$11268,Tabla3[[#This Row],[Nº DE SEMANA]],'registro operativa'!$Y$3:$Y$11268,"&lt;0")</f>
        <v>0</v>
      </c>
      <c r="K365" s="6">
        <f>COUNTIFS('registro operativa'!$H$3:$H$11268,Tabla3[[#This Row],[Nº DE SEMANA]],'registro operativa'!$Y$3:$Y$11268,0)</f>
        <v>0</v>
      </c>
      <c r="L365" s="6" t="str">
        <f t="shared" si="25"/>
        <v/>
      </c>
      <c r="M365" s="6" t="str">
        <f>IFERROR(AVERAGEIFS('registro operativa'!$Y$3:$Y$11268,'registro operativa'!$G$3:$G$11268,Tabla3[[#This Row],[Nº DE SEMANA]],'registro operativa'!$Y$3:$Y$11268,"&gt;0"),"")</f>
        <v/>
      </c>
      <c r="N365" s="6" t="str">
        <f>IFERROR(AVERAGEIFS('registro operativa'!$Y$3:$Y$11268,'registro operativa'!$G$3:$G$11268,Tabla3[[#This Row],[Nº DE SEMANA]],'registro operativa'!$Y$3:$Y$11268,"&lt;0"),"")</f>
        <v/>
      </c>
      <c r="O365" s="6" t="str">
        <f t="shared" si="26"/>
        <v/>
      </c>
      <c r="P365" s="6" t="str">
        <f t="shared" si="27"/>
        <v/>
      </c>
      <c r="Q365" s="23"/>
      <c r="R365" s="23"/>
      <c r="S365" s="23"/>
    </row>
    <row r="366" spans="1:19" x14ac:dyDescent="0.25">
      <c r="A366" s="23"/>
      <c r="B366" s="23"/>
      <c r="C366" s="6">
        <f>IFERROR(COUNTIFS('registro operativa'!$AE$3:$AE$11268,1,'registro operativa'!$G$3:$G$11268,Tabla3[[#This Row],[Nº DE SEMANA]]),"")</f>
        <v>0</v>
      </c>
      <c r="D366" s="6">
        <f>SUMIF(Tabla1[SEMANA],Tabla3[[#This Row],[Nº DE SEMANA]],Tabla1[GROSS])</f>
        <v>0</v>
      </c>
      <c r="E366" s="6">
        <f>SUMIF(Tabla1[SEMANA],Tabla3[[#This Row],[Nº DE SEMANA]],Tabla1[NETO EN PPRO8])</f>
        <v>0</v>
      </c>
      <c r="F366" s="6">
        <f>SUMIF(Tabla1[SEMANA],Tabla3[[#This Row],[Nº DE SEMANA]],Tabla1[FEES])</f>
        <v>0</v>
      </c>
      <c r="G366" s="6" t="str">
        <f t="shared" si="24"/>
        <v/>
      </c>
      <c r="H366" s="6">
        <f>COUNTIF('registro operativa'!$G$3:$G$11268,Tabla3[[#This Row],[Nº DE SEMANA]])</f>
        <v>0</v>
      </c>
      <c r="I366" s="6">
        <f>COUNTIFS('registro operativa'!$G$3:$G$11268,Tabla3[[#This Row],[Nº DE SEMANA]],'registro operativa'!$Y$3:$Y$11268,"&gt;0")</f>
        <v>0</v>
      </c>
      <c r="J366" s="6">
        <f>COUNTIFS('registro operativa'!$G$3:$G$11268,Tabla3[[#This Row],[Nº DE SEMANA]],'registro operativa'!$Y$3:$Y$11268,"&lt;0")</f>
        <v>0</v>
      </c>
      <c r="K366" s="6">
        <f>COUNTIFS('registro operativa'!$H$3:$H$11268,Tabla3[[#This Row],[Nº DE SEMANA]],'registro operativa'!$Y$3:$Y$11268,0)</f>
        <v>0</v>
      </c>
      <c r="L366" s="6" t="str">
        <f t="shared" si="25"/>
        <v/>
      </c>
      <c r="M366" s="6" t="str">
        <f>IFERROR(AVERAGEIFS('registro operativa'!$Y$3:$Y$11268,'registro operativa'!$G$3:$G$11268,Tabla3[[#This Row],[Nº DE SEMANA]],'registro operativa'!$Y$3:$Y$11268,"&gt;0"),"")</f>
        <v/>
      </c>
      <c r="N366" s="6" t="str">
        <f>IFERROR(AVERAGEIFS('registro operativa'!$Y$3:$Y$11268,'registro operativa'!$G$3:$G$11268,Tabla3[[#This Row],[Nº DE SEMANA]],'registro operativa'!$Y$3:$Y$11268,"&lt;0"),"")</f>
        <v/>
      </c>
      <c r="O366" s="6" t="str">
        <f t="shared" si="26"/>
        <v/>
      </c>
      <c r="P366" s="6" t="str">
        <f t="shared" si="27"/>
        <v/>
      </c>
      <c r="Q366" s="23"/>
      <c r="R366" s="23"/>
      <c r="S366" s="23"/>
    </row>
    <row r="367" spans="1:19" x14ac:dyDescent="0.25">
      <c r="A367" s="23"/>
      <c r="B367" s="23"/>
      <c r="C367" s="6">
        <f>IFERROR(COUNTIFS('registro operativa'!$AE$3:$AE$11268,1,'registro operativa'!$G$3:$G$11268,Tabla3[[#This Row],[Nº DE SEMANA]]),"")</f>
        <v>0</v>
      </c>
      <c r="D367" s="6">
        <f>SUMIF(Tabla1[SEMANA],Tabla3[[#This Row],[Nº DE SEMANA]],Tabla1[GROSS])</f>
        <v>0</v>
      </c>
      <c r="E367" s="6">
        <f>SUMIF(Tabla1[SEMANA],Tabla3[[#This Row],[Nº DE SEMANA]],Tabla1[NETO EN PPRO8])</f>
        <v>0</v>
      </c>
      <c r="F367" s="6">
        <f>SUMIF(Tabla1[SEMANA],Tabla3[[#This Row],[Nº DE SEMANA]],Tabla1[FEES])</f>
        <v>0</v>
      </c>
      <c r="G367" s="6" t="str">
        <f t="shared" si="24"/>
        <v/>
      </c>
      <c r="H367" s="6">
        <f>COUNTIF('registro operativa'!$G$3:$G$11268,Tabla3[[#This Row],[Nº DE SEMANA]])</f>
        <v>0</v>
      </c>
      <c r="I367" s="6">
        <f>COUNTIFS('registro operativa'!$G$3:$G$11268,Tabla3[[#This Row],[Nº DE SEMANA]],'registro operativa'!$Y$3:$Y$11268,"&gt;0")</f>
        <v>0</v>
      </c>
      <c r="J367" s="6">
        <f>COUNTIFS('registro operativa'!$G$3:$G$11268,Tabla3[[#This Row],[Nº DE SEMANA]],'registro operativa'!$Y$3:$Y$11268,"&lt;0")</f>
        <v>0</v>
      </c>
      <c r="K367" s="6">
        <f>COUNTIFS('registro operativa'!$H$3:$H$11268,Tabla3[[#This Row],[Nº DE SEMANA]],'registro operativa'!$Y$3:$Y$11268,0)</f>
        <v>0</v>
      </c>
      <c r="L367" s="6" t="str">
        <f t="shared" si="25"/>
        <v/>
      </c>
      <c r="M367" s="6" t="str">
        <f>IFERROR(AVERAGEIFS('registro operativa'!$Y$3:$Y$11268,'registro operativa'!$G$3:$G$11268,Tabla3[[#This Row],[Nº DE SEMANA]],'registro operativa'!$Y$3:$Y$11268,"&gt;0"),"")</f>
        <v/>
      </c>
      <c r="N367" s="6" t="str">
        <f>IFERROR(AVERAGEIFS('registro operativa'!$Y$3:$Y$11268,'registro operativa'!$G$3:$G$11268,Tabla3[[#This Row],[Nº DE SEMANA]],'registro operativa'!$Y$3:$Y$11268,"&lt;0"),"")</f>
        <v/>
      </c>
      <c r="O367" s="6" t="str">
        <f t="shared" si="26"/>
        <v/>
      </c>
      <c r="P367" s="6" t="str">
        <f t="shared" si="27"/>
        <v/>
      </c>
      <c r="Q367" s="23"/>
      <c r="R367" s="23"/>
      <c r="S367" s="23"/>
    </row>
    <row r="368" spans="1:19" x14ac:dyDescent="0.25">
      <c r="A368" s="23"/>
      <c r="B368" s="23"/>
      <c r="C368" s="6">
        <f>IFERROR(COUNTIFS('registro operativa'!$AE$3:$AE$11268,1,'registro operativa'!$G$3:$G$11268,Tabla3[[#This Row],[Nº DE SEMANA]]),"")</f>
        <v>0</v>
      </c>
      <c r="D368" s="6">
        <f>SUMIF(Tabla1[SEMANA],Tabla3[[#This Row],[Nº DE SEMANA]],Tabla1[GROSS])</f>
        <v>0</v>
      </c>
      <c r="E368" s="6">
        <f>SUMIF(Tabla1[SEMANA],Tabla3[[#This Row],[Nº DE SEMANA]],Tabla1[NETO EN PPRO8])</f>
        <v>0</v>
      </c>
      <c r="F368" s="6">
        <f>SUMIF(Tabla1[SEMANA],Tabla3[[#This Row],[Nº DE SEMANA]],Tabla1[FEES])</f>
        <v>0</v>
      </c>
      <c r="G368" s="6" t="str">
        <f t="shared" si="24"/>
        <v/>
      </c>
      <c r="H368" s="6">
        <f>COUNTIF('registro operativa'!$G$3:$G$11268,Tabla3[[#This Row],[Nº DE SEMANA]])</f>
        <v>0</v>
      </c>
      <c r="I368" s="6">
        <f>COUNTIFS('registro operativa'!$G$3:$G$11268,Tabla3[[#This Row],[Nº DE SEMANA]],'registro operativa'!$Y$3:$Y$11268,"&gt;0")</f>
        <v>0</v>
      </c>
      <c r="J368" s="6">
        <f>COUNTIFS('registro operativa'!$G$3:$G$11268,Tabla3[[#This Row],[Nº DE SEMANA]],'registro operativa'!$Y$3:$Y$11268,"&lt;0")</f>
        <v>0</v>
      </c>
      <c r="K368" s="6">
        <f>COUNTIFS('registro operativa'!$H$3:$H$11268,Tabla3[[#This Row],[Nº DE SEMANA]],'registro operativa'!$Y$3:$Y$11268,0)</f>
        <v>0</v>
      </c>
      <c r="L368" s="6" t="str">
        <f t="shared" si="25"/>
        <v/>
      </c>
      <c r="M368" s="6" t="str">
        <f>IFERROR(AVERAGEIFS('registro operativa'!$Y$3:$Y$11268,'registro operativa'!$G$3:$G$11268,Tabla3[[#This Row],[Nº DE SEMANA]],'registro operativa'!$Y$3:$Y$11268,"&gt;0"),"")</f>
        <v/>
      </c>
      <c r="N368" s="6" t="str">
        <f>IFERROR(AVERAGEIFS('registro operativa'!$Y$3:$Y$11268,'registro operativa'!$G$3:$G$11268,Tabla3[[#This Row],[Nº DE SEMANA]],'registro operativa'!$Y$3:$Y$11268,"&lt;0"),"")</f>
        <v/>
      </c>
      <c r="O368" s="6" t="str">
        <f t="shared" si="26"/>
        <v/>
      </c>
      <c r="P368" s="6" t="str">
        <f t="shared" si="27"/>
        <v/>
      </c>
      <c r="Q368" s="23"/>
      <c r="R368" s="23"/>
      <c r="S368" s="23"/>
    </row>
    <row r="369" spans="1:19" x14ac:dyDescent="0.25">
      <c r="A369" s="23"/>
      <c r="B369" s="23"/>
      <c r="C369" s="6">
        <f>IFERROR(COUNTIFS('registro operativa'!$AE$3:$AE$11268,1,'registro operativa'!$G$3:$G$11268,Tabla3[[#This Row],[Nº DE SEMANA]]),"")</f>
        <v>0</v>
      </c>
      <c r="D369" s="6">
        <f>SUMIF(Tabla1[SEMANA],Tabla3[[#This Row],[Nº DE SEMANA]],Tabla1[GROSS])</f>
        <v>0</v>
      </c>
      <c r="E369" s="6">
        <f>SUMIF(Tabla1[SEMANA],Tabla3[[#This Row],[Nº DE SEMANA]],Tabla1[NETO EN PPRO8])</f>
        <v>0</v>
      </c>
      <c r="F369" s="6">
        <f>SUMIF(Tabla1[SEMANA],Tabla3[[#This Row],[Nº DE SEMANA]],Tabla1[FEES])</f>
        <v>0</v>
      </c>
      <c r="G369" s="6" t="str">
        <f t="shared" si="24"/>
        <v/>
      </c>
      <c r="H369" s="6">
        <f>COUNTIF('registro operativa'!$G$3:$G$11268,Tabla3[[#This Row],[Nº DE SEMANA]])</f>
        <v>0</v>
      </c>
      <c r="I369" s="6">
        <f>COUNTIFS('registro operativa'!$G$3:$G$11268,Tabla3[[#This Row],[Nº DE SEMANA]],'registro operativa'!$Y$3:$Y$11268,"&gt;0")</f>
        <v>0</v>
      </c>
      <c r="J369" s="6">
        <f>COUNTIFS('registro operativa'!$G$3:$G$11268,Tabla3[[#This Row],[Nº DE SEMANA]],'registro operativa'!$Y$3:$Y$11268,"&lt;0")</f>
        <v>0</v>
      </c>
      <c r="K369" s="6">
        <f>COUNTIFS('registro operativa'!$H$3:$H$11268,Tabla3[[#This Row],[Nº DE SEMANA]],'registro operativa'!$Y$3:$Y$11268,0)</f>
        <v>0</v>
      </c>
      <c r="L369" s="6" t="str">
        <f t="shared" si="25"/>
        <v/>
      </c>
      <c r="M369" s="6" t="str">
        <f>IFERROR(AVERAGEIFS('registro operativa'!$Y$3:$Y$11268,'registro operativa'!$G$3:$G$11268,Tabla3[[#This Row],[Nº DE SEMANA]],'registro operativa'!$Y$3:$Y$11268,"&gt;0"),"")</f>
        <v/>
      </c>
      <c r="N369" s="6" t="str">
        <f>IFERROR(AVERAGEIFS('registro operativa'!$Y$3:$Y$11268,'registro operativa'!$G$3:$G$11268,Tabla3[[#This Row],[Nº DE SEMANA]],'registro operativa'!$Y$3:$Y$11268,"&lt;0"),"")</f>
        <v/>
      </c>
      <c r="O369" s="6" t="str">
        <f t="shared" si="26"/>
        <v/>
      </c>
      <c r="P369" s="6" t="str">
        <f t="shared" si="27"/>
        <v/>
      </c>
      <c r="Q369" s="23"/>
      <c r="R369" s="23"/>
      <c r="S369" s="23"/>
    </row>
    <row r="370" spans="1:19" x14ac:dyDescent="0.25">
      <c r="A370" s="23"/>
      <c r="B370" s="23"/>
      <c r="C370" s="6">
        <f>IFERROR(COUNTIFS('registro operativa'!$AE$3:$AE$11268,1,'registro operativa'!$G$3:$G$11268,Tabla3[[#This Row],[Nº DE SEMANA]]),"")</f>
        <v>0</v>
      </c>
      <c r="D370" s="6">
        <f>SUMIF(Tabla1[SEMANA],Tabla3[[#This Row],[Nº DE SEMANA]],Tabla1[GROSS])</f>
        <v>0</v>
      </c>
      <c r="E370" s="6">
        <f>SUMIF(Tabla1[SEMANA],Tabla3[[#This Row],[Nº DE SEMANA]],Tabla1[NETO EN PPRO8])</f>
        <v>0</v>
      </c>
      <c r="F370" s="6">
        <f>SUMIF(Tabla1[SEMANA],Tabla3[[#This Row],[Nº DE SEMANA]],Tabla1[FEES])</f>
        <v>0</v>
      </c>
      <c r="G370" s="6" t="str">
        <f t="shared" si="24"/>
        <v/>
      </c>
      <c r="H370" s="6">
        <f>COUNTIF('registro operativa'!$G$3:$G$11268,Tabla3[[#This Row],[Nº DE SEMANA]])</f>
        <v>0</v>
      </c>
      <c r="I370" s="6">
        <f>COUNTIFS('registro operativa'!$G$3:$G$11268,Tabla3[[#This Row],[Nº DE SEMANA]],'registro operativa'!$Y$3:$Y$11268,"&gt;0")</f>
        <v>0</v>
      </c>
      <c r="J370" s="6">
        <f>COUNTIFS('registro operativa'!$G$3:$G$11268,Tabla3[[#This Row],[Nº DE SEMANA]],'registro operativa'!$Y$3:$Y$11268,"&lt;0")</f>
        <v>0</v>
      </c>
      <c r="K370" s="6">
        <f>COUNTIFS('registro operativa'!$H$3:$H$11268,Tabla3[[#This Row],[Nº DE SEMANA]],'registro operativa'!$Y$3:$Y$11268,0)</f>
        <v>0</v>
      </c>
      <c r="L370" s="6" t="str">
        <f t="shared" si="25"/>
        <v/>
      </c>
      <c r="M370" s="6" t="str">
        <f>IFERROR(AVERAGEIFS('registro operativa'!$Y$3:$Y$11268,'registro operativa'!$G$3:$G$11268,Tabla3[[#This Row],[Nº DE SEMANA]],'registro operativa'!$Y$3:$Y$11268,"&gt;0"),"")</f>
        <v/>
      </c>
      <c r="N370" s="6" t="str">
        <f>IFERROR(AVERAGEIFS('registro operativa'!$Y$3:$Y$11268,'registro operativa'!$G$3:$G$11268,Tabla3[[#This Row],[Nº DE SEMANA]],'registro operativa'!$Y$3:$Y$11268,"&lt;0"),"")</f>
        <v/>
      </c>
      <c r="O370" s="6" t="str">
        <f t="shared" si="26"/>
        <v/>
      </c>
      <c r="P370" s="6" t="str">
        <f t="shared" si="27"/>
        <v/>
      </c>
      <c r="Q370" s="23"/>
      <c r="R370" s="23"/>
      <c r="S370" s="23"/>
    </row>
    <row r="371" spans="1:19" x14ac:dyDescent="0.25">
      <c r="A371" s="23"/>
      <c r="B371" s="23"/>
      <c r="C371" s="6">
        <f>IFERROR(COUNTIFS('registro operativa'!$AE$3:$AE$11268,1,'registro operativa'!$G$3:$G$11268,Tabla3[[#This Row],[Nº DE SEMANA]]),"")</f>
        <v>0</v>
      </c>
      <c r="D371" s="6">
        <f>SUMIF(Tabla1[SEMANA],Tabla3[[#This Row],[Nº DE SEMANA]],Tabla1[GROSS])</f>
        <v>0</v>
      </c>
      <c r="E371" s="6">
        <f>SUMIF(Tabla1[SEMANA],Tabla3[[#This Row],[Nº DE SEMANA]],Tabla1[NETO EN PPRO8])</f>
        <v>0</v>
      </c>
      <c r="F371" s="6">
        <f>SUMIF(Tabla1[SEMANA],Tabla3[[#This Row],[Nº DE SEMANA]],Tabla1[FEES])</f>
        <v>0</v>
      </c>
      <c r="G371" s="6" t="str">
        <f t="shared" si="24"/>
        <v/>
      </c>
      <c r="H371" s="6">
        <f>COUNTIF('registro operativa'!$G$3:$G$11268,Tabla3[[#This Row],[Nº DE SEMANA]])</f>
        <v>0</v>
      </c>
      <c r="I371" s="6">
        <f>COUNTIFS('registro operativa'!$G$3:$G$11268,Tabla3[[#This Row],[Nº DE SEMANA]],'registro operativa'!$Y$3:$Y$11268,"&gt;0")</f>
        <v>0</v>
      </c>
      <c r="J371" s="6">
        <f>COUNTIFS('registro operativa'!$G$3:$G$11268,Tabla3[[#This Row],[Nº DE SEMANA]],'registro operativa'!$Y$3:$Y$11268,"&lt;0")</f>
        <v>0</v>
      </c>
      <c r="K371" s="6">
        <f>COUNTIFS('registro operativa'!$H$3:$H$11268,Tabla3[[#This Row],[Nº DE SEMANA]],'registro operativa'!$Y$3:$Y$11268,0)</f>
        <v>0</v>
      </c>
      <c r="L371" s="6" t="str">
        <f t="shared" si="25"/>
        <v/>
      </c>
      <c r="M371" s="6" t="str">
        <f>IFERROR(AVERAGEIFS('registro operativa'!$Y$3:$Y$11268,'registro operativa'!$G$3:$G$11268,Tabla3[[#This Row],[Nº DE SEMANA]],'registro operativa'!$Y$3:$Y$11268,"&gt;0"),"")</f>
        <v/>
      </c>
      <c r="N371" s="6" t="str">
        <f>IFERROR(AVERAGEIFS('registro operativa'!$Y$3:$Y$11268,'registro operativa'!$G$3:$G$11268,Tabla3[[#This Row],[Nº DE SEMANA]],'registro operativa'!$Y$3:$Y$11268,"&lt;0"),"")</f>
        <v/>
      </c>
      <c r="O371" s="6" t="str">
        <f t="shared" si="26"/>
        <v/>
      </c>
      <c r="P371" s="6" t="str">
        <f t="shared" si="27"/>
        <v/>
      </c>
      <c r="Q371" s="23"/>
      <c r="R371" s="23"/>
      <c r="S371" s="23"/>
    </row>
    <row r="372" spans="1:19" x14ac:dyDescent="0.25">
      <c r="A372" s="23"/>
      <c r="B372" s="23"/>
      <c r="C372" s="6">
        <f>IFERROR(COUNTIFS('registro operativa'!$AE$3:$AE$11268,1,'registro operativa'!$G$3:$G$11268,Tabla3[[#This Row],[Nº DE SEMANA]]),"")</f>
        <v>0</v>
      </c>
      <c r="D372" s="6">
        <f>SUMIF(Tabla1[SEMANA],Tabla3[[#This Row],[Nº DE SEMANA]],Tabla1[GROSS])</f>
        <v>0</v>
      </c>
      <c r="E372" s="6">
        <f>SUMIF(Tabla1[SEMANA],Tabla3[[#This Row],[Nº DE SEMANA]],Tabla1[NETO EN PPRO8])</f>
        <v>0</v>
      </c>
      <c r="F372" s="6">
        <f>SUMIF(Tabla1[SEMANA],Tabla3[[#This Row],[Nº DE SEMANA]],Tabla1[FEES])</f>
        <v>0</v>
      </c>
      <c r="G372" s="6" t="str">
        <f t="shared" si="24"/>
        <v/>
      </c>
      <c r="H372" s="6">
        <f>COUNTIF('registro operativa'!$G$3:$G$11268,Tabla3[[#This Row],[Nº DE SEMANA]])</f>
        <v>0</v>
      </c>
      <c r="I372" s="6">
        <f>COUNTIFS('registro operativa'!$G$3:$G$11268,Tabla3[[#This Row],[Nº DE SEMANA]],'registro operativa'!$Y$3:$Y$11268,"&gt;0")</f>
        <v>0</v>
      </c>
      <c r="J372" s="6">
        <f>COUNTIFS('registro operativa'!$G$3:$G$11268,Tabla3[[#This Row],[Nº DE SEMANA]],'registro operativa'!$Y$3:$Y$11268,"&lt;0")</f>
        <v>0</v>
      </c>
      <c r="K372" s="6">
        <f>COUNTIFS('registro operativa'!$H$3:$H$11268,Tabla3[[#This Row],[Nº DE SEMANA]],'registro operativa'!$Y$3:$Y$11268,0)</f>
        <v>0</v>
      </c>
      <c r="L372" s="6" t="str">
        <f t="shared" si="25"/>
        <v/>
      </c>
      <c r="M372" s="6" t="str">
        <f>IFERROR(AVERAGEIFS('registro operativa'!$Y$3:$Y$11268,'registro operativa'!$G$3:$G$11268,Tabla3[[#This Row],[Nº DE SEMANA]],'registro operativa'!$Y$3:$Y$11268,"&gt;0"),"")</f>
        <v/>
      </c>
      <c r="N372" s="6" t="str">
        <f>IFERROR(AVERAGEIFS('registro operativa'!$Y$3:$Y$11268,'registro operativa'!$G$3:$G$11268,Tabla3[[#This Row],[Nº DE SEMANA]],'registro operativa'!$Y$3:$Y$11268,"&lt;0"),"")</f>
        <v/>
      </c>
      <c r="O372" s="6" t="str">
        <f t="shared" si="26"/>
        <v/>
      </c>
      <c r="P372" s="6" t="str">
        <f t="shared" si="27"/>
        <v/>
      </c>
      <c r="Q372" s="23"/>
      <c r="R372" s="23"/>
      <c r="S372" s="23"/>
    </row>
    <row r="373" spans="1:19" x14ac:dyDescent="0.25">
      <c r="A373" s="23"/>
      <c r="B373" s="23"/>
      <c r="C373" s="6">
        <f>IFERROR(COUNTIFS('registro operativa'!$AE$3:$AE$11268,1,'registro operativa'!$G$3:$G$11268,Tabla3[[#This Row],[Nº DE SEMANA]]),"")</f>
        <v>0</v>
      </c>
      <c r="D373" s="6">
        <f>SUMIF(Tabla1[SEMANA],Tabla3[[#This Row],[Nº DE SEMANA]],Tabla1[GROSS])</f>
        <v>0</v>
      </c>
      <c r="E373" s="6">
        <f>SUMIF(Tabla1[SEMANA],Tabla3[[#This Row],[Nº DE SEMANA]],Tabla1[NETO EN PPRO8])</f>
        <v>0</v>
      </c>
      <c r="F373" s="6">
        <f>SUMIF(Tabla1[SEMANA],Tabla3[[#This Row],[Nº DE SEMANA]],Tabla1[FEES])</f>
        <v>0</v>
      </c>
      <c r="G373" s="6" t="str">
        <f t="shared" si="24"/>
        <v/>
      </c>
      <c r="H373" s="6">
        <f>COUNTIF('registro operativa'!$G$3:$G$11268,Tabla3[[#This Row],[Nº DE SEMANA]])</f>
        <v>0</v>
      </c>
      <c r="I373" s="6">
        <f>COUNTIFS('registro operativa'!$G$3:$G$11268,Tabla3[[#This Row],[Nº DE SEMANA]],'registro operativa'!$Y$3:$Y$11268,"&gt;0")</f>
        <v>0</v>
      </c>
      <c r="J373" s="6">
        <f>COUNTIFS('registro operativa'!$G$3:$G$11268,Tabla3[[#This Row],[Nº DE SEMANA]],'registro operativa'!$Y$3:$Y$11268,"&lt;0")</f>
        <v>0</v>
      </c>
      <c r="K373" s="6">
        <f>COUNTIFS('registro operativa'!$H$3:$H$11268,Tabla3[[#This Row],[Nº DE SEMANA]],'registro operativa'!$Y$3:$Y$11268,0)</f>
        <v>0</v>
      </c>
      <c r="L373" s="6" t="str">
        <f t="shared" si="25"/>
        <v/>
      </c>
      <c r="M373" s="6" t="str">
        <f>IFERROR(AVERAGEIFS('registro operativa'!$Y$3:$Y$11268,'registro operativa'!$G$3:$G$11268,Tabla3[[#This Row],[Nº DE SEMANA]],'registro operativa'!$Y$3:$Y$11268,"&gt;0"),"")</f>
        <v/>
      </c>
      <c r="N373" s="6" t="str">
        <f>IFERROR(AVERAGEIFS('registro operativa'!$Y$3:$Y$11268,'registro operativa'!$G$3:$G$11268,Tabla3[[#This Row],[Nº DE SEMANA]],'registro operativa'!$Y$3:$Y$11268,"&lt;0"),"")</f>
        <v/>
      </c>
      <c r="O373" s="6" t="str">
        <f t="shared" si="26"/>
        <v/>
      </c>
      <c r="P373" s="6" t="str">
        <f t="shared" si="27"/>
        <v/>
      </c>
      <c r="Q373" s="23"/>
      <c r="R373" s="23"/>
      <c r="S373" s="23"/>
    </row>
    <row r="374" spans="1:19" x14ac:dyDescent="0.25">
      <c r="A374" s="23"/>
      <c r="B374" s="23"/>
      <c r="C374" s="6">
        <f>IFERROR(COUNTIFS('registro operativa'!$AE$3:$AE$11268,1,'registro operativa'!$G$3:$G$11268,Tabla3[[#This Row],[Nº DE SEMANA]]),"")</f>
        <v>0</v>
      </c>
      <c r="D374" s="6">
        <f>SUMIF(Tabla1[SEMANA],Tabla3[[#This Row],[Nº DE SEMANA]],Tabla1[GROSS])</f>
        <v>0</v>
      </c>
      <c r="E374" s="6">
        <f>SUMIF(Tabla1[SEMANA],Tabla3[[#This Row],[Nº DE SEMANA]],Tabla1[NETO EN PPRO8])</f>
        <v>0</v>
      </c>
      <c r="F374" s="6">
        <f>SUMIF(Tabla1[SEMANA],Tabla3[[#This Row],[Nº DE SEMANA]],Tabla1[FEES])</f>
        <v>0</v>
      </c>
      <c r="G374" s="6" t="str">
        <f t="shared" si="24"/>
        <v/>
      </c>
      <c r="H374" s="6">
        <f>COUNTIF('registro operativa'!$G$3:$G$11268,Tabla3[[#This Row],[Nº DE SEMANA]])</f>
        <v>0</v>
      </c>
      <c r="I374" s="6">
        <f>COUNTIFS('registro operativa'!$G$3:$G$11268,Tabla3[[#This Row],[Nº DE SEMANA]],'registro operativa'!$Y$3:$Y$11268,"&gt;0")</f>
        <v>0</v>
      </c>
      <c r="J374" s="6">
        <f>COUNTIFS('registro operativa'!$G$3:$G$11268,Tabla3[[#This Row],[Nº DE SEMANA]],'registro operativa'!$Y$3:$Y$11268,"&lt;0")</f>
        <v>0</v>
      </c>
      <c r="K374" s="6">
        <f>COUNTIFS('registro operativa'!$H$3:$H$11268,Tabla3[[#This Row],[Nº DE SEMANA]],'registro operativa'!$Y$3:$Y$11268,0)</f>
        <v>0</v>
      </c>
      <c r="L374" s="6" t="str">
        <f t="shared" si="25"/>
        <v/>
      </c>
      <c r="M374" s="6" t="str">
        <f>IFERROR(AVERAGEIFS('registro operativa'!$Y$3:$Y$11268,'registro operativa'!$G$3:$G$11268,Tabla3[[#This Row],[Nº DE SEMANA]],'registro operativa'!$Y$3:$Y$11268,"&gt;0"),"")</f>
        <v/>
      </c>
      <c r="N374" s="6" t="str">
        <f>IFERROR(AVERAGEIFS('registro operativa'!$Y$3:$Y$11268,'registro operativa'!$G$3:$G$11268,Tabla3[[#This Row],[Nº DE SEMANA]],'registro operativa'!$Y$3:$Y$11268,"&lt;0"),"")</f>
        <v/>
      </c>
      <c r="O374" s="6" t="str">
        <f t="shared" si="26"/>
        <v/>
      </c>
      <c r="P374" s="6" t="str">
        <f t="shared" si="27"/>
        <v/>
      </c>
      <c r="Q374" s="23"/>
      <c r="R374" s="23"/>
      <c r="S374" s="23"/>
    </row>
    <row r="375" spans="1:19" x14ac:dyDescent="0.25">
      <c r="A375" s="23"/>
      <c r="B375" s="23"/>
      <c r="C375" s="6">
        <f>IFERROR(COUNTIFS('registro operativa'!$AE$3:$AE$11268,1,'registro operativa'!$G$3:$G$11268,Tabla3[[#This Row],[Nº DE SEMANA]]),"")</f>
        <v>0</v>
      </c>
      <c r="D375" s="6">
        <f>SUMIF(Tabla1[SEMANA],Tabla3[[#This Row],[Nº DE SEMANA]],Tabla1[GROSS])</f>
        <v>0</v>
      </c>
      <c r="E375" s="6">
        <f>SUMIF(Tabla1[SEMANA],Tabla3[[#This Row],[Nº DE SEMANA]],Tabla1[NETO EN PPRO8])</f>
        <v>0</v>
      </c>
      <c r="F375" s="6">
        <f>SUMIF(Tabla1[SEMANA],Tabla3[[#This Row],[Nº DE SEMANA]],Tabla1[FEES])</f>
        <v>0</v>
      </c>
      <c r="G375" s="6" t="str">
        <f t="shared" si="24"/>
        <v/>
      </c>
      <c r="H375" s="6">
        <f>COUNTIF('registro operativa'!$G$3:$G$11268,Tabla3[[#This Row],[Nº DE SEMANA]])</f>
        <v>0</v>
      </c>
      <c r="I375" s="6">
        <f>COUNTIFS('registro operativa'!$G$3:$G$11268,Tabla3[[#This Row],[Nº DE SEMANA]],'registro operativa'!$Y$3:$Y$11268,"&gt;0")</f>
        <v>0</v>
      </c>
      <c r="J375" s="6">
        <f>COUNTIFS('registro operativa'!$G$3:$G$11268,Tabla3[[#This Row],[Nº DE SEMANA]],'registro operativa'!$Y$3:$Y$11268,"&lt;0")</f>
        <v>0</v>
      </c>
      <c r="K375" s="6">
        <f>COUNTIFS('registro operativa'!$H$3:$H$11268,Tabla3[[#This Row],[Nº DE SEMANA]],'registro operativa'!$Y$3:$Y$11268,0)</f>
        <v>0</v>
      </c>
      <c r="L375" s="6" t="str">
        <f t="shared" si="25"/>
        <v/>
      </c>
      <c r="M375" s="6" t="str">
        <f>IFERROR(AVERAGEIFS('registro operativa'!$Y$3:$Y$11268,'registro operativa'!$G$3:$G$11268,Tabla3[[#This Row],[Nº DE SEMANA]],'registro operativa'!$Y$3:$Y$11268,"&gt;0"),"")</f>
        <v/>
      </c>
      <c r="N375" s="6" t="str">
        <f>IFERROR(AVERAGEIFS('registro operativa'!$Y$3:$Y$11268,'registro operativa'!$G$3:$G$11268,Tabla3[[#This Row],[Nº DE SEMANA]],'registro operativa'!$Y$3:$Y$11268,"&lt;0"),"")</f>
        <v/>
      </c>
      <c r="O375" s="6" t="str">
        <f t="shared" si="26"/>
        <v/>
      </c>
      <c r="P375" s="6" t="str">
        <f t="shared" si="27"/>
        <v/>
      </c>
      <c r="Q375" s="23"/>
      <c r="R375" s="23"/>
      <c r="S375" s="23"/>
    </row>
    <row r="376" spans="1:19" x14ac:dyDescent="0.25">
      <c r="A376" s="23"/>
      <c r="B376" s="23"/>
      <c r="C376" s="6">
        <f>IFERROR(COUNTIFS('registro operativa'!$AE$3:$AE$11268,1,'registro operativa'!$G$3:$G$11268,Tabla3[[#This Row],[Nº DE SEMANA]]),"")</f>
        <v>0</v>
      </c>
      <c r="D376" s="6">
        <f>SUMIF(Tabla1[SEMANA],Tabla3[[#This Row],[Nº DE SEMANA]],Tabla1[GROSS])</f>
        <v>0</v>
      </c>
      <c r="E376" s="6">
        <f>SUMIF(Tabla1[SEMANA],Tabla3[[#This Row],[Nº DE SEMANA]],Tabla1[NETO EN PPRO8])</f>
        <v>0</v>
      </c>
      <c r="F376" s="6">
        <f>SUMIF(Tabla1[SEMANA],Tabla3[[#This Row],[Nº DE SEMANA]],Tabla1[FEES])</f>
        <v>0</v>
      </c>
      <c r="G376" s="6" t="str">
        <f t="shared" si="24"/>
        <v/>
      </c>
      <c r="H376" s="6">
        <f>COUNTIF('registro operativa'!$G$3:$G$11268,Tabla3[[#This Row],[Nº DE SEMANA]])</f>
        <v>0</v>
      </c>
      <c r="I376" s="6">
        <f>COUNTIFS('registro operativa'!$G$3:$G$11268,Tabla3[[#This Row],[Nº DE SEMANA]],'registro operativa'!$Y$3:$Y$11268,"&gt;0")</f>
        <v>0</v>
      </c>
      <c r="J376" s="6">
        <f>COUNTIFS('registro operativa'!$G$3:$G$11268,Tabla3[[#This Row],[Nº DE SEMANA]],'registro operativa'!$Y$3:$Y$11268,"&lt;0")</f>
        <v>0</v>
      </c>
      <c r="K376" s="6">
        <f>COUNTIFS('registro operativa'!$H$3:$H$11268,Tabla3[[#This Row],[Nº DE SEMANA]],'registro operativa'!$Y$3:$Y$11268,0)</f>
        <v>0</v>
      </c>
      <c r="L376" s="6" t="str">
        <f t="shared" si="25"/>
        <v/>
      </c>
      <c r="M376" s="6" t="str">
        <f>IFERROR(AVERAGEIFS('registro operativa'!$Y$3:$Y$11268,'registro operativa'!$G$3:$G$11268,Tabla3[[#This Row],[Nº DE SEMANA]],'registro operativa'!$Y$3:$Y$11268,"&gt;0"),"")</f>
        <v/>
      </c>
      <c r="N376" s="6" t="str">
        <f>IFERROR(AVERAGEIFS('registro operativa'!$Y$3:$Y$11268,'registro operativa'!$G$3:$G$11268,Tabla3[[#This Row],[Nº DE SEMANA]],'registro operativa'!$Y$3:$Y$11268,"&lt;0"),"")</f>
        <v/>
      </c>
      <c r="O376" s="6" t="str">
        <f t="shared" si="26"/>
        <v/>
      </c>
      <c r="P376" s="6" t="str">
        <f t="shared" si="27"/>
        <v/>
      </c>
      <c r="Q376" s="23"/>
      <c r="R376" s="23"/>
      <c r="S376" s="23"/>
    </row>
    <row r="377" spans="1:19" x14ac:dyDescent="0.25">
      <c r="A377" s="23"/>
      <c r="B377" s="23"/>
      <c r="C377" s="6">
        <f>IFERROR(COUNTIFS('registro operativa'!$AE$3:$AE$11268,1,'registro operativa'!$G$3:$G$11268,Tabla3[[#This Row],[Nº DE SEMANA]]),"")</f>
        <v>0</v>
      </c>
      <c r="D377" s="6">
        <f>SUMIF(Tabla1[SEMANA],Tabla3[[#This Row],[Nº DE SEMANA]],Tabla1[GROSS])</f>
        <v>0</v>
      </c>
      <c r="E377" s="6">
        <f>SUMIF(Tabla1[SEMANA],Tabla3[[#This Row],[Nº DE SEMANA]],Tabla1[NETO EN PPRO8])</f>
        <v>0</v>
      </c>
      <c r="F377" s="6">
        <f>SUMIF(Tabla1[SEMANA],Tabla3[[#This Row],[Nº DE SEMANA]],Tabla1[FEES])</f>
        <v>0</v>
      </c>
      <c r="G377" s="6" t="str">
        <f t="shared" si="24"/>
        <v/>
      </c>
      <c r="H377" s="6">
        <f>COUNTIF('registro operativa'!$G$3:$G$11268,Tabla3[[#This Row],[Nº DE SEMANA]])</f>
        <v>0</v>
      </c>
      <c r="I377" s="6">
        <f>COUNTIFS('registro operativa'!$G$3:$G$11268,Tabla3[[#This Row],[Nº DE SEMANA]],'registro operativa'!$Y$3:$Y$11268,"&gt;0")</f>
        <v>0</v>
      </c>
      <c r="J377" s="6">
        <f>COUNTIFS('registro operativa'!$G$3:$G$11268,Tabla3[[#This Row],[Nº DE SEMANA]],'registro operativa'!$Y$3:$Y$11268,"&lt;0")</f>
        <v>0</v>
      </c>
      <c r="K377" s="6">
        <f>COUNTIFS('registro operativa'!$H$3:$H$11268,Tabla3[[#This Row],[Nº DE SEMANA]],'registro operativa'!$Y$3:$Y$11268,0)</f>
        <v>0</v>
      </c>
      <c r="L377" s="6" t="str">
        <f t="shared" si="25"/>
        <v/>
      </c>
      <c r="M377" s="6" t="str">
        <f>IFERROR(AVERAGEIFS('registro operativa'!$Y$3:$Y$11268,'registro operativa'!$G$3:$G$11268,Tabla3[[#This Row],[Nº DE SEMANA]],'registro operativa'!$Y$3:$Y$11268,"&gt;0"),"")</f>
        <v/>
      </c>
      <c r="N377" s="6" t="str">
        <f>IFERROR(AVERAGEIFS('registro operativa'!$Y$3:$Y$11268,'registro operativa'!$G$3:$G$11268,Tabla3[[#This Row],[Nº DE SEMANA]],'registro operativa'!$Y$3:$Y$11268,"&lt;0"),"")</f>
        <v/>
      </c>
      <c r="O377" s="6" t="str">
        <f t="shared" si="26"/>
        <v/>
      </c>
      <c r="P377" s="6" t="str">
        <f t="shared" si="27"/>
        <v/>
      </c>
      <c r="Q377" s="23"/>
      <c r="R377" s="23"/>
      <c r="S377" s="23"/>
    </row>
    <row r="378" spans="1:19" x14ac:dyDescent="0.25">
      <c r="A378" s="23"/>
      <c r="B378" s="23"/>
      <c r="C378" s="6">
        <f>IFERROR(COUNTIFS('registro operativa'!$AE$3:$AE$11268,1,'registro operativa'!$G$3:$G$11268,Tabla3[[#This Row],[Nº DE SEMANA]]),"")</f>
        <v>0</v>
      </c>
      <c r="D378" s="6">
        <f>SUMIF(Tabla1[SEMANA],Tabla3[[#This Row],[Nº DE SEMANA]],Tabla1[GROSS])</f>
        <v>0</v>
      </c>
      <c r="E378" s="6">
        <f>SUMIF(Tabla1[SEMANA],Tabla3[[#This Row],[Nº DE SEMANA]],Tabla1[NETO EN PPRO8])</f>
        <v>0</v>
      </c>
      <c r="F378" s="6">
        <f>SUMIF(Tabla1[SEMANA],Tabla3[[#This Row],[Nº DE SEMANA]],Tabla1[FEES])</f>
        <v>0</v>
      </c>
      <c r="G378" s="6" t="str">
        <f t="shared" si="24"/>
        <v/>
      </c>
      <c r="H378" s="6">
        <f>COUNTIF('registro operativa'!$G$3:$G$11268,Tabla3[[#This Row],[Nº DE SEMANA]])</f>
        <v>0</v>
      </c>
      <c r="I378" s="6">
        <f>COUNTIFS('registro operativa'!$G$3:$G$11268,Tabla3[[#This Row],[Nº DE SEMANA]],'registro operativa'!$Y$3:$Y$11268,"&gt;0")</f>
        <v>0</v>
      </c>
      <c r="J378" s="6">
        <f>COUNTIFS('registro operativa'!$G$3:$G$11268,Tabla3[[#This Row],[Nº DE SEMANA]],'registro operativa'!$Y$3:$Y$11268,"&lt;0")</f>
        <v>0</v>
      </c>
      <c r="K378" s="6">
        <f>COUNTIFS('registro operativa'!$H$3:$H$11268,Tabla3[[#This Row],[Nº DE SEMANA]],'registro operativa'!$Y$3:$Y$11268,0)</f>
        <v>0</v>
      </c>
      <c r="L378" s="6" t="str">
        <f t="shared" si="25"/>
        <v/>
      </c>
      <c r="M378" s="6" t="str">
        <f>IFERROR(AVERAGEIFS('registro operativa'!$Y$3:$Y$11268,'registro operativa'!$G$3:$G$11268,Tabla3[[#This Row],[Nº DE SEMANA]],'registro operativa'!$Y$3:$Y$11268,"&gt;0"),"")</f>
        <v/>
      </c>
      <c r="N378" s="6" t="str">
        <f>IFERROR(AVERAGEIFS('registro operativa'!$Y$3:$Y$11268,'registro operativa'!$G$3:$G$11268,Tabla3[[#This Row],[Nº DE SEMANA]],'registro operativa'!$Y$3:$Y$11268,"&lt;0"),"")</f>
        <v/>
      </c>
      <c r="O378" s="6" t="str">
        <f t="shared" si="26"/>
        <v/>
      </c>
      <c r="P378" s="6" t="str">
        <f t="shared" si="27"/>
        <v/>
      </c>
      <c r="Q378" s="23"/>
      <c r="R378" s="23"/>
      <c r="S378" s="23"/>
    </row>
    <row r="379" spans="1:19" x14ac:dyDescent="0.25">
      <c r="A379" s="23"/>
      <c r="B379" s="23"/>
      <c r="C379" s="6">
        <f>IFERROR(COUNTIFS('registro operativa'!$AE$3:$AE$11268,1,'registro operativa'!$G$3:$G$11268,Tabla3[[#This Row],[Nº DE SEMANA]]),"")</f>
        <v>0</v>
      </c>
      <c r="D379" s="6">
        <f>SUMIF(Tabla1[SEMANA],Tabla3[[#This Row],[Nº DE SEMANA]],Tabla1[GROSS])</f>
        <v>0</v>
      </c>
      <c r="E379" s="6">
        <f>SUMIF(Tabla1[SEMANA],Tabla3[[#This Row],[Nº DE SEMANA]],Tabla1[NETO EN PPRO8])</f>
        <v>0</v>
      </c>
      <c r="F379" s="6">
        <f>SUMIF(Tabla1[SEMANA],Tabla3[[#This Row],[Nº DE SEMANA]],Tabla1[FEES])</f>
        <v>0</v>
      </c>
      <c r="G379" s="6" t="str">
        <f t="shared" si="24"/>
        <v/>
      </c>
      <c r="H379" s="6">
        <f>COUNTIF('registro operativa'!$G$3:$G$11268,Tabla3[[#This Row],[Nº DE SEMANA]])</f>
        <v>0</v>
      </c>
      <c r="I379" s="6">
        <f>COUNTIFS('registro operativa'!$G$3:$G$11268,Tabla3[[#This Row],[Nº DE SEMANA]],'registro operativa'!$Y$3:$Y$11268,"&gt;0")</f>
        <v>0</v>
      </c>
      <c r="J379" s="6">
        <f>COUNTIFS('registro operativa'!$G$3:$G$11268,Tabla3[[#This Row],[Nº DE SEMANA]],'registro operativa'!$Y$3:$Y$11268,"&lt;0")</f>
        <v>0</v>
      </c>
      <c r="K379" s="6">
        <f>COUNTIFS('registro operativa'!$H$3:$H$11268,Tabla3[[#This Row],[Nº DE SEMANA]],'registro operativa'!$Y$3:$Y$11268,0)</f>
        <v>0</v>
      </c>
      <c r="L379" s="6" t="str">
        <f t="shared" si="25"/>
        <v/>
      </c>
      <c r="M379" s="6" t="str">
        <f>IFERROR(AVERAGEIFS('registro operativa'!$Y$3:$Y$11268,'registro operativa'!$G$3:$G$11268,Tabla3[[#This Row],[Nº DE SEMANA]],'registro operativa'!$Y$3:$Y$11268,"&gt;0"),"")</f>
        <v/>
      </c>
      <c r="N379" s="6" t="str">
        <f>IFERROR(AVERAGEIFS('registro operativa'!$Y$3:$Y$11268,'registro operativa'!$G$3:$G$11268,Tabla3[[#This Row],[Nº DE SEMANA]],'registro operativa'!$Y$3:$Y$11268,"&lt;0"),"")</f>
        <v/>
      </c>
      <c r="O379" s="6" t="str">
        <f t="shared" si="26"/>
        <v/>
      </c>
      <c r="P379" s="6" t="str">
        <f t="shared" si="27"/>
        <v/>
      </c>
      <c r="Q379" s="23"/>
      <c r="R379" s="23"/>
      <c r="S379" s="23"/>
    </row>
    <row r="380" spans="1:19" x14ac:dyDescent="0.25">
      <c r="A380" s="23"/>
      <c r="B380" s="23"/>
      <c r="C380" s="6">
        <f>IFERROR(COUNTIFS('registro operativa'!$AE$3:$AE$11268,1,'registro operativa'!$G$3:$G$11268,Tabla3[[#This Row],[Nº DE SEMANA]]),"")</f>
        <v>0</v>
      </c>
      <c r="D380" s="6">
        <f>SUMIF(Tabla1[SEMANA],Tabla3[[#This Row],[Nº DE SEMANA]],Tabla1[GROSS])</f>
        <v>0</v>
      </c>
      <c r="E380" s="6">
        <f>SUMIF(Tabla1[SEMANA],Tabla3[[#This Row],[Nº DE SEMANA]],Tabla1[NETO EN PPRO8])</f>
        <v>0</v>
      </c>
      <c r="F380" s="6">
        <f>SUMIF(Tabla1[SEMANA],Tabla3[[#This Row],[Nº DE SEMANA]],Tabla1[FEES])</f>
        <v>0</v>
      </c>
      <c r="G380" s="6" t="str">
        <f t="shared" si="24"/>
        <v/>
      </c>
      <c r="H380" s="6">
        <f>COUNTIF('registro operativa'!$G$3:$G$11268,Tabla3[[#This Row],[Nº DE SEMANA]])</f>
        <v>0</v>
      </c>
      <c r="I380" s="6">
        <f>COUNTIFS('registro operativa'!$G$3:$G$11268,Tabla3[[#This Row],[Nº DE SEMANA]],'registro operativa'!$Y$3:$Y$11268,"&gt;0")</f>
        <v>0</v>
      </c>
      <c r="J380" s="6">
        <f>COUNTIFS('registro operativa'!$G$3:$G$11268,Tabla3[[#This Row],[Nº DE SEMANA]],'registro operativa'!$Y$3:$Y$11268,"&lt;0")</f>
        <v>0</v>
      </c>
      <c r="K380" s="6">
        <f>COUNTIFS('registro operativa'!$H$3:$H$11268,Tabla3[[#This Row],[Nº DE SEMANA]],'registro operativa'!$Y$3:$Y$11268,0)</f>
        <v>0</v>
      </c>
      <c r="L380" s="6" t="str">
        <f t="shared" si="25"/>
        <v/>
      </c>
      <c r="M380" s="6" t="str">
        <f>IFERROR(AVERAGEIFS('registro operativa'!$Y$3:$Y$11268,'registro operativa'!$G$3:$G$11268,Tabla3[[#This Row],[Nº DE SEMANA]],'registro operativa'!$Y$3:$Y$11268,"&gt;0"),"")</f>
        <v/>
      </c>
      <c r="N380" s="6" t="str">
        <f>IFERROR(AVERAGEIFS('registro operativa'!$Y$3:$Y$11268,'registro operativa'!$G$3:$G$11268,Tabla3[[#This Row],[Nº DE SEMANA]],'registro operativa'!$Y$3:$Y$11268,"&lt;0"),"")</f>
        <v/>
      </c>
      <c r="O380" s="6" t="str">
        <f t="shared" si="26"/>
        <v/>
      </c>
      <c r="P380" s="6" t="str">
        <f t="shared" si="27"/>
        <v/>
      </c>
      <c r="Q380" s="23"/>
      <c r="R380" s="23"/>
      <c r="S380" s="23"/>
    </row>
    <row r="381" spans="1:19" x14ac:dyDescent="0.25">
      <c r="A381" s="23"/>
      <c r="B381" s="23"/>
      <c r="C381" s="6">
        <f>IFERROR(COUNTIFS('registro operativa'!$AE$3:$AE$11268,1,'registro operativa'!$G$3:$G$11268,Tabla3[[#This Row],[Nº DE SEMANA]]),"")</f>
        <v>0</v>
      </c>
      <c r="D381" s="6">
        <f>SUMIF(Tabla1[SEMANA],Tabla3[[#This Row],[Nº DE SEMANA]],Tabla1[GROSS])</f>
        <v>0</v>
      </c>
      <c r="E381" s="6">
        <f>SUMIF(Tabla1[SEMANA],Tabla3[[#This Row],[Nº DE SEMANA]],Tabla1[NETO EN PPRO8])</f>
        <v>0</v>
      </c>
      <c r="F381" s="6">
        <f>SUMIF(Tabla1[SEMANA],Tabla3[[#This Row],[Nº DE SEMANA]],Tabla1[FEES])</f>
        <v>0</v>
      </c>
      <c r="G381" s="6" t="str">
        <f t="shared" si="24"/>
        <v/>
      </c>
      <c r="H381" s="6">
        <f>COUNTIF('registro operativa'!$G$3:$G$11268,Tabla3[[#This Row],[Nº DE SEMANA]])</f>
        <v>0</v>
      </c>
      <c r="I381" s="6">
        <f>COUNTIFS('registro operativa'!$G$3:$G$11268,Tabla3[[#This Row],[Nº DE SEMANA]],'registro operativa'!$Y$3:$Y$11268,"&gt;0")</f>
        <v>0</v>
      </c>
      <c r="J381" s="6">
        <f>COUNTIFS('registro operativa'!$G$3:$G$11268,Tabla3[[#This Row],[Nº DE SEMANA]],'registro operativa'!$Y$3:$Y$11268,"&lt;0")</f>
        <v>0</v>
      </c>
      <c r="K381" s="6">
        <f>COUNTIFS('registro operativa'!$H$3:$H$11268,Tabla3[[#This Row],[Nº DE SEMANA]],'registro operativa'!$Y$3:$Y$11268,0)</f>
        <v>0</v>
      </c>
      <c r="L381" s="6" t="str">
        <f t="shared" si="25"/>
        <v/>
      </c>
      <c r="M381" s="6" t="str">
        <f>IFERROR(AVERAGEIFS('registro operativa'!$Y$3:$Y$11268,'registro operativa'!$G$3:$G$11268,Tabla3[[#This Row],[Nº DE SEMANA]],'registro operativa'!$Y$3:$Y$11268,"&gt;0"),"")</f>
        <v/>
      </c>
      <c r="N381" s="6" t="str">
        <f>IFERROR(AVERAGEIFS('registro operativa'!$Y$3:$Y$11268,'registro operativa'!$G$3:$G$11268,Tabla3[[#This Row],[Nº DE SEMANA]],'registro operativa'!$Y$3:$Y$11268,"&lt;0"),"")</f>
        <v/>
      </c>
      <c r="O381" s="6" t="str">
        <f t="shared" si="26"/>
        <v/>
      </c>
      <c r="P381" s="6" t="str">
        <f t="shared" si="27"/>
        <v/>
      </c>
      <c r="Q381" s="23"/>
      <c r="R381" s="23"/>
      <c r="S381" s="23"/>
    </row>
    <row r="382" spans="1:19" x14ac:dyDescent="0.25">
      <c r="A382" s="23"/>
      <c r="B382" s="23"/>
      <c r="C382" s="6">
        <f>IFERROR(COUNTIFS('registro operativa'!$AE$3:$AE$11268,1,'registro operativa'!$G$3:$G$11268,Tabla3[[#This Row],[Nº DE SEMANA]]),"")</f>
        <v>0</v>
      </c>
      <c r="D382" s="6">
        <f>SUMIF(Tabla1[SEMANA],Tabla3[[#This Row],[Nº DE SEMANA]],Tabla1[GROSS])</f>
        <v>0</v>
      </c>
      <c r="E382" s="6">
        <f>SUMIF(Tabla1[SEMANA],Tabla3[[#This Row],[Nº DE SEMANA]],Tabla1[NETO EN PPRO8])</f>
        <v>0</v>
      </c>
      <c r="F382" s="6">
        <f>SUMIF(Tabla1[SEMANA],Tabla3[[#This Row],[Nº DE SEMANA]],Tabla1[FEES])</f>
        <v>0</v>
      </c>
      <c r="G382" s="6" t="str">
        <f t="shared" si="24"/>
        <v/>
      </c>
      <c r="H382" s="6">
        <f>COUNTIF('registro operativa'!$G$3:$G$11268,Tabla3[[#This Row],[Nº DE SEMANA]])</f>
        <v>0</v>
      </c>
      <c r="I382" s="6">
        <f>COUNTIFS('registro operativa'!$G$3:$G$11268,Tabla3[[#This Row],[Nº DE SEMANA]],'registro operativa'!$Y$3:$Y$11268,"&gt;0")</f>
        <v>0</v>
      </c>
      <c r="J382" s="6">
        <f>COUNTIFS('registro operativa'!$G$3:$G$11268,Tabla3[[#This Row],[Nº DE SEMANA]],'registro operativa'!$Y$3:$Y$11268,"&lt;0")</f>
        <v>0</v>
      </c>
      <c r="K382" s="6">
        <f>COUNTIFS('registro operativa'!$H$3:$H$11268,Tabla3[[#This Row],[Nº DE SEMANA]],'registro operativa'!$Y$3:$Y$11268,0)</f>
        <v>0</v>
      </c>
      <c r="L382" s="6" t="str">
        <f t="shared" si="25"/>
        <v/>
      </c>
      <c r="M382" s="6" t="str">
        <f>IFERROR(AVERAGEIFS('registro operativa'!$Y$3:$Y$11268,'registro operativa'!$G$3:$G$11268,Tabla3[[#This Row],[Nº DE SEMANA]],'registro operativa'!$Y$3:$Y$11268,"&gt;0"),"")</f>
        <v/>
      </c>
      <c r="N382" s="6" t="str">
        <f>IFERROR(AVERAGEIFS('registro operativa'!$Y$3:$Y$11268,'registro operativa'!$G$3:$G$11268,Tabla3[[#This Row],[Nº DE SEMANA]],'registro operativa'!$Y$3:$Y$11268,"&lt;0"),"")</f>
        <v/>
      </c>
      <c r="O382" s="6" t="str">
        <f t="shared" si="26"/>
        <v/>
      </c>
      <c r="P382" s="6" t="str">
        <f t="shared" si="27"/>
        <v/>
      </c>
      <c r="Q382" s="23"/>
      <c r="R382" s="23"/>
      <c r="S382" s="23"/>
    </row>
    <row r="383" spans="1:19" x14ac:dyDescent="0.25">
      <c r="A383" s="23"/>
      <c r="B383" s="23"/>
      <c r="C383" s="6">
        <f>IFERROR(COUNTIFS('registro operativa'!$AE$3:$AE$11268,1,'registro operativa'!$G$3:$G$11268,Tabla3[[#This Row],[Nº DE SEMANA]]),"")</f>
        <v>0</v>
      </c>
      <c r="D383" s="6">
        <f>SUMIF(Tabla1[SEMANA],Tabla3[[#This Row],[Nº DE SEMANA]],Tabla1[GROSS])</f>
        <v>0</v>
      </c>
      <c r="E383" s="6">
        <f>SUMIF(Tabla1[SEMANA],Tabla3[[#This Row],[Nº DE SEMANA]],Tabla1[NETO EN PPRO8])</f>
        <v>0</v>
      </c>
      <c r="F383" s="6">
        <f>SUMIF(Tabla1[SEMANA],Tabla3[[#This Row],[Nº DE SEMANA]],Tabla1[FEES])</f>
        <v>0</v>
      </c>
      <c r="G383" s="6" t="str">
        <f t="shared" si="24"/>
        <v/>
      </c>
      <c r="H383" s="6">
        <f>COUNTIF('registro operativa'!$G$3:$G$11268,Tabla3[[#This Row],[Nº DE SEMANA]])</f>
        <v>0</v>
      </c>
      <c r="I383" s="6">
        <f>COUNTIFS('registro operativa'!$G$3:$G$11268,Tabla3[[#This Row],[Nº DE SEMANA]],'registro operativa'!$Y$3:$Y$11268,"&gt;0")</f>
        <v>0</v>
      </c>
      <c r="J383" s="6">
        <f>COUNTIFS('registro operativa'!$G$3:$G$11268,Tabla3[[#This Row],[Nº DE SEMANA]],'registro operativa'!$Y$3:$Y$11268,"&lt;0")</f>
        <v>0</v>
      </c>
      <c r="K383" s="6">
        <f>COUNTIFS('registro operativa'!$H$3:$H$11268,Tabla3[[#This Row],[Nº DE SEMANA]],'registro operativa'!$Y$3:$Y$11268,0)</f>
        <v>0</v>
      </c>
      <c r="L383" s="6" t="str">
        <f t="shared" si="25"/>
        <v/>
      </c>
      <c r="M383" s="6" t="str">
        <f>IFERROR(AVERAGEIFS('registro operativa'!$Y$3:$Y$11268,'registro operativa'!$G$3:$G$11268,Tabla3[[#This Row],[Nº DE SEMANA]],'registro operativa'!$Y$3:$Y$11268,"&gt;0"),"")</f>
        <v/>
      </c>
      <c r="N383" s="6" t="str">
        <f>IFERROR(AVERAGEIFS('registro operativa'!$Y$3:$Y$11268,'registro operativa'!$G$3:$G$11268,Tabla3[[#This Row],[Nº DE SEMANA]],'registro operativa'!$Y$3:$Y$11268,"&lt;0"),"")</f>
        <v/>
      </c>
      <c r="O383" s="6" t="str">
        <f t="shared" si="26"/>
        <v/>
      </c>
      <c r="P383" s="6" t="str">
        <f t="shared" si="27"/>
        <v/>
      </c>
      <c r="Q383" s="23"/>
      <c r="R383" s="23"/>
      <c r="S383" s="23"/>
    </row>
    <row r="384" spans="1:19" x14ac:dyDescent="0.25">
      <c r="A384" s="23"/>
      <c r="B384" s="23"/>
      <c r="C384" s="6">
        <f>IFERROR(COUNTIFS('registro operativa'!$AE$3:$AE$11268,1,'registro operativa'!$G$3:$G$11268,Tabla3[[#This Row],[Nº DE SEMANA]]),"")</f>
        <v>0</v>
      </c>
      <c r="D384" s="6">
        <f>SUMIF(Tabla1[SEMANA],Tabla3[[#This Row],[Nº DE SEMANA]],Tabla1[GROSS])</f>
        <v>0</v>
      </c>
      <c r="E384" s="6">
        <f>SUMIF(Tabla1[SEMANA],Tabla3[[#This Row],[Nº DE SEMANA]],Tabla1[NETO EN PPRO8])</f>
        <v>0</v>
      </c>
      <c r="F384" s="6">
        <f>SUMIF(Tabla1[SEMANA],Tabla3[[#This Row],[Nº DE SEMANA]],Tabla1[FEES])</f>
        <v>0</v>
      </c>
      <c r="G384" s="6" t="str">
        <f t="shared" si="24"/>
        <v/>
      </c>
      <c r="H384" s="6">
        <f>COUNTIF('registro operativa'!$G$3:$G$11268,Tabla3[[#This Row],[Nº DE SEMANA]])</f>
        <v>0</v>
      </c>
      <c r="I384" s="6">
        <f>COUNTIFS('registro operativa'!$G$3:$G$11268,Tabla3[[#This Row],[Nº DE SEMANA]],'registro operativa'!$Y$3:$Y$11268,"&gt;0")</f>
        <v>0</v>
      </c>
      <c r="J384" s="6">
        <f>COUNTIFS('registro operativa'!$G$3:$G$11268,Tabla3[[#This Row],[Nº DE SEMANA]],'registro operativa'!$Y$3:$Y$11268,"&lt;0")</f>
        <v>0</v>
      </c>
      <c r="K384" s="6">
        <f>COUNTIFS('registro operativa'!$H$3:$H$11268,Tabla3[[#This Row],[Nº DE SEMANA]],'registro operativa'!$Y$3:$Y$11268,0)</f>
        <v>0</v>
      </c>
      <c r="L384" s="6" t="str">
        <f t="shared" si="25"/>
        <v/>
      </c>
      <c r="M384" s="6" t="str">
        <f>IFERROR(AVERAGEIFS('registro operativa'!$Y$3:$Y$11268,'registro operativa'!$G$3:$G$11268,Tabla3[[#This Row],[Nº DE SEMANA]],'registro operativa'!$Y$3:$Y$11268,"&gt;0"),"")</f>
        <v/>
      </c>
      <c r="N384" s="6" t="str">
        <f>IFERROR(AVERAGEIFS('registro operativa'!$Y$3:$Y$11268,'registro operativa'!$G$3:$G$11268,Tabla3[[#This Row],[Nº DE SEMANA]],'registro operativa'!$Y$3:$Y$11268,"&lt;0"),"")</f>
        <v/>
      </c>
      <c r="O384" s="6" t="str">
        <f t="shared" si="26"/>
        <v/>
      </c>
      <c r="P384" s="6" t="str">
        <f t="shared" si="27"/>
        <v/>
      </c>
      <c r="Q384" s="23"/>
      <c r="R384" s="23"/>
      <c r="S384" s="23"/>
    </row>
    <row r="385" spans="1:19" x14ac:dyDescent="0.25">
      <c r="A385" s="23"/>
      <c r="B385" s="23"/>
      <c r="C385" s="6">
        <f>IFERROR(COUNTIFS('registro operativa'!$AE$3:$AE$11268,1,'registro operativa'!$G$3:$G$11268,Tabla3[[#This Row],[Nº DE SEMANA]]),"")</f>
        <v>0</v>
      </c>
      <c r="D385" s="6">
        <f>SUMIF(Tabla1[SEMANA],Tabla3[[#This Row],[Nº DE SEMANA]],Tabla1[GROSS])</f>
        <v>0</v>
      </c>
      <c r="E385" s="6">
        <f>SUMIF(Tabla1[SEMANA],Tabla3[[#This Row],[Nº DE SEMANA]],Tabla1[NETO EN PPRO8])</f>
        <v>0</v>
      </c>
      <c r="F385" s="6">
        <f>SUMIF(Tabla1[SEMANA],Tabla3[[#This Row],[Nº DE SEMANA]],Tabla1[FEES])</f>
        <v>0</v>
      </c>
      <c r="G385" s="6" t="str">
        <f t="shared" si="24"/>
        <v/>
      </c>
      <c r="H385" s="6">
        <f>COUNTIF('registro operativa'!$G$3:$G$11268,Tabla3[[#This Row],[Nº DE SEMANA]])</f>
        <v>0</v>
      </c>
      <c r="I385" s="6">
        <f>COUNTIFS('registro operativa'!$G$3:$G$11268,Tabla3[[#This Row],[Nº DE SEMANA]],'registro operativa'!$Y$3:$Y$11268,"&gt;0")</f>
        <v>0</v>
      </c>
      <c r="J385" s="6">
        <f>COUNTIFS('registro operativa'!$G$3:$G$11268,Tabla3[[#This Row],[Nº DE SEMANA]],'registro operativa'!$Y$3:$Y$11268,"&lt;0")</f>
        <v>0</v>
      </c>
      <c r="K385" s="6">
        <f>COUNTIFS('registro operativa'!$H$3:$H$11268,Tabla3[[#This Row],[Nº DE SEMANA]],'registro operativa'!$Y$3:$Y$11268,0)</f>
        <v>0</v>
      </c>
      <c r="L385" s="6" t="str">
        <f t="shared" si="25"/>
        <v/>
      </c>
      <c r="M385" s="6" t="str">
        <f>IFERROR(AVERAGEIFS('registro operativa'!$Y$3:$Y$11268,'registro operativa'!$G$3:$G$11268,Tabla3[[#This Row],[Nº DE SEMANA]],'registro operativa'!$Y$3:$Y$11268,"&gt;0"),"")</f>
        <v/>
      </c>
      <c r="N385" s="6" t="str">
        <f>IFERROR(AVERAGEIFS('registro operativa'!$Y$3:$Y$11268,'registro operativa'!$G$3:$G$11268,Tabla3[[#This Row],[Nº DE SEMANA]],'registro operativa'!$Y$3:$Y$11268,"&lt;0"),"")</f>
        <v/>
      </c>
      <c r="O385" s="6" t="str">
        <f t="shared" si="26"/>
        <v/>
      </c>
      <c r="P385" s="6" t="str">
        <f t="shared" si="27"/>
        <v/>
      </c>
      <c r="Q385" s="23"/>
      <c r="R385" s="23"/>
      <c r="S385" s="23"/>
    </row>
    <row r="386" spans="1:19" x14ac:dyDescent="0.25">
      <c r="A386" s="23"/>
      <c r="B386" s="23"/>
      <c r="C386" s="6">
        <f>IFERROR(COUNTIFS('registro operativa'!$AE$3:$AE$11268,1,'registro operativa'!$G$3:$G$11268,Tabla3[[#This Row],[Nº DE SEMANA]]),"")</f>
        <v>0</v>
      </c>
      <c r="D386" s="6">
        <f>SUMIF(Tabla1[SEMANA],Tabla3[[#This Row],[Nº DE SEMANA]],Tabla1[GROSS])</f>
        <v>0</v>
      </c>
      <c r="E386" s="6">
        <f>SUMIF(Tabla1[SEMANA],Tabla3[[#This Row],[Nº DE SEMANA]],Tabla1[NETO EN PPRO8])</f>
        <v>0</v>
      </c>
      <c r="F386" s="6">
        <f>SUMIF(Tabla1[SEMANA],Tabla3[[#This Row],[Nº DE SEMANA]],Tabla1[FEES])</f>
        <v>0</v>
      </c>
      <c r="G386" s="6" t="str">
        <f t="shared" si="24"/>
        <v/>
      </c>
      <c r="H386" s="6">
        <f>COUNTIF('registro operativa'!$G$3:$G$11268,Tabla3[[#This Row],[Nº DE SEMANA]])</f>
        <v>0</v>
      </c>
      <c r="I386" s="6">
        <f>COUNTIFS('registro operativa'!$G$3:$G$11268,Tabla3[[#This Row],[Nº DE SEMANA]],'registro operativa'!$Y$3:$Y$11268,"&gt;0")</f>
        <v>0</v>
      </c>
      <c r="J386" s="6">
        <f>COUNTIFS('registro operativa'!$G$3:$G$11268,Tabla3[[#This Row],[Nº DE SEMANA]],'registro operativa'!$Y$3:$Y$11268,"&lt;0")</f>
        <v>0</v>
      </c>
      <c r="K386" s="6">
        <f>COUNTIFS('registro operativa'!$H$3:$H$11268,Tabla3[[#This Row],[Nº DE SEMANA]],'registro operativa'!$Y$3:$Y$11268,0)</f>
        <v>0</v>
      </c>
      <c r="L386" s="6" t="str">
        <f t="shared" si="25"/>
        <v/>
      </c>
      <c r="M386" s="6" t="str">
        <f>IFERROR(AVERAGEIFS('registro operativa'!$Y$3:$Y$11268,'registro operativa'!$G$3:$G$11268,Tabla3[[#This Row],[Nº DE SEMANA]],'registro operativa'!$Y$3:$Y$11268,"&gt;0"),"")</f>
        <v/>
      </c>
      <c r="N386" s="6" t="str">
        <f>IFERROR(AVERAGEIFS('registro operativa'!$Y$3:$Y$11268,'registro operativa'!$G$3:$G$11268,Tabla3[[#This Row],[Nº DE SEMANA]],'registro operativa'!$Y$3:$Y$11268,"&lt;0"),"")</f>
        <v/>
      </c>
      <c r="O386" s="6" t="str">
        <f t="shared" si="26"/>
        <v/>
      </c>
      <c r="P386" s="6" t="str">
        <f t="shared" si="27"/>
        <v/>
      </c>
      <c r="Q386" s="23"/>
      <c r="R386" s="23"/>
      <c r="S386" s="23"/>
    </row>
    <row r="387" spans="1:19" x14ac:dyDescent="0.25">
      <c r="A387" s="23"/>
      <c r="B387" s="23"/>
      <c r="C387" s="6">
        <f>IFERROR(COUNTIFS('registro operativa'!$AE$3:$AE$11268,1,'registro operativa'!$G$3:$G$11268,Tabla3[[#This Row],[Nº DE SEMANA]]),"")</f>
        <v>0</v>
      </c>
      <c r="D387" s="6">
        <f>SUMIF(Tabla1[SEMANA],Tabla3[[#This Row],[Nº DE SEMANA]],Tabla1[GROSS])</f>
        <v>0</v>
      </c>
      <c r="E387" s="6">
        <f>SUMIF(Tabla1[SEMANA],Tabla3[[#This Row],[Nº DE SEMANA]],Tabla1[NETO EN PPRO8])</f>
        <v>0</v>
      </c>
      <c r="F387" s="6">
        <f>SUMIF(Tabla1[SEMANA],Tabla3[[#This Row],[Nº DE SEMANA]],Tabla1[FEES])</f>
        <v>0</v>
      </c>
      <c r="G387" s="6" t="str">
        <f t="shared" si="24"/>
        <v/>
      </c>
      <c r="H387" s="6">
        <f>COUNTIF('registro operativa'!$G$3:$G$11268,Tabla3[[#This Row],[Nº DE SEMANA]])</f>
        <v>0</v>
      </c>
      <c r="I387" s="6">
        <f>COUNTIFS('registro operativa'!$G$3:$G$11268,Tabla3[[#This Row],[Nº DE SEMANA]],'registro operativa'!$Y$3:$Y$11268,"&gt;0")</f>
        <v>0</v>
      </c>
      <c r="J387" s="6">
        <f>COUNTIFS('registro operativa'!$G$3:$G$11268,Tabla3[[#This Row],[Nº DE SEMANA]],'registro operativa'!$Y$3:$Y$11268,"&lt;0")</f>
        <v>0</v>
      </c>
      <c r="K387" s="6">
        <f>COUNTIFS('registro operativa'!$H$3:$H$11268,Tabla3[[#This Row],[Nº DE SEMANA]],'registro operativa'!$Y$3:$Y$11268,0)</f>
        <v>0</v>
      </c>
      <c r="L387" s="6" t="str">
        <f t="shared" si="25"/>
        <v/>
      </c>
      <c r="M387" s="6" t="str">
        <f>IFERROR(AVERAGEIFS('registro operativa'!$Y$3:$Y$11268,'registro operativa'!$G$3:$G$11268,Tabla3[[#This Row],[Nº DE SEMANA]],'registro operativa'!$Y$3:$Y$11268,"&gt;0"),"")</f>
        <v/>
      </c>
      <c r="N387" s="6" t="str">
        <f>IFERROR(AVERAGEIFS('registro operativa'!$Y$3:$Y$11268,'registro operativa'!$G$3:$G$11268,Tabla3[[#This Row],[Nº DE SEMANA]],'registro operativa'!$Y$3:$Y$11268,"&lt;0"),"")</f>
        <v/>
      </c>
      <c r="O387" s="6" t="str">
        <f t="shared" si="26"/>
        <v/>
      </c>
      <c r="P387" s="6" t="str">
        <f t="shared" si="27"/>
        <v/>
      </c>
      <c r="Q387" s="23"/>
      <c r="R387" s="23"/>
      <c r="S387" s="23"/>
    </row>
    <row r="388" spans="1:19" x14ac:dyDescent="0.25">
      <c r="A388" s="23"/>
      <c r="B388" s="23"/>
      <c r="C388" s="6">
        <f>IFERROR(COUNTIFS('registro operativa'!$AE$3:$AE$11268,1,'registro operativa'!$G$3:$G$11268,Tabla3[[#This Row],[Nº DE SEMANA]]),"")</f>
        <v>0</v>
      </c>
      <c r="D388" s="6">
        <f>SUMIF(Tabla1[SEMANA],Tabla3[[#This Row],[Nº DE SEMANA]],Tabla1[GROSS])</f>
        <v>0</v>
      </c>
      <c r="E388" s="6">
        <f>SUMIF(Tabla1[SEMANA],Tabla3[[#This Row],[Nº DE SEMANA]],Tabla1[NETO EN PPRO8])</f>
        <v>0</v>
      </c>
      <c r="F388" s="6">
        <f>SUMIF(Tabla1[SEMANA],Tabla3[[#This Row],[Nº DE SEMANA]],Tabla1[FEES])</f>
        <v>0</v>
      </c>
      <c r="G388" s="6" t="str">
        <f t="shared" si="24"/>
        <v/>
      </c>
      <c r="H388" s="6">
        <f>COUNTIF('registro operativa'!$G$3:$G$11268,Tabla3[[#This Row],[Nº DE SEMANA]])</f>
        <v>0</v>
      </c>
      <c r="I388" s="6">
        <f>COUNTIFS('registro operativa'!$G$3:$G$11268,Tabla3[[#This Row],[Nº DE SEMANA]],'registro operativa'!$Y$3:$Y$11268,"&gt;0")</f>
        <v>0</v>
      </c>
      <c r="J388" s="6">
        <f>COUNTIFS('registro operativa'!$G$3:$G$11268,Tabla3[[#This Row],[Nº DE SEMANA]],'registro operativa'!$Y$3:$Y$11268,"&lt;0")</f>
        <v>0</v>
      </c>
      <c r="K388" s="6">
        <f>COUNTIFS('registro operativa'!$H$3:$H$11268,Tabla3[[#This Row],[Nº DE SEMANA]],'registro operativa'!$Y$3:$Y$11268,0)</f>
        <v>0</v>
      </c>
      <c r="L388" s="6" t="str">
        <f t="shared" si="25"/>
        <v/>
      </c>
      <c r="M388" s="6" t="str">
        <f>IFERROR(AVERAGEIFS('registro operativa'!$Y$3:$Y$11268,'registro operativa'!$G$3:$G$11268,Tabla3[[#This Row],[Nº DE SEMANA]],'registro operativa'!$Y$3:$Y$11268,"&gt;0"),"")</f>
        <v/>
      </c>
      <c r="N388" s="6" t="str">
        <f>IFERROR(AVERAGEIFS('registro operativa'!$Y$3:$Y$11268,'registro operativa'!$G$3:$G$11268,Tabla3[[#This Row],[Nº DE SEMANA]],'registro operativa'!$Y$3:$Y$11268,"&lt;0"),"")</f>
        <v/>
      </c>
      <c r="O388" s="6" t="str">
        <f t="shared" si="26"/>
        <v/>
      </c>
      <c r="P388" s="6" t="str">
        <f t="shared" si="27"/>
        <v/>
      </c>
      <c r="Q388" s="23"/>
      <c r="R388" s="23"/>
      <c r="S388" s="23"/>
    </row>
    <row r="389" spans="1:19" x14ac:dyDescent="0.25">
      <c r="A389" s="23"/>
      <c r="B389" s="23"/>
      <c r="C389" s="6">
        <f>IFERROR(COUNTIFS('registro operativa'!$AE$3:$AE$11268,1,'registro operativa'!$G$3:$G$11268,Tabla3[[#This Row],[Nº DE SEMANA]]),"")</f>
        <v>0</v>
      </c>
      <c r="D389" s="6">
        <f>SUMIF(Tabla1[SEMANA],Tabla3[[#This Row],[Nº DE SEMANA]],Tabla1[GROSS])</f>
        <v>0</v>
      </c>
      <c r="E389" s="6">
        <f>SUMIF(Tabla1[SEMANA],Tabla3[[#This Row],[Nº DE SEMANA]],Tabla1[NETO EN PPRO8])</f>
        <v>0</v>
      </c>
      <c r="F389" s="6">
        <f>SUMIF(Tabla1[SEMANA],Tabla3[[#This Row],[Nº DE SEMANA]],Tabla1[FEES])</f>
        <v>0</v>
      </c>
      <c r="G389" s="6" t="str">
        <f t="shared" si="24"/>
        <v/>
      </c>
      <c r="H389" s="6">
        <f>COUNTIF('registro operativa'!$G$3:$G$11268,Tabla3[[#This Row],[Nº DE SEMANA]])</f>
        <v>0</v>
      </c>
      <c r="I389" s="6">
        <f>COUNTIFS('registro operativa'!$G$3:$G$11268,Tabla3[[#This Row],[Nº DE SEMANA]],'registro operativa'!$Y$3:$Y$11268,"&gt;0")</f>
        <v>0</v>
      </c>
      <c r="J389" s="6">
        <f>COUNTIFS('registro operativa'!$G$3:$G$11268,Tabla3[[#This Row],[Nº DE SEMANA]],'registro operativa'!$Y$3:$Y$11268,"&lt;0")</f>
        <v>0</v>
      </c>
      <c r="K389" s="6">
        <f>COUNTIFS('registro operativa'!$H$3:$H$11268,Tabla3[[#This Row],[Nº DE SEMANA]],'registro operativa'!$Y$3:$Y$11268,0)</f>
        <v>0</v>
      </c>
      <c r="L389" s="6" t="str">
        <f t="shared" si="25"/>
        <v/>
      </c>
      <c r="M389" s="6" t="str">
        <f>IFERROR(AVERAGEIFS('registro operativa'!$Y$3:$Y$11268,'registro operativa'!$G$3:$G$11268,Tabla3[[#This Row],[Nº DE SEMANA]],'registro operativa'!$Y$3:$Y$11268,"&gt;0"),"")</f>
        <v/>
      </c>
      <c r="N389" s="6" t="str">
        <f>IFERROR(AVERAGEIFS('registro operativa'!$Y$3:$Y$11268,'registro operativa'!$G$3:$G$11268,Tabla3[[#This Row],[Nº DE SEMANA]],'registro operativa'!$Y$3:$Y$11268,"&lt;0"),"")</f>
        <v/>
      </c>
      <c r="O389" s="6" t="str">
        <f t="shared" si="26"/>
        <v/>
      </c>
      <c r="P389" s="6" t="str">
        <f t="shared" si="27"/>
        <v/>
      </c>
      <c r="Q389" s="23"/>
      <c r="R389" s="23"/>
      <c r="S389" s="23"/>
    </row>
    <row r="390" spans="1:19" x14ac:dyDescent="0.25">
      <c r="A390" s="23"/>
      <c r="B390" s="23"/>
      <c r="C390" s="6">
        <f>IFERROR(COUNTIFS('registro operativa'!$AE$3:$AE$11268,1,'registro operativa'!$G$3:$G$11268,Tabla3[[#This Row],[Nº DE SEMANA]]),"")</f>
        <v>0</v>
      </c>
      <c r="D390" s="6">
        <f>SUMIF(Tabla1[SEMANA],Tabla3[[#This Row],[Nº DE SEMANA]],Tabla1[GROSS])</f>
        <v>0</v>
      </c>
      <c r="E390" s="6">
        <f>SUMIF(Tabla1[SEMANA],Tabla3[[#This Row],[Nº DE SEMANA]],Tabla1[NETO EN PPRO8])</f>
        <v>0</v>
      </c>
      <c r="F390" s="6">
        <f>SUMIF(Tabla1[SEMANA],Tabla3[[#This Row],[Nº DE SEMANA]],Tabla1[FEES])</f>
        <v>0</v>
      </c>
      <c r="G390" s="6" t="str">
        <f t="shared" si="24"/>
        <v/>
      </c>
      <c r="H390" s="6">
        <f>COUNTIF('registro operativa'!$G$3:$G$11268,Tabla3[[#This Row],[Nº DE SEMANA]])</f>
        <v>0</v>
      </c>
      <c r="I390" s="6">
        <f>COUNTIFS('registro operativa'!$G$3:$G$11268,Tabla3[[#This Row],[Nº DE SEMANA]],'registro operativa'!$Y$3:$Y$11268,"&gt;0")</f>
        <v>0</v>
      </c>
      <c r="J390" s="6">
        <f>COUNTIFS('registro operativa'!$G$3:$G$11268,Tabla3[[#This Row],[Nº DE SEMANA]],'registro operativa'!$Y$3:$Y$11268,"&lt;0")</f>
        <v>0</v>
      </c>
      <c r="K390" s="6">
        <f>COUNTIFS('registro operativa'!$H$3:$H$11268,Tabla3[[#This Row],[Nº DE SEMANA]],'registro operativa'!$Y$3:$Y$11268,0)</f>
        <v>0</v>
      </c>
      <c r="L390" s="6" t="str">
        <f t="shared" si="25"/>
        <v/>
      </c>
      <c r="M390" s="6" t="str">
        <f>IFERROR(AVERAGEIFS('registro operativa'!$Y$3:$Y$11268,'registro operativa'!$G$3:$G$11268,Tabla3[[#This Row],[Nº DE SEMANA]],'registro operativa'!$Y$3:$Y$11268,"&gt;0"),"")</f>
        <v/>
      </c>
      <c r="N390" s="6" t="str">
        <f>IFERROR(AVERAGEIFS('registro operativa'!$Y$3:$Y$11268,'registro operativa'!$G$3:$G$11268,Tabla3[[#This Row],[Nº DE SEMANA]],'registro operativa'!$Y$3:$Y$11268,"&lt;0"),"")</f>
        <v/>
      </c>
      <c r="O390" s="6" t="str">
        <f t="shared" si="26"/>
        <v/>
      </c>
      <c r="P390" s="6" t="str">
        <f t="shared" si="27"/>
        <v/>
      </c>
      <c r="Q390" s="23"/>
      <c r="R390" s="23"/>
      <c r="S390" s="23"/>
    </row>
    <row r="391" spans="1:19" x14ac:dyDescent="0.25">
      <c r="A391" s="23"/>
      <c r="B391" s="23"/>
      <c r="C391" s="6">
        <f>IFERROR(COUNTIFS('registro operativa'!$AE$3:$AE$11268,1,'registro operativa'!$G$3:$G$11268,Tabla3[[#This Row],[Nº DE SEMANA]]),"")</f>
        <v>0</v>
      </c>
      <c r="D391" s="6">
        <f>SUMIF(Tabla1[SEMANA],Tabla3[[#This Row],[Nº DE SEMANA]],Tabla1[GROSS])</f>
        <v>0</v>
      </c>
      <c r="E391" s="6">
        <f>SUMIF(Tabla1[SEMANA],Tabla3[[#This Row],[Nº DE SEMANA]],Tabla1[NETO EN PPRO8])</f>
        <v>0</v>
      </c>
      <c r="F391" s="6">
        <f>SUMIF(Tabla1[SEMANA],Tabla3[[#This Row],[Nº DE SEMANA]],Tabla1[FEES])</f>
        <v>0</v>
      </c>
      <c r="G391" s="6" t="str">
        <f t="shared" si="24"/>
        <v/>
      </c>
      <c r="H391" s="6">
        <f>COUNTIF('registro operativa'!$G$3:$G$11268,Tabla3[[#This Row],[Nº DE SEMANA]])</f>
        <v>0</v>
      </c>
      <c r="I391" s="6">
        <f>COUNTIFS('registro operativa'!$G$3:$G$11268,Tabla3[[#This Row],[Nº DE SEMANA]],'registro operativa'!$Y$3:$Y$11268,"&gt;0")</f>
        <v>0</v>
      </c>
      <c r="J391" s="6">
        <f>COUNTIFS('registro operativa'!$G$3:$G$11268,Tabla3[[#This Row],[Nº DE SEMANA]],'registro operativa'!$Y$3:$Y$11268,"&lt;0")</f>
        <v>0</v>
      </c>
      <c r="K391" s="6">
        <f>COUNTIFS('registro operativa'!$H$3:$H$11268,Tabla3[[#This Row],[Nº DE SEMANA]],'registro operativa'!$Y$3:$Y$11268,0)</f>
        <v>0</v>
      </c>
      <c r="L391" s="6" t="str">
        <f t="shared" si="25"/>
        <v/>
      </c>
      <c r="M391" s="6" t="str">
        <f>IFERROR(AVERAGEIFS('registro operativa'!$Y$3:$Y$11268,'registro operativa'!$G$3:$G$11268,Tabla3[[#This Row],[Nº DE SEMANA]],'registro operativa'!$Y$3:$Y$11268,"&gt;0"),"")</f>
        <v/>
      </c>
      <c r="N391" s="6" t="str">
        <f>IFERROR(AVERAGEIFS('registro operativa'!$Y$3:$Y$11268,'registro operativa'!$G$3:$G$11268,Tabla3[[#This Row],[Nº DE SEMANA]],'registro operativa'!$Y$3:$Y$11268,"&lt;0"),"")</f>
        <v/>
      </c>
      <c r="O391" s="6" t="str">
        <f t="shared" si="26"/>
        <v/>
      </c>
      <c r="P391" s="6" t="str">
        <f t="shared" si="27"/>
        <v/>
      </c>
      <c r="Q391" s="23"/>
      <c r="R391" s="23"/>
      <c r="S391" s="23"/>
    </row>
    <row r="392" spans="1:19" x14ac:dyDescent="0.25">
      <c r="A392" s="23"/>
      <c r="B392" s="23"/>
      <c r="C392" s="6">
        <f>IFERROR(COUNTIFS('registro operativa'!$AE$3:$AE$11268,1,'registro operativa'!$G$3:$G$11268,Tabla3[[#This Row],[Nº DE SEMANA]]),"")</f>
        <v>0</v>
      </c>
      <c r="D392" s="6">
        <f>SUMIF(Tabla1[SEMANA],Tabla3[[#This Row],[Nº DE SEMANA]],Tabla1[GROSS])</f>
        <v>0</v>
      </c>
      <c r="E392" s="6">
        <f>SUMIF(Tabla1[SEMANA],Tabla3[[#This Row],[Nº DE SEMANA]],Tabla1[NETO EN PPRO8])</f>
        <v>0</v>
      </c>
      <c r="F392" s="6">
        <f>SUMIF(Tabla1[SEMANA],Tabla3[[#This Row],[Nº DE SEMANA]],Tabla1[FEES])</f>
        <v>0</v>
      </c>
      <c r="G392" s="6" t="str">
        <f t="shared" ref="G392:G455" si="28">IFERROR(E392/C392,"")</f>
        <v/>
      </c>
      <c r="H392" s="6">
        <f>COUNTIF('registro operativa'!$G$3:$G$11268,Tabla3[[#This Row],[Nº DE SEMANA]])</f>
        <v>0</v>
      </c>
      <c r="I392" s="6">
        <f>COUNTIFS('registro operativa'!$G$3:$G$11268,Tabla3[[#This Row],[Nº DE SEMANA]],'registro operativa'!$Y$3:$Y$11268,"&gt;0")</f>
        <v>0</v>
      </c>
      <c r="J392" s="6">
        <f>COUNTIFS('registro operativa'!$G$3:$G$11268,Tabla3[[#This Row],[Nº DE SEMANA]],'registro operativa'!$Y$3:$Y$11268,"&lt;0")</f>
        <v>0</v>
      </c>
      <c r="K392" s="6">
        <f>COUNTIFS('registro operativa'!$H$3:$H$11268,Tabla3[[#This Row],[Nº DE SEMANA]],'registro operativa'!$Y$3:$Y$11268,0)</f>
        <v>0</v>
      </c>
      <c r="L392" s="6" t="str">
        <f t="shared" ref="L392:L455" si="29">IFERROR(H392/C392,"")</f>
        <v/>
      </c>
      <c r="M392" s="6" t="str">
        <f>IFERROR(AVERAGEIFS('registro operativa'!$Y$3:$Y$11268,'registro operativa'!$G$3:$G$11268,Tabla3[[#This Row],[Nº DE SEMANA]],'registro operativa'!$Y$3:$Y$11268,"&gt;0"),"")</f>
        <v/>
      </c>
      <c r="N392" s="6" t="str">
        <f>IFERROR(AVERAGEIFS('registro operativa'!$Y$3:$Y$11268,'registro operativa'!$G$3:$G$11268,Tabla3[[#This Row],[Nº DE SEMANA]],'registro operativa'!$Y$3:$Y$11268,"&lt;0"),"")</f>
        <v/>
      </c>
      <c r="O392" s="6" t="str">
        <f t="shared" ref="O392:O455" si="30">IFERROR(I392/(H392-K392),"")</f>
        <v/>
      </c>
      <c r="P392" s="6" t="str">
        <f t="shared" ref="P392:P455" si="31">IFERROR(M392/N392,"")</f>
        <v/>
      </c>
      <c r="Q392" s="23"/>
      <c r="R392" s="23"/>
      <c r="S392" s="23"/>
    </row>
    <row r="393" spans="1:19" x14ac:dyDescent="0.25">
      <c r="A393" s="23"/>
      <c r="B393" s="23"/>
      <c r="C393" s="6">
        <f>IFERROR(COUNTIFS('registro operativa'!$AE$3:$AE$11268,1,'registro operativa'!$G$3:$G$11268,Tabla3[[#This Row],[Nº DE SEMANA]]),"")</f>
        <v>0</v>
      </c>
      <c r="D393" s="6">
        <f>SUMIF(Tabla1[SEMANA],Tabla3[[#This Row],[Nº DE SEMANA]],Tabla1[GROSS])</f>
        <v>0</v>
      </c>
      <c r="E393" s="6">
        <f>SUMIF(Tabla1[SEMANA],Tabla3[[#This Row],[Nº DE SEMANA]],Tabla1[NETO EN PPRO8])</f>
        <v>0</v>
      </c>
      <c r="F393" s="6">
        <f>SUMIF(Tabla1[SEMANA],Tabla3[[#This Row],[Nº DE SEMANA]],Tabla1[FEES])</f>
        <v>0</v>
      </c>
      <c r="G393" s="6" t="str">
        <f t="shared" si="28"/>
        <v/>
      </c>
      <c r="H393" s="6">
        <f>COUNTIF('registro operativa'!$G$3:$G$11268,Tabla3[[#This Row],[Nº DE SEMANA]])</f>
        <v>0</v>
      </c>
      <c r="I393" s="6">
        <f>COUNTIFS('registro operativa'!$G$3:$G$11268,Tabla3[[#This Row],[Nº DE SEMANA]],'registro operativa'!$Y$3:$Y$11268,"&gt;0")</f>
        <v>0</v>
      </c>
      <c r="J393" s="6">
        <f>COUNTIFS('registro operativa'!$G$3:$G$11268,Tabla3[[#This Row],[Nº DE SEMANA]],'registro operativa'!$Y$3:$Y$11268,"&lt;0")</f>
        <v>0</v>
      </c>
      <c r="K393" s="6">
        <f>COUNTIFS('registro operativa'!$H$3:$H$11268,Tabla3[[#This Row],[Nº DE SEMANA]],'registro operativa'!$Y$3:$Y$11268,0)</f>
        <v>0</v>
      </c>
      <c r="L393" s="6" t="str">
        <f t="shared" si="29"/>
        <v/>
      </c>
      <c r="M393" s="6" t="str">
        <f>IFERROR(AVERAGEIFS('registro operativa'!$Y$3:$Y$11268,'registro operativa'!$G$3:$G$11268,Tabla3[[#This Row],[Nº DE SEMANA]],'registro operativa'!$Y$3:$Y$11268,"&gt;0"),"")</f>
        <v/>
      </c>
      <c r="N393" s="6" t="str">
        <f>IFERROR(AVERAGEIFS('registro operativa'!$Y$3:$Y$11268,'registro operativa'!$G$3:$G$11268,Tabla3[[#This Row],[Nº DE SEMANA]],'registro operativa'!$Y$3:$Y$11268,"&lt;0"),"")</f>
        <v/>
      </c>
      <c r="O393" s="6" t="str">
        <f t="shared" si="30"/>
        <v/>
      </c>
      <c r="P393" s="6" t="str">
        <f t="shared" si="31"/>
        <v/>
      </c>
      <c r="Q393" s="23"/>
      <c r="R393" s="23"/>
      <c r="S393" s="23"/>
    </row>
    <row r="394" spans="1:19" x14ac:dyDescent="0.25">
      <c r="A394" s="23"/>
      <c r="B394" s="23"/>
      <c r="C394" s="6">
        <f>IFERROR(COUNTIFS('registro operativa'!$AE$3:$AE$11268,1,'registro operativa'!$G$3:$G$11268,Tabla3[[#This Row],[Nº DE SEMANA]]),"")</f>
        <v>0</v>
      </c>
      <c r="D394" s="6">
        <f>SUMIF(Tabla1[SEMANA],Tabla3[[#This Row],[Nº DE SEMANA]],Tabla1[GROSS])</f>
        <v>0</v>
      </c>
      <c r="E394" s="6">
        <f>SUMIF(Tabla1[SEMANA],Tabla3[[#This Row],[Nº DE SEMANA]],Tabla1[NETO EN PPRO8])</f>
        <v>0</v>
      </c>
      <c r="F394" s="6">
        <f>SUMIF(Tabla1[SEMANA],Tabla3[[#This Row],[Nº DE SEMANA]],Tabla1[FEES])</f>
        <v>0</v>
      </c>
      <c r="G394" s="6" t="str">
        <f t="shared" si="28"/>
        <v/>
      </c>
      <c r="H394" s="6">
        <f>COUNTIF('registro operativa'!$G$3:$G$11268,Tabla3[[#This Row],[Nº DE SEMANA]])</f>
        <v>0</v>
      </c>
      <c r="I394" s="6">
        <f>COUNTIFS('registro operativa'!$G$3:$G$11268,Tabla3[[#This Row],[Nº DE SEMANA]],'registro operativa'!$Y$3:$Y$11268,"&gt;0")</f>
        <v>0</v>
      </c>
      <c r="J394" s="6">
        <f>COUNTIFS('registro operativa'!$G$3:$G$11268,Tabla3[[#This Row],[Nº DE SEMANA]],'registro operativa'!$Y$3:$Y$11268,"&lt;0")</f>
        <v>0</v>
      </c>
      <c r="K394" s="6">
        <f>COUNTIFS('registro operativa'!$H$3:$H$11268,Tabla3[[#This Row],[Nº DE SEMANA]],'registro operativa'!$Y$3:$Y$11268,0)</f>
        <v>0</v>
      </c>
      <c r="L394" s="6" t="str">
        <f t="shared" si="29"/>
        <v/>
      </c>
      <c r="M394" s="6" t="str">
        <f>IFERROR(AVERAGEIFS('registro operativa'!$Y$3:$Y$11268,'registro operativa'!$G$3:$G$11268,Tabla3[[#This Row],[Nº DE SEMANA]],'registro operativa'!$Y$3:$Y$11268,"&gt;0"),"")</f>
        <v/>
      </c>
      <c r="N394" s="6" t="str">
        <f>IFERROR(AVERAGEIFS('registro operativa'!$Y$3:$Y$11268,'registro operativa'!$G$3:$G$11268,Tabla3[[#This Row],[Nº DE SEMANA]],'registro operativa'!$Y$3:$Y$11268,"&lt;0"),"")</f>
        <v/>
      </c>
      <c r="O394" s="6" t="str">
        <f t="shared" si="30"/>
        <v/>
      </c>
      <c r="P394" s="6" t="str">
        <f t="shared" si="31"/>
        <v/>
      </c>
      <c r="Q394" s="23"/>
      <c r="R394" s="23"/>
      <c r="S394" s="23"/>
    </row>
    <row r="395" spans="1:19" x14ac:dyDescent="0.25">
      <c r="A395" s="23"/>
      <c r="B395" s="23"/>
      <c r="C395" s="6">
        <f>IFERROR(COUNTIFS('registro operativa'!$AE$3:$AE$11268,1,'registro operativa'!$G$3:$G$11268,Tabla3[[#This Row],[Nº DE SEMANA]]),"")</f>
        <v>0</v>
      </c>
      <c r="D395" s="6">
        <f>SUMIF(Tabla1[SEMANA],Tabla3[[#This Row],[Nº DE SEMANA]],Tabla1[GROSS])</f>
        <v>0</v>
      </c>
      <c r="E395" s="6">
        <f>SUMIF(Tabla1[SEMANA],Tabla3[[#This Row],[Nº DE SEMANA]],Tabla1[NETO EN PPRO8])</f>
        <v>0</v>
      </c>
      <c r="F395" s="6">
        <f>SUMIF(Tabla1[SEMANA],Tabla3[[#This Row],[Nº DE SEMANA]],Tabla1[FEES])</f>
        <v>0</v>
      </c>
      <c r="G395" s="6" t="str">
        <f t="shared" si="28"/>
        <v/>
      </c>
      <c r="H395" s="6">
        <f>COUNTIF('registro operativa'!$G$3:$G$11268,Tabla3[[#This Row],[Nº DE SEMANA]])</f>
        <v>0</v>
      </c>
      <c r="I395" s="6">
        <f>COUNTIFS('registro operativa'!$G$3:$G$11268,Tabla3[[#This Row],[Nº DE SEMANA]],'registro operativa'!$Y$3:$Y$11268,"&gt;0")</f>
        <v>0</v>
      </c>
      <c r="J395" s="6">
        <f>COUNTIFS('registro operativa'!$G$3:$G$11268,Tabla3[[#This Row],[Nº DE SEMANA]],'registro operativa'!$Y$3:$Y$11268,"&lt;0")</f>
        <v>0</v>
      </c>
      <c r="K395" s="6">
        <f>COUNTIFS('registro operativa'!$H$3:$H$11268,Tabla3[[#This Row],[Nº DE SEMANA]],'registro operativa'!$Y$3:$Y$11268,0)</f>
        <v>0</v>
      </c>
      <c r="L395" s="6" t="str">
        <f t="shared" si="29"/>
        <v/>
      </c>
      <c r="M395" s="6" t="str">
        <f>IFERROR(AVERAGEIFS('registro operativa'!$Y$3:$Y$11268,'registro operativa'!$G$3:$G$11268,Tabla3[[#This Row],[Nº DE SEMANA]],'registro operativa'!$Y$3:$Y$11268,"&gt;0"),"")</f>
        <v/>
      </c>
      <c r="N395" s="6" t="str">
        <f>IFERROR(AVERAGEIFS('registro operativa'!$Y$3:$Y$11268,'registro operativa'!$G$3:$G$11268,Tabla3[[#This Row],[Nº DE SEMANA]],'registro operativa'!$Y$3:$Y$11268,"&lt;0"),"")</f>
        <v/>
      </c>
      <c r="O395" s="6" t="str">
        <f t="shared" si="30"/>
        <v/>
      </c>
      <c r="P395" s="6" t="str">
        <f t="shared" si="31"/>
        <v/>
      </c>
      <c r="Q395" s="23"/>
      <c r="R395" s="23"/>
      <c r="S395" s="23"/>
    </row>
    <row r="396" spans="1:19" x14ac:dyDescent="0.25">
      <c r="A396" s="23"/>
      <c r="B396" s="23"/>
      <c r="C396" s="6">
        <f>IFERROR(COUNTIFS('registro operativa'!$AE$3:$AE$11268,1,'registro operativa'!$G$3:$G$11268,Tabla3[[#This Row],[Nº DE SEMANA]]),"")</f>
        <v>0</v>
      </c>
      <c r="D396" s="6">
        <f>SUMIF(Tabla1[SEMANA],Tabla3[[#This Row],[Nº DE SEMANA]],Tabla1[GROSS])</f>
        <v>0</v>
      </c>
      <c r="E396" s="6">
        <f>SUMIF(Tabla1[SEMANA],Tabla3[[#This Row],[Nº DE SEMANA]],Tabla1[NETO EN PPRO8])</f>
        <v>0</v>
      </c>
      <c r="F396" s="6">
        <f>SUMIF(Tabla1[SEMANA],Tabla3[[#This Row],[Nº DE SEMANA]],Tabla1[FEES])</f>
        <v>0</v>
      </c>
      <c r="G396" s="6" t="str">
        <f t="shared" si="28"/>
        <v/>
      </c>
      <c r="H396" s="6">
        <f>COUNTIF('registro operativa'!$G$3:$G$11268,Tabla3[[#This Row],[Nº DE SEMANA]])</f>
        <v>0</v>
      </c>
      <c r="I396" s="6">
        <f>COUNTIFS('registro operativa'!$G$3:$G$11268,Tabla3[[#This Row],[Nº DE SEMANA]],'registro operativa'!$Y$3:$Y$11268,"&gt;0")</f>
        <v>0</v>
      </c>
      <c r="J396" s="6">
        <f>COUNTIFS('registro operativa'!$G$3:$G$11268,Tabla3[[#This Row],[Nº DE SEMANA]],'registro operativa'!$Y$3:$Y$11268,"&lt;0")</f>
        <v>0</v>
      </c>
      <c r="K396" s="6">
        <f>COUNTIFS('registro operativa'!$H$3:$H$11268,Tabla3[[#This Row],[Nº DE SEMANA]],'registro operativa'!$Y$3:$Y$11268,0)</f>
        <v>0</v>
      </c>
      <c r="L396" s="6" t="str">
        <f t="shared" si="29"/>
        <v/>
      </c>
      <c r="M396" s="6" t="str">
        <f>IFERROR(AVERAGEIFS('registro operativa'!$Y$3:$Y$11268,'registro operativa'!$G$3:$G$11268,Tabla3[[#This Row],[Nº DE SEMANA]],'registro operativa'!$Y$3:$Y$11268,"&gt;0"),"")</f>
        <v/>
      </c>
      <c r="N396" s="6" t="str">
        <f>IFERROR(AVERAGEIFS('registro operativa'!$Y$3:$Y$11268,'registro operativa'!$G$3:$G$11268,Tabla3[[#This Row],[Nº DE SEMANA]],'registro operativa'!$Y$3:$Y$11268,"&lt;0"),"")</f>
        <v/>
      </c>
      <c r="O396" s="6" t="str">
        <f t="shared" si="30"/>
        <v/>
      </c>
      <c r="P396" s="6" t="str">
        <f t="shared" si="31"/>
        <v/>
      </c>
      <c r="Q396" s="23"/>
      <c r="R396" s="23"/>
      <c r="S396" s="23"/>
    </row>
    <row r="397" spans="1:19" x14ac:dyDescent="0.25">
      <c r="A397" s="23"/>
      <c r="B397" s="23"/>
      <c r="C397" s="6">
        <f>IFERROR(COUNTIFS('registro operativa'!$AE$3:$AE$11268,1,'registro operativa'!$G$3:$G$11268,Tabla3[[#This Row],[Nº DE SEMANA]]),"")</f>
        <v>0</v>
      </c>
      <c r="D397" s="6">
        <f>SUMIF(Tabla1[SEMANA],Tabla3[[#This Row],[Nº DE SEMANA]],Tabla1[GROSS])</f>
        <v>0</v>
      </c>
      <c r="E397" s="6">
        <f>SUMIF(Tabla1[SEMANA],Tabla3[[#This Row],[Nº DE SEMANA]],Tabla1[NETO EN PPRO8])</f>
        <v>0</v>
      </c>
      <c r="F397" s="6">
        <f>SUMIF(Tabla1[SEMANA],Tabla3[[#This Row],[Nº DE SEMANA]],Tabla1[FEES])</f>
        <v>0</v>
      </c>
      <c r="G397" s="6" t="str">
        <f t="shared" si="28"/>
        <v/>
      </c>
      <c r="H397" s="6">
        <f>COUNTIF('registro operativa'!$G$3:$G$11268,Tabla3[[#This Row],[Nº DE SEMANA]])</f>
        <v>0</v>
      </c>
      <c r="I397" s="6">
        <f>COUNTIFS('registro operativa'!$G$3:$G$11268,Tabla3[[#This Row],[Nº DE SEMANA]],'registro operativa'!$Y$3:$Y$11268,"&gt;0")</f>
        <v>0</v>
      </c>
      <c r="J397" s="6">
        <f>COUNTIFS('registro operativa'!$G$3:$G$11268,Tabla3[[#This Row],[Nº DE SEMANA]],'registro operativa'!$Y$3:$Y$11268,"&lt;0")</f>
        <v>0</v>
      </c>
      <c r="K397" s="6">
        <f>COUNTIFS('registro operativa'!$H$3:$H$11268,Tabla3[[#This Row],[Nº DE SEMANA]],'registro operativa'!$Y$3:$Y$11268,0)</f>
        <v>0</v>
      </c>
      <c r="L397" s="6" t="str">
        <f t="shared" si="29"/>
        <v/>
      </c>
      <c r="M397" s="6" t="str">
        <f>IFERROR(AVERAGEIFS('registro operativa'!$Y$3:$Y$11268,'registro operativa'!$G$3:$G$11268,Tabla3[[#This Row],[Nº DE SEMANA]],'registro operativa'!$Y$3:$Y$11268,"&gt;0"),"")</f>
        <v/>
      </c>
      <c r="N397" s="6" t="str">
        <f>IFERROR(AVERAGEIFS('registro operativa'!$Y$3:$Y$11268,'registro operativa'!$G$3:$G$11268,Tabla3[[#This Row],[Nº DE SEMANA]],'registro operativa'!$Y$3:$Y$11268,"&lt;0"),"")</f>
        <v/>
      </c>
      <c r="O397" s="6" t="str">
        <f t="shared" si="30"/>
        <v/>
      </c>
      <c r="P397" s="6" t="str">
        <f t="shared" si="31"/>
        <v/>
      </c>
      <c r="Q397" s="23"/>
      <c r="R397" s="23"/>
      <c r="S397" s="23"/>
    </row>
    <row r="398" spans="1:19" x14ac:dyDescent="0.25">
      <c r="A398" s="23"/>
      <c r="B398" s="23"/>
      <c r="C398" s="6">
        <f>IFERROR(COUNTIFS('registro operativa'!$AE$3:$AE$11268,1,'registro operativa'!$G$3:$G$11268,Tabla3[[#This Row],[Nº DE SEMANA]]),"")</f>
        <v>0</v>
      </c>
      <c r="D398" s="6">
        <f>SUMIF(Tabla1[SEMANA],Tabla3[[#This Row],[Nº DE SEMANA]],Tabla1[GROSS])</f>
        <v>0</v>
      </c>
      <c r="E398" s="6">
        <f>SUMIF(Tabla1[SEMANA],Tabla3[[#This Row],[Nº DE SEMANA]],Tabla1[NETO EN PPRO8])</f>
        <v>0</v>
      </c>
      <c r="F398" s="6">
        <f>SUMIF(Tabla1[SEMANA],Tabla3[[#This Row],[Nº DE SEMANA]],Tabla1[FEES])</f>
        <v>0</v>
      </c>
      <c r="G398" s="6" t="str">
        <f t="shared" si="28"/>
        <v/>
      </c>
      <c r="H398" s="6">
        <f>COUNTIF('registro operativa'!$G$3:$G$11268,Tabla3[[#This Row],[Nº DE SEMANA]])</f>
        <v>0</v>
      </c>
      <c r="I398" s="6">
        <f>COUNTIFS('registro operativa'!$G$3:$G$11268,Tabla3[[#This Row],[Nº DE SEMANA]],'registro operativa'!$Y$3:$Y$11268,"&gt;0")</f>
        <v>0</v>
      </c>
      <c r="J398" s="6">
        <f>COUNTIFS('registro operativa'!$G$3:$G$11268,Tabla3[[#This Row],[Nº DE SEMANA]],'registro operativa'!$Y$3:$Y$11268,"&lt;0")</f>
        <v>0</v>
      </c>
      <c r="K398" s="6">
        <f>COUNTIFS('registro operativa'!$H$3:$H$11268,Tabla3[[#This Row],[Nº DE SEMANA]],'registro operativa'!$Y$3:$Y$11268,0)</f>
        <v>0</v>
      </c>
      <c r="L398" s="6" t="str">
        <f t="shared" si="29"/>
        <v/>
      </c>
      <c r="M398" s="6" t="str">
        <f>IFERROR(AVERAGEIFS('registro operativa'!$Y$3:$Y$11268,'registro operativa'!$G$3:$G$11268,Tabla3[[#This Row],[Nº DE SEMANA]],'registro operativa'!$Y$3:$Y$11268,"&gt;0"),"")</f>
        <v/>
      </c>
      <c r="N398" s="6" t="str">
        <f>IFERROR(AVERAGEIFS('registro operativa'!$Y$3:$Y$11268,'registro operativa'!$G$3:$G$11268,Tabla3[[#This Row],[Nº DE SEMANA]],'registro operativa'!$Y$3:$Y$11268,"&lt;0"),"")</f>
        <v/>
      </c>
      <c r="O398" s="6" t="str">
        <f t="shared" si="30"/>
        <v/>
      </c>
      <c r="P398" s="6" t="str">
        <f t="shared" si="31"/>
        <v/>
      </c>
      <c r="Q398" s="23"/>
      <c r="R398" s="23"/>
      <c r="S398" s="23"/>
    </row>
    <row r="399" spans="1:19" x14ac:dyDescent="0.25">
      <c r="A399" s="23"/>
      <c r="B399" s="23"/>
      <c r="C399" s="6">
        <f>IFERROR(COUNTIFS('registro operativa'!$AE$3:$AE$11268,1,'registro operativa'!$G$3:$G$11268,Tabla3[[#This Row],[Nº DE SEMANA]]),"")</f>
        <v>0</v>
      </c>
      <c r="D399" s="6">
        <f>SUMIF(Tabla1[SEMANA],Tabla3[[#This Row],[Nº DE SEMANA]],Tabla1[GROSS])</f>
        <v>0</v>
      </c>
      <c r="E399" s="6">
        <f>SUMIF(Tabla1[SEMANA],Tabla3[[#This Row],[Nº DE SEMANA]],Tabla1[NETO EN PPRO8])</f>
        <v>0</v>
      </c>
      <c r="F399" s="6">
        <f>SUMIF(Tabla1[SEMANA],Tabla3[[#This Row],[Nº DE SEMANA]],Tabla1[FEES])</f>
        <v>0</v>
      </c>
      <c r="G399" s="6" t="str">
        <f t="shared" si="28"/>
        <v/>
      </c>
      <c r="H399" s="6">
        <f>COUNTIF('registro operativa'!$G$3:$G$11268,Tabla3[[#This Row],[Nº DE SEMANA]])</f>
        <v>0</v>
      </c>
      <c r="I399" s="6">
        <f>COUNTIFS('registro operativa'!$G$3:$G$11268,Tabla3[[#This Row],[Nº DE SEMANA]],'registro operativa'!$Y$3:$Y$11268,"&gt;0")</f>
        <v>0</v>
      </c>
      <c r="J399" s="6">
        <f>COUNTIFS('registro operativa'!$G$3:$G$11268,Tabla3[[#This Row],[Nº DE SEMANA]],'registro operativa'!$Y$3:$Y$11268,"&lt;0")</f>
        <v>0</v>
      </c>
      <c r="K399" s="6">
        <f>COUNTIFS('registro operativa'!$H$3:$H$11268,Tabla3[[#This Row],[Nº DE SEMANA]],'registro operativa'!$Y$3:$Y$11268,0)</f>
        <v>0</v>
      </c>
      <c r="L399" s="6" t="str">
        <f t="shared" si="29"/>
        <v/>
      </c>
      <c r="M399" s="6" t="str">
        <f>IFERROR(AVERAGEIFS('registro operativa'!$Y$3:$Y$11268,'registro operativa'!$G$3:$G$11268,Tabla3[[#This Row],[Nº DE SEMANA]],'registro operativa'!$Y$3:$Y$11268,"&gt;0"),"")</f>
        <v/>
      </c>
      <c r="N399" s="6" t="str">
        <f>IFERROR(AVERAGEIFS('registro operativa'!$Y$3:$Y$11268,'registro operativa'!$G$3:$G$11268,Tabla3[[#This Row],[Nº DE SEMANA]],'registro operativa'!$Y$3:$Y$11268,"&lt;0"),"")</f>
        <v/>
      </c>
      <c r="O399" s="6" t="str">
        <f t="shared" si="30"/>
        <v/>
      </c>
      <c r="P399" s="6" t="str">
        <f t="shared" si="31"/>
        <v/>
      </c>
      <c r="Q399" s="23"/>
      <c r="R399" s="23"/>
      <c r="S399" s="23"/>
    </row>
    <row r="400" spans="1:19" x14ac:dyDescent="0.25">
      <c r="A400" s="23"/>
      <c r="B400" s="23"/>
      <c r="C400" s="6">
        <f>IFERROR(COUNTIFS('registro operativa'!$AE$3:$AE$11268,1,'registro operativa'!$G$3:$G$11268,Tabla3[[#This Row],[Nº DE SEMANA]]),"")</f>
        <v>0</v>
      </c>
      <c r="D400" s="6">
        <f>SUMIF(Tabla1[SEMANA],Tabla3[[#This Row],[Nº DE SEMANA]],Tabla1[GROSS])</f>
        <v>0</v>
      </c>
      <c r="E400" s="6">
        <f>SUMIF(Tabla1[SEMANA],Tabla3[[#This Row],[Nº DE SEMANA]],Tabla1[NETO EN PPRO8])</f>
        <v>0</v>
      </c>
      <c r="F400" s="6">
        <f>SUMIF(Tabla1[SEMANA],Tabla3[[#This Row],[Nº DE SEMANA]],Tabla1[FEES])</f>
        <v>0</v>
      </c>
      <c r="G400" s="6" t="str">
        <f t="shared" si="28"/>
        <v/>
      </c>
      <c r="H400" s="6">
        <f>COUNTIF('registro operativa'!$G$3:$G$11268,Tabla3[[#This Row],[Nº DE SEMANA]])</f>
        <v>0</v>
      </c>
      <c r="I400" s="6">
        <f>COUNTIFS('registro operativa'!$G$3:$G$11268,Tabla3[[#This Row],[Nº DE SEMANA]],'registro operativa'!$Y$3:$Y$11268,"&gt;0")</f>
        <v>0</v>
      </c>
      <c r="J400" s="6">
        <f>COUNTIFS('registro operativa'!$G$3:$G$11268,Tabla3[[#This Row],[Nº DE SEMANA]],'registro operativa'!$Y$3:$Y$11268,"&lt;0")</f>
        <v>0</v>
      </c>
      <c r="K400" s="6">
        <f>COUNTIFS('registro operativa'!$H$3:$H$11268,Tabla3[[#This Row],[Nº DE SEMANA]],'registro operativa'!$Y$3:$Y$11268,0)</f>
        <v>0</v>
      </c>
      <c r="L400" s="6" t="str">
        <f t="shared" si="29"/>
        <v/>
      </c>
      <c r="M400" s="6" t="str">
        <f>IFERROR(AVERAGEIFS('registro operativa'!$Y$3:$Y$11268,'registro operativa'!$G$3:$G$11268,Tabla3[[#This Row],[Nº DE SEMANA]],'registro operativa'!$Y$3:$Y$11268,"&gt;0"),"")</f>
        <v/>
      </c>
      <c r="N400" s="6" t="str">
        <f>IFERROR(AVERAGEIFS('registro operativa'!$Y$3:$Y$11268,'registro operativa'!$G$3:$G$11268,Tabla3[[#This Row],[Nº DE SEMANA]],'registro operativa'!$Y$3:$Y$11268,"&lt;0"),"")</f>
        <v/>
      </c>
      <c r="O400" s="6" t="str">
        <f t="shared" si="30"/>
        <v/>
      </c>
      <c r="P400" s="6" t="str">
        <f t="shared" si="31"/>
        <v/>
      </c>
      <c r="Q400" s="23"/>
      <c r="R400" s="23"/>
      <c r="S400" s="23"/>
    </row>
    <row r="401" spans="1:19" x14ac:dyDescent="0.25">
      <c r="A401" s="23"/>
      <c r="B401" s="23"/>
      <c r="C401" s="6">
        <f>IFERROR(COUNTIFS('registro operativa'!$AE$3:$AE$11268,1,'registro operativa'!$G$3:$G$11268,Tabla3[[#This Row],[Nº DE SEMANA]]),"")</f>
        <v>0</v>
      </c>
      <c r="D401" s="6">
        <f>SUMIF(Tabla1[SEMANA],Tabla3[[#This Row],[Nº DE SEMANA]],Tabla1[GROSS])</f>
        <v>0</v>
      </c>
      <c r="E401" s="6">
        <f>SUMIF(Tabla1[SEMANA],Tabla3[[#This Row],[Nº DE SEMANA]],Tabla1[NETO EN PPRO8])</f>
        <v>0</v>
      </c>
      <c r="F401" s="6">
        <f>SUMIF(Tabla1[SEMANA],Tabla3[[#This Row],[Nº DE SEMANA]],Tabla1[FEES])</f>
        <v>0</v>
      </c>
      <c r="G401" s="6" t="str">
        <f t="shared" si="28"/>
        <v/>
      </c>
      <c r="H401" s="6">
        <f>COUNTIF('registro operativa'!$G$3:$G$11268,Tabla3[[#This Row],[Nº DE SEMANA]])</f>
        <v>0</v>
      </c>
      <c r="I401" s="6">
        <f>COUNTIFS('registro operativa'!$G$3:$G$11268,Tabla3[[#This Row],[Nº DE SEMANA]],'registro operativa'!$Y$3:$Y$11268,"&gt;0")</f>
        <v>0</v>
      </c>
      <c r="J401" s="6">
        <f>COUNTIFS('registro operativa'!$G$3:$G$11268,Tabla3[[#This Row],[Nº DE SEMANA]],'registro operativa'!$Y$3:$Y$11268,"&lt;0")</f>
        <v>0</v>
      </c>
      <c r="K401" s="6">
        <f>COUNTIFS('registro operativa'!$H$3:$H$11268,Tabla3[[#This Row],[Nº DE SEMANA]],'registro operativa'!$Y$3:$Y$11268,0)</f>
        <v>0</v>
      </c>
      <c r="L401" s="6" t="str">
        <f t="shared" si="29"/>
        <v/>
      </c>
      <c r="M401" s="6" t="str">
        <f>IFERROR(AVERAGEIFS('registro operativa'!$Y$3:$Y$11268,'registro operativa'!$G$3:$G$11268,Tabla3[[#This Row],[Nº DE SEMANA]],'registro operativa'!$Y$3:$Y$11268,"&gt;0"),"")</f>
        <v/>
      </c>
      <c r="N401" s="6" t="str">
        <f>IFERROR(AVERAGEIFS('registro operativa'!$Y$3:$Y$11268,'registro operativa'!$G$3:$G$11268,Tabla3[[#This Row],[Nº DE SEMANA]],'registro operativa'!$Y$3:$Y$11268,"&lt;0"),"")</f>
        <v/>
      </c>
      <c r="O401" s="6" t="str">
        <f t="shared" si="30"/>
        <v/>
      </c>
      <c r="P401" s="6" t="str">
        <f t="shared" si="31"/>
        <v/>
      </c>
      <c r="Q401" s="23"/>
      <c r="R401" s="23"/>
      <c r="S401" s="23"/>
    </row>
    <row r="402" spans="1:19" x14ac:dyDescent="0.25">
      <c r="A402" s="23"/>
      <c r="B402" s="23"/>
      <c r="C402" s="6">
        <f>IFERROR(COUNTIFS('registro operativa'!$AE$3:$AE$11268,1,'registro operativa'!$G$3:$G$11268,Tabla3[[#This Row],[Nº DE SEMANA]]),"")</f>
        <v>0</v>
      </c>
      <c r="D402" s="6">
        <f>SUMIF(Tabla1[SEMANA],Tabla3[[#This Row],[Nº DE SEMANA]],Tabla1[GROSS])</f>
        <v>0</v>
      </c>
      <c r="E402" s="6">
        <f>SUMIF(Tabla1[SEMANA],Tabla3[[#This Row],[Nº DE SEMANA]],Tabla1[NETO EN PPRO8])</f>
        <v>0</v>
      </c>
      <c r="F402" s="6">
        <f>SUMIF(Tabla1[SEMANA],Tabla3[[#This Row],[Nº DE SEMANA]],Tabla1[FEES])</f>
        <v>0</v>
      </c>
      <c r="G402" s="6" t="str">
        <f t="shared" si="28"/>
        <v/>
      </c>
      <c r="H402" s="6">
        <f>COUNTIF('registro operativa'!$G$3:$G$11268,Tabla3[[#This Row],[Nº DE SEMANA]])</f>
        <v>0</v>
      </c>
      <c r="I402" s="6">
        <f>COUNTIFS('registro operativa'!$G$3:$G$11268,Tabla3[[#This Row],[Nº DE SEMANA]],'registro operativa'!$Y$3:$Y$11268,"&gt;0")</f>
        <v>0</v>
      </c>
      <c r="J402" s="6">
        <f>COUNTIFS('registro operativa'!$G$3:$G$11268,Tabla3[[#This Row],[Nº DE SEMANA]],'registro operativa'!$Y$3:$Y$11268,"&lt;0")</f>
        <v>0</v>
      </c>
      <c r="K402" s="6">
        <f>COUNTIFS('registro operativa'!$H$3:$H$11268,Tabla3[[#This Row],[Nº DE SEMANA]],'registro operativa'!$Y$3:$Y$11268,0)</f>
        <v>0</v>
      </c>
      <c r="L402" s="6" t="str">
        <f t="shared" si="29"/>
        <v/>
      </c>
      <c r="M402" s="6" t="str">
        <f>IFERROR(AVERAGEIFS('registro operativa'!$Y$3:$Y$11268,'registro operativa'!$G$3:$G$11268,Tabla3[[#This Row],[Nº DE SEMANA]],'registro operativa'!$Y$3:$Y$11268,"&gt;0"),"")</f>
        <v/>
      </c>
      <c r="N402" s="6" t="str">
        <f>IFERROR(AVERAGEIFS('registro operativa'!$Y$3:$Y$11268,'registro operativa'!$G$3:$G$11268,Tabla3[[#This Row],[Nº DE SEMANA]],'registro operativa'!$Y$3:$Y$11268,"&lt;0"),"")</f>
        <v/>
      </c>
      <c r="O402" s="6" t="str">
        <f t="shared" si="30"/>
        <v/>
      </c>
      <c r="P402" s="6" t="str">
        <f t="shared" si="31"/>
        <v/>
      </c>
      <c r="Q402" s="23"/>
      <c r="R402" s="23"/>
      <c r="S402" s="23"/>
    </row>
    <row r="403" spans="1:19" x14ac:dyDescent="0.25">
      <c r="A403" s="23"/>
      <c r="B403" s="23"/>
      <c r="C403" s="6">
        <f>IFERROR(COUNTIFS('registro operativa'!$AE$3:$AE$11268,1,'registro operativa'!$G$3:$G$11268,Tabla3[[#This Row],[Nº DE SEMANA]]),"")</f>
        <v>0</v>
      </c>
      <c r="D403" s="6">
        <f>SUMIF(Tabla1[SEMANA],Tabla3[[#This Row],[Nº DE SEMANA]],Tabla1[GROSS])</f>
        <v>0</v>
      </c>
      <c r="E403" s="6">
        <f>SUMIF(Tabla1[SEMANA],Tabla3[[#This Row],[Nº DE SEMANA]],Tabla1[NETO EN PPRO8])</f>
        <v>0</v>
      </c>
      <c r="F403" s="6">
        <f>SUMIF(Tabla1[SEMANA],Tabla3[[#This Row],[Nº DE SEMANA]],Tabla1[FEES])</f>
        <v>0</v>
      </c>
      <c r="G403" s="6" t="str">
        <f t="shared" si="28"/>
        <v/>
      </c>
      <c r="H403" s="6">
        <f>COUNTIF('registro operativa'!$G$3:$G$11268,Tabla3[[#This Row],[Nº DE SEMANA]])</f>
        <v>0</v>
      </c>
      <c r="I403" s="6">
        <f>COUNTIFS('registro operativa'!$G$3:$G$11268,Tabla3[[#This Row],[Nº DE SEMANA]],'registro operativa'!$Y$3:$Y$11268,"&gt;0")</f>
        <v>0</v>
      </c>
      <c r="J403" s="6">
        <f>COUNTIFS('registro operativa'!$G$3:$G$11268,Tabla3[[#This Row],[Nº DE SEMANA]],'registro operativa'!$Y$3:$Y$11268,"&lt;0")</f>
        <v>0</v>
      </c>
      <c r="K403" s="6">
        <f>COUNTIFS('registro operativa'!$H$3:$H$11268,Tabla3[[#This Row],[Nº DE SEMANA]],'registro operativa'!$Y$3:$Y$11268,0)</f>
        <v>0</v>
      </c>
      <c r="L403" s="6" t="str">
        <f t="shared" si="29"/>
        <v/>
      </c>
      <c r="M403" s="6" t="str">
        <f>IFERROR(AVERAGEIFS('registro operativa'!$Y$3:$Y$11268,'registro operativa'!$G$3:$G$11268,Tabla3[[#This Row],[Nº DE SEMANA]],'registro operativa'!$Y$3:$Y$11268,"&gt;0"),"")</f>
        <v/>
      </c>
      <c r="N403" s="6" t="str">
        <f>IFERROR(AVERAGEIFS('registro operativa'!$Y$3:$Y$11268,'registro operativa'!$G$3:$G$11268,Tabla3[[#This Row],[Nº DE SEMANA]],'registro operativa'!$Y$3:$Y$11268,"&lt;0"),"")</f>
        <v/>
      </c>
      <c r="O403" s="6" t="str">
        <f t="shared" si="30"/>
        <v/>
      </c>
      <c r="P403" s="6" t="str">
        <f t="shared" si="31"/>
        <v/>
      </c>
      <c r="Q403" s="23"/>
      <c r="R403" s="23"/>
      <c r="S403" s="23"/>
    </row>
    <row r="404" spans="1:19" x14ac:dyDescent="0.25">
      <c r="A404" s="23"/>
      <c r="B404" s="23"/>
      <c r="C404" s="6">
        <f>IFERROR(COUNTIFS('registro operativa'!$AE$3:$AE$11268,1,'registro operativa'!$G$3:$G$11268,Tabla3[[#This Row],[Nº DE SEMANA]]),"")</f>
        <v>0</v>
      </c>
      <c r="D404" s="6">
        <f>SUMIF(Tabla1[SEMANA],Tabla3[[#This Row],[Nº DE SEMANA]],Tabla1[GROSS])</f>
        <v>0</v>
      </c>
      <c r="E404" s="6">
        <f>SUMIF(Tabla1[SEMANA],Tabla3[[#This Row],[Nº DE SEMANA]],Tabla1[NETO EN PPRO8])</f>
        <v>0</v>
      </c>
      <c r="F404" s="6">
        <f>SUMIF(Tabla1[SEMANA],Tabla3[[#This Row],[Nº DE SEMANA]],Tabla1[FEES])</f>
        <v>0</v>
      </c>
      <c r="G404" s="6" t="str">
        <f t="shared" si="28"/>
        <v/>
      </c>
      <c r="H404" s="6">
        <f>COUNTIF('registro operativa'!$G$3:$G$11268,Tabla3[[#This Row],[Nº DE SEMANA]])</f>
        <v>0</v>
      </c>
      <c r="I404" s="6">
        <f>COUNTIFS('registro operativa'!$G$3:$G$11268,Tabla3[[#This Row],[Nº DE SEMANA]],'registro operativa'!$Y$3:$Y$11268,"&gt;0")</f>
        <v>0</v>
      </c>
      <c r="J404" s="6">
        <f>COUNTIFS('registro operativa'!$G$3:$G$11268,Tabla3[[#This Row],[Nº DE SEMANA]],'registro operativa'!$Y$3:$Y$11268,"&lt;0")</f>
        <v>0</v>
      </c>
      <c r="K404" s="6">
        <f>COUNTIFS('registro operativa'!$H$3:$H$11268,Tabla3[[#This Row],[Nº DE SEMANA]],'registro operativa'!$Y$3:$Y$11268,0)</f>
        <v>0</v>
      </c>
      <c r="L404" s="6" t="str">
        <f t="shared" si="29"/>
        <v/>
      </c>
      <c r="M404" s="6" t="str">
        <f>IFERROR(AVERAGEIFS('registro operativa'!$Y$3:$Y$11268,'registro operativa'!$G$3:$G$11268,Tabla3[[#This Row],[Nº DE SEMANA]],'registro operativa'!$Y$3:$Y$11268,"&gt;0"),"")</f>
        <v/>
      </c>
      <c r="N404" s="6" t="str">
        <f>IFERROR(AVERAGEIFS('registro operativa'!$Y$3:$Y$11268,'registro operativa'!$G$3:$G$11268,Tabla3[[#This Row],[Nº DE SEMANA]],'registro operativa'!$Y$3:$Y$11268,"&lt;0"),"")</f>
        <v/>
      </c>
      <c r="O404" s="6" t="str">
        <f t="shared" si="30"/>
        <v/>
      </c>
      <c r="P404" s="6" t="str">
        <f t="shared" si="31"/>
        <v/>
      </c>
      <c r="Q404" s="23"/>
      <c r="R404" s="23"/>
      <c r="S404" s="23"/>
    </row>
    <row r="405" spans="1:19" x14ac:dyDescent="0.25">
      <c r="A405" s="23"/>
      <c r="B405" s="23"/>
      <c r="C405" s="6">
        <f>IFERROR(COUNTIFS('registro operativa'!$AE$3:$AE$11268,1,'registro operativa'!$G$3:$G$11268,Tabla3[[#This Row],[Nº DE SEMANA]]),"")</f>
        <v>0</v>
      </c>
      <c r="D405" s="6">
        <f>SUMIF(Tabla1[SEMANA],Tabla3[[#This Row],[Nº DE SEMANA]],Tabla1[GROSS])</f>
        <v>0</v>
      </c>
      <c r="E405" s="6">
        <f>SUMIF(Tabla1[SEMANA],Tabla3[[#This Row],[Nº DE SEMANA]],Tabla1[NETO EN PPRO8])</f>
        <v>0</v>
      </c>
      <c r="F405" s="6">
        <f>SUMIF(Tabla1[SEMANA],Tabla3[[#This Row],[Nº DE SEMANA]],Tabla1[FEES])</f>
        <v>0</v>
      </c>
      <c r="G405" s="6" t="str">
        <f t="shared" si="28"/>
        <v/>
      </c>
      <c r="H405" s="6">
        <f>COUNTIF('registro operativa'!$G$3:$G$11268,Tabla3[[#This Row],[Nº DE SEMANA]])</f>
        <v>0</v>
      </c>
      <c r="I405" s="6">
        <f>COUNTIFS('registro operativa'!$G$3:$G$11268,Tabla3[[#This Row],[Nº DE SEMANA]],'registro operativa'!$Y$3:$Y$11268,"&gt;0")</f>
        <v>0</v>
      </c>
      <c r="J405" s="6">
        <f>COUNTIFS('registro operativa'!$G$3:$G$11268,Tabla3[[#This Row],[Nº DE SEMANA]],'registro operativa'!$Y$3:$Y$11268,"&lt;0")</f>
        <v>0</v>
      </c>
      <c r="K405" s="6">
        <f>COUNTIFS('registro operativa'!$H$3:$H$11268,Tabla3[[#This Row],[Nº DE SEMANA]],'registro operativa'!$Y$3:$Y$11268,0)</f>
        <v>0</v>
      </c>
      <c r="L405" s="6" t="str">
        <f t="shared" si="29"/>
        <v/>
      </c>
      <c r="M405" s="6" t="str">
        <f>IFERROR(AVERAGEIFS('registro operativa'!$Y$3:$Y$11268,'registro operativa'!$G$3:$G$11268,Tabla3[[#This Row],[Nº DE SEMANA]],'registro operativa'!$Y$3:$Y$11268,"&gt;0"),"")</f>
        <v/>
      </c>
      <c r="N405" s="6" t="str">
        <f>IFERROR(AVERAGEIFS('registro operativa'!$Y$3:$Y$11268,'registro operativa'!$G$3:$G$11268,Tabla3[[#This Row],[Nº DE SEMANA]],'registro operativa'!$Y$3:$Y$11268,"&lt;0"),"")</f>
        <v/>
      </c>
      <c r="O405" s="6" t="str">
        <f t="shared" si="30"/>
        <v/>
      </c>
      <c r="P405" s="6" t="str">
        <f t="shared" si="31"/>
        <v/>
      </c>
      <c r="Q405" s="23"/>
      <c r="R405" s="23"/>
      <c r="S405" s="23"/>
    </row>
    <row r="406" spans="1:19" x14ac:dyDescent="0.25">
      <c r="A406" s="23"/>
      <c r="B406" s="23"/>
      <c r="C406" s="6">
        <f>IFERROR(COUNTIFS('registro operativa'!$AE$3:$AE$11268,1,'registro operativa'!$G$3:$G$11268,Tabla3[[#This Row],[Nº DE SEMANA]]),"")</f>
        <v>0</v>
      </c>
      <c r="D406" s="6">
        <f>SUMIF(Tabla1[SEMANA],Tabla3[[#This Row],[Nº DE SEMANA]],Tabla1[GROSS])</f>
        <v>0</v>
      </c>
      <c r="E406" s="6">
        <f>SUMIF(Tabla1[SEMANA],Tabla3[[#This Row],[Nº DE SEMANA]],Tabla1[NETO EN PPRO8])</f>
        <v>0</v>
      </c>
      <c r="F406" s="6">
        <f>SUMIF(Tabla1[SEMANA],Tabla3[[#This Row],[Nº DE SEMANA]],Tabla1[FEES])</f>
        <v>0</v>
      </c>
      <c r="G406" s="6" t="str">
        <f t="shared" si="28"/>
        <v/>
      </c>
      <c r="H406" s="6">
        <f>COUNTIF('registro operativa'!$G$3:$G$11268,Tabla3[[#This Row],[Nº DE SEMANA]])</f>
        <v>0</v>
      </c>
      <c r="I406" s="6">
        <f>COUNTIFS('registro operativa'!$G$3:$G$11268,Tabla3[[#This Row],[Nº DE SEMANA]],'registro operativa'!$Y$3:$Y$11268,"&gt;0")</f>
        <v>0</v>
      </c>
      <c r="J406" s="6">
        <f>COUNTIFS('registro operativa'!$G$3:$G$11268,Tabla3[[#This Row],[Nº DE SEMANA]],'registro operativa'!$Y$3:$Y$11268,"&lt;0")</f>
        <v>0</v>
      </c>
      <c r="K406" s="6">
        <f>COUNTIFS('registro operativa'!$H$3:$H$11268,Tabla3[[#This Row],[Nº DE SEMANA]],'registro operativa'!$Y$3:$Y$11268,0)</f>
        <v>0</v>
      </c>
      <c r="L406" s="6" t="str">
        <f t="shared" si="29"/>
        <v/>
      </c>
      <c r="M406" s="6" t="str">
        <f>IFERROR(AVERAGEIFS('registro operativa'!$Y$3:$Y$11268,'registro operativa'!$G$3:$G$11268,Tabla3[[#This Row],[Nº DE SEMANA]],'registro operativa'!$Y$3:$Y$11268,"&gt;0"),"")</f>
        <v/>
      </c>
      <c r="N406" s="6" t="str">
        <f>IFERROR(AVERAGEIFS('registro operativa'!$Y$3:$Y$11268,'registro operativa'!$G$3:$G$11268,Tabla3[[#This Row],[Nº DE SEMANA]],'registro operativa'!$Y$3:$Y$11268,"&lt;0"),"")</f>
        <v/>
      </c>
      <c r="O406" s="6" t="str">
        <f t="shared" si="30"/>
        <v/>
      </c>
      <c r="P406" s="6" t="str">
        <f t="shared" si="31"/>
        <v/>
      </c>
      <c r="Q406" s="23"/>
      <c r="R406" s="23"/>
      <c r="S406" s="23"/>
    </row>
    <row r="407" spans="1:19" x14ac:dyDescent="0.25">
      <c r="A407" s="23"/>
      <c r="B407" s="23"/>
      <c r="C407" s="6">
        <f>IFERROR(COUNTIFS('registro operativa'!$AE$3:$AE$11268,1,'registro operativa'!$G$3:$G$11268,Tabla3[[#This Row],[Nº DE SEMANA]]),"")</f>
        <v>0</v>
      </c>
      <c r="D407" s="6">
        <f>SUMIF(Tabla1[SEMANA],Tabla3[[#This Row],[Nº DE SEMANA]],Tabla1[GROSS])</f>
        <v>0</v>
      </c>
      <c r="E407" s="6">
        <f>SUMIF(Tabla1[SEMANA],Tabla3[[#This Row],[Nº DE SEMANA]],Tabla1[NETO EN PPRO8])</f>
        <v>0</v>
      </c>
      <c r="F407" s="6">
        <f>SUMIF(Tabla1[SEMANA],Tabla3[[#This Row],[Nº DE SEMANA]],Tabla1[FEES])</f>
        <v>0</v>
      </c>
      <c r="G407" s="6" t="str">
        <f t="shared" si="28"/>
        <v/>
      </c>
      <c r="H407" s="6">
        <f>COUNTIF('registro operativa'!$G$3:$G$11268,Tabla3[[#This Row],[Nº DE SEMANA]])</f>
        <v>0</v>
      </c>
      <c r="I407" s="6">
        <f>COUNTIFS('registro operativa'!$G$3:$G$11268,Tabla3[[#This Row],[Nº DE SEMANA]],'registro operativa'!$Y$3:$Y$11268,"&gt;0")</f>
        <v>0</v>
      </c>
      <c r="J407" s="6">
        <f>COUNTIFS('registro operativa'!$G$3:$G$11268,Tabla3[[#This Row],[Nº DE SEMANA]],'registro operativa'!$Y$3:$Y$11268,"&lt;0")</f>
        <v>0</v>
      </c>
      <c r="K407" s="6">
        <f>COUNTIFS('registro operativa'!$H$3:$H$11268,Tabla3[[#This Row],[Nº DE SEMANA]],'registro operativa'!$Y$3:$Y$11268,0)</f>
        <v>0</v>
      </c>
      <c r="L407" s="6" t="str">
        <f t="shared" si="29"/>
        <v/>
      </c>
      <c r="M407" s="6" t="str">
        <f>IFERROR(AVERAGEIFS('registro operativa'!$Y$3:$Y$11268,'registro operativa'!$G$3:$G$11268,Tabla3[[#This Row],[Nº DE SEMANA]],'registro operativa'!$Y$3:$Y$11268,"&gt;0"),"")</f>
        <v/>
      </c>
      <c r="N407" s="6" t="str">
        <f>IFERROR(AVERAGEIFS('registro operativa'!$Y$3:$Y$11268,'registro operativa'!$G$3:$G$11268,Tabla3[[#This Row],[Nº DE SEMANA]],'registro operativa'!$Y$3:$Y$11268,"&lt;0"),"")</f>
        <v/>
      </c>
      <c r="O407" s="6" t="str">
        <f t="shared" si="30"/>
        <v/>
      </c>
      <c r="P407" s="6" t="str">
        <f t="shared" si="31"/>
        <v/>
      </c>
      <c r="Q407" s="23"/>
      <c r="R407" s="23"/>
      <c r="S407" s="23"/>
    </row>
    <row r="408" spans="1:19" x14ac:dyDescent="0.25">
      <c r="A408" s="23"/>
      <c r="B408" s="23"/>
      <c r="C408" s="6">
        <f>IFERROR(COUNTIFS('registro operativa'!$AE$3:$AE$11268,1,'registro operativa'!$G$3:$G$11268,Tabla3[[#This Row],[Nº DE SEMANA]]),"")</f>
        <v>0</v>
      </c>
      <c r="D408" s="6">
        <f>SUMIF(Tabla1[SEMANA],Tabla3[[#This Row],[Nº DE SEMANA]],Tabla1[GROSS])</f>
        <v>0</v>
      </c>
      <c r="E408" s="6">
        <f>SUMIF(Tabla1[SEMANA],Tabla3[[#This Row],[Nº DE SEMANA]],Tabla1[NETO EN PPRO8])</f>
        <v>0</v>
      </c>
      <c r="F408" s="6">
        <f>SUMIF(Tabla1[SEMANA],Tabla3[[#This Row],[Nº DE SEMANA]],Tabla1[FEES])</f>
        <v>0</v>
      </c>
      <c r="G408" s="6" t="str">
        <f t="shared" si="28"/>
        <v/>
      </c>
      <c r="H408" s="6">
        <f>COUNTIF('registro operativa'!$G$3:$G$11268,Tabla3[[#This Row],[Nº DE SEMANA]])</f>
        <v>0</v>
      </c>
      <c r="I408" s="6">
        <f>COUNTIFS('registro operativa'!$G$3:$G$11268,Tabla3[[#This Row],[Nº DE SEMANA]],'registro operativa'!$Y$3:$Y$11268,"&gt;0")</f>
        <v>0</v>
      </c>
      <c r="J408" s="6">
        <f>COUNTIFS('registro operativa'!$G$3:$G$11268,Tabla3[[#This Row],[Nº DE SEMANA]],'registro operativa'!$Y$3:$Y$11268,"&lt;0")</f>
        <v>0</v>
      </c>
      <c r="K408" s="6">
        <f>COUNTIFS('registro operativa'!$H$3:$H$11268,Tabla3[[#This Row],[Nº DE SEMANA]],'registro operativa'!$Y$3:$Y$11268,0)</f>
        <v>0</v>
      </c>
      <c r="L408" s="6" t="str">
        <f t="shared" si="29"/>
        <v/>
      </c>
      <c r="M408" s="6" t="str">
        <f>IFERROR(AVERAGEIFS('registro operativa'!$Y$3:$Y$11268,'registro operativa'!$G$3:$G$11268,Tabla3[[#This Row],[Nº DE SEMANA]],'registro operativa'!$Y$3:$Y$11268,"&gt;0"),"")</f>
        <v/>
      </c>
      <c r="N408" s="6" t="str">
        <f>IFERROR(AVERAGEIFS('registro operativa'!$Y$3:$Y$11268,'registro operativa'!$G$3:$G$11268,Tabla3[[#This Row],[Nº DE SEMANA]],'registro operativa'!$Y$3:$Y$11268,"&lt;0"),"")</f>
        <v/>
      </c>
      <c r="O408" s="6" t="str">
        <f t="shared" si="30"/>
        <v/>
      </c>
      <c r="P408" s="6" t="str">
        <f t="shared" si="31"/>
        <v/>
      </c>
      <c r="Q408" s="23"/>
      <c r="R408" s="23"/>
      <c r="S408" s="23"/>
    </row>
    <row r="409" spans="1:19" x14ac:dyDescent="0.25">
      <c r="A409" s="23"/>
      <c r="B409" s="23"/>
      <c r="C409" s="6">
        <f>IFERROR(COUNTIFS('registro operativa'!$AE$3:$AE$11268,1,'registro operativa'!$G$3:$G$11268,Tabla3[[#This Row],[Nº DE SEMANA]]),"")</f>
        <v>0</v>
      </c>
      <c r="D409" s="6">
        <f>SUMIF(Tabla1[SEMANA],Tabla3[[#This Row],[Nº DE SEMANA]],Tabla1[GROSS])</f>
        <v>0</v>
      </c>
      <c r="E409" s="6">
        <f>SUMIF(Tabla1[SEMANA],Tabla3[[#This Row],[Nº DE SEMANA]],Tabla1[NETO EN PPRO8])</f>
        <v>0</v>
      </c>
      <c r="F409" s="6">
        <f>SUMIF(Tabla1[SEMANA],Tabla3[[#This Row],[Nº DE SEMANA]],Tabla1[FEES])</f>
        <v>0</v>
      </c>
      <c r="G409" s="6" t="str">
        <f t="shared" si="28"/>
        <v/>
      </c>
      <c r="H409" s="6">
        <f>COUNTIF('registro operativa'!$G$3:$G$11268,Tabla3[[#This Row],[Nº DE SEMANA]])</f>
        <v>0</v>
      </c>
      <c r="I409" s="6">
        <f>COUNTIFS('registro operativa'!$G$3:$G$11268,Tabla3[[#This Row],[Nº DE SEMANA]],'registro operativa'!$Y$3:$Y$11268,"&gt;0")</f>
        <v>0</v>
      </c>
      <c r="J409" s="6">
        <f>COUNTIFS('registro operativa'!$G$3:$G$11268,Tabla3[[#This Row],[Nº DE SEMANA]],'registro operativa'!$Y$3:$Y$11268,"&lt;0")</f>
        <v>0</v>
      </c>
      <c r="K409" s="6">
        <f>COUNTIFS('registro operativa'!$H$3:$H$11268,Tabla3[[#This Row],[Nº DE SEMANA]],'registro operativa'!$Y$3:$Y$11268,0)</f>
        <v>0</v>
      </c>
      <c r="L409" s="6" t="str">
        <f t="shared" si="29"/>
        <v/>
      </c>
      <c r="M409" s="6" t="str">
        <f>IFERROR(AVERAGEIFS('registro operativa'!$Y$3:$Y$11268,'registro operativa'!$G$3:$G$11268,Tabla3[[#This Row],[Nº DE SEMANA]],'registro operativa'!$Y$3:$Y$11268,"&gt;0"),"")</f>
        <v/>
      </c>
      <c r="N409" s="6" t="str">
        <f>IFERROR(AVERAGEIFS('registro operativa'!$Y$3:$Y$11268,'registro operativa'!$G$3:$G$11268,Tabla3[[#This Row],[Nº DE SEMANA]],'registro operativa'!$Y$3:$Y$11268,"&lt;0"),"")</f>
        <v/>
      </c>
      <c r="O409" s="6" t="str">
        <f t="shared" si="30"/>
        <v/>
      </c>
      <c r="P409" s="6" t="str">
        <f t="shared" si="31"/>
        <v/>
      </c>
      <c r="Q409" s="23"/>
      <c r="R409" s="23"/>
      <c r="S409" s="23"/>
    </row>
    <row r="410" spans="1:19" x14ac:dyDescent="0.25">
      <c r="A410" s="23"/>
      <c r="B410" s="23"/>
      <c r="C410" s="6">
        <f>IFERROR(COUNTIFS('registro operativa'!$AE$3:$AE$11268,1,'registro operativa'!$G$3:$G$11268,Tabla3[[#This Row],[Nº DE SEMANA]]),"")</f>
        <v>0</v>
      </c>
      <c r="D410" s="6">
        <f>SUMIF(Tabla1[SEMANA],Tabla3[[#This Row],[Nº DE SEMANA]],Tabla1[GROSS])</f>
        <v>0</v>
      </c>
      <c r="E410" s="6">
        <f>SUMIF(Tabla1[SEMANA],Tabla3[[#This Row],[Nº DE SEMANA]],Tabla1[NETO EN PPRO8])</f>
        <v>0</v>
      </c>
      <c r="F410" s="6">
        <f>SUMIF(Tabla1[SEMANA],Tabla3[[#This Row],[Nº DE SEMANA]],Tabla1[FEES])</f>
        <v>0</v>
      </c>
      <c r="G410" s="6" t="str">
        <f t="shared" si="28"/>
        <v/>
      </c>
      <c r="H410" s="6">
        <f>COUNTIF('registro operativa'!$G$3:$G$11268,Tabla3[[#This Row],[Nº DE SEMANA]])</f>
        <v>0</v>
      </c>
      <c r="I410" s="6">
        <f>COUNTIFS('registro operativa'!$G$3:$G$11268,Tabla3[[#This Row],[Nº DE SEMANA]],'registro operativa'!$Y$3:$Y$11268,"&gt;0")</f>
        <v>0</v>
      </c>
      <c r="J410" s="6">
        <f>COUNTIFS('registro operativa'!$G$3:$G$11268,Tabla3[[#This Row],[Nº DE SEMANA]],'registro operativa'!$Y$3:$Y$11268,"&lt;0")</f>
        <v>0</v>
      </c>
      <c r="K410" s="6">
        <f>COUNTIFS('registro operativa'!$H$3:$H$11268,Tabla3[[#This Row],[Nº DE SEMANA]],'registro operativa'!$Y$3:$Y$11268,0)</f>
        <v>0</v>
      </c>
      <c r="L410" s="6" t="str">
        <f t="shared" si="29"/>
        <v/>
      </c>
      <c r="M410" s="6" t="str">
        <f>IFERROR(AVERAGEIFS('registro operativa'!$Y$3:$Y$11268,'registro operativa'!$G$3:$G$11268,Tabla3[[#This Row],[Nº DE SEMANA]],'registro operativa'!$Y$3:$Y$11268,"&gt;0"),"")</f>
        <v/>
      </c>
      <c r="N410" s="6" t="str">
        <f>IFERROR(AVERAGEIFS('registro operativa'!$Y$3:$Y$11268,'registro operativa'!$G$3:$G$11268,Tabla3[[#This Row],[Nº DE SEMANA]],'registro operativa'!$Y$3:$Y$11268,"&lt;0"),"")</f>
        <v/>
      </c>
      <c r="O410" s="6" t="str">
        <f t="shared" si="30"/>
        <v/>
      </c>
      <c r="P410" s="6" t="str">
        <f t="shared" si="31"/>
        <v/>
      </c>
      <c r="Q410" s="23"/>
      <c r="R410" s="23"/>
      <c r="S410" s="23"/>
    </row>
    <row r="411" spans="1:19" x14ac:dyDescent="0.25">
      <c r="A411" s="23"/>
      <c r="B411" s="23"/>
      <c r="C411" s="6">
        <f>IFERROR(COUNTIFS('registro operativa'!$AE$3:$AE$11268,1,'registro operativa'!$G$3:$G$11268,Tabla3[[#This Row],[Nº DE SEMANA]]),"")</f>
        <v>0</v>
      </c>
      <c r="D411" s="6">
        <f>SUMIF(Tabla1[SEMANA],Tabla3[[#This Row],[Nº DE SEMANA]],Tabla1[GROSS])</f>
        <v>0</v>
      </c>
      <c r="E411" s="6">
        <f>SUMIF(Tabla1[SEMANA],Tabla3[[#This Row],[Nº DE SEMANA]],Tabla1[NETO EN PPRO8])</f>
        <v>0</v>
      </c>
      <c r="F411" s="6">
        <f>SUMIF(Tabla1[SEMANA],Tabla3[[#This Row],[Nº DE SEMANA]],Tabla1[FEES])</f>
        <v>0</v>
      </c>
      <c r="G411" s="6" t="str">
        <f t="shared" si="28"/>
        <v/>
      </c>
      <c r="H411" s="6">
        <f>COUNTIF('registro operativa'!$G$3:$G$11268,Tabla3[[#This Row],[Nº DE SEMANA]])</f>
        <v>0</v>
      </c>
      <c r="I411" s="6">
        <f>COUNTIFS('registro operativa'!$G$3:$G$11268,Tabla3[[#This Row],[Nº DE SEMANA]],'registro operativa'!$Y$3:$Y$11268,"&gt;0")</f>
        <v>0</v>
      </c>
      <c r="J411" s="6">
        <f>COUNTIFS('registro operativa'!$G$3:$G$11268,Tabla3[[#This Row],[Nº DE SEMANA]],'registro operativa'!$Y$3:$Y$11268,"&lt;0")</f>
        <v>0</v>
      </c>
      <c r="K411" s="6">
        <f>COUNTIFS('registro operativa'!$H$3:$H$11268,Tabla3[[#This Row],[Nº DE SEMANA]],'registro operativa'!$Y$3:$Y$11268,0)</f>
        <v>0</v>
      </c>
      <c r="L411" s="6" t="str">
        <f t="shared" si="29"/>
        <v/>
      </c>
      <c r="M411" s="6" t="str">
        <f>IFERROR(AVERAGEIFS('registro operativa'!$Y$3:$Y$11268,'registro operativa'!$G$3:$G$11268,Tabla3[[#This Row],[Nº DE SEMANA]],'registro operativa'!$Y$3:$Y$11268,"&gt;0"),"")</f>
        <v/>
      </c>
      <c r="N411" s="6" t="str">
        <f>IFERROR(AVERAGEIFS('registro operativa'!$Y$3:$Y$11268,'registro operativa'!$G$3:$G$11268,Tabla3[[#This Row],[Nº DE SEMANA]],'registro operativa'!$Y$3:$Y$11268,"&lt;0"),"")</f>
        <v/>
      </c>
      <c r="O411" s="6" t="str">
        <f t="shared" si="30"/>
        <v/>
      </c>
      <c r="P411" s="6" t="str">
        <f t="shared" si="31"/>
        <v/>
      </c>
      <c r="Q411" s="23"/>
      <c r="R411" s="23"/>
      <c r="S411" s="23"/>
    </row>
    <row r="412" spans="1:19" x14ac:dyDescent="0.25">
      <c r="A412" s="23"/>
      <c r="B412" s="23"/>
      <c r="C412" s="6">
        <f>IFERROR(COUNTIFS('registro operativa'!$AE$3:$AE$11268,1,'registro operativa'!$G$3:$G$11268,Tabla3[[#This Row],[Nº DE SEMANA]]),"")</f>
        <v>0</v>
      </c>
      <c r="D412" s="6">
        <f>SUMIF(Tabla1[SEMANA],Tabla3[[#This Row],[Nº DE SEMANA]],Tabla1[GROSS])</f>
        <v>0</v>
      </c>
      <c r="E412" s="6">
        <f>SUMIF(Tabla1[SEMANA],Tabla3[[#This Row],[Nº DE SEMANA]],Tabla1[NETO EN PPRO8])</f>
        <v>0</v>
      </c>
      <c r="F412" s="6">
        <f>SUMIF(Tabla1[SEMANA],Tabla3[[#This Row],[Nº DE SEMANA]],Tabla1[FEES])</f>
        <v>0</v>
      </c>
      <c r="G412" s="6" t="str">
        <f t="shared" si="28"/>
        <v/>
      </c>
      <c r="H412" s="6">
        <f>COUNTIF('registro operativa'!$G$3:$G$11268,Tabla3[[#This Row],[Nº DE SEMANA]])</f>
        <v>0</v>
      </c>
      <c r="I412" s="6">
        <f>COUNTIFS('registro operativa'!$G$3:$G$11268,Tabla3[[#This Row],[Nº DE SEMANA]],'registro operativa'!$Y$3:$Y$11268,"&gt;0")</f>
        <v>0</v>
      </c>
      <c r="J412" s="6">
        <f>COUNTIFS('registro operativa'!$G$3:$G$11268,Tabla3[[#This Row],[Nº DE SEMANA]],'registro operativa'!$Y$3:$Y$11268,"&lt;0")</f>
        <v>0</v>
      </c>
      <c r="K412" s="6">
        <f>COUNTIFS('registro operativa'!$H$3:$H$11268,Tabla3[[#This Row],[Nº DE SEMANA]],'registro operativa'!$Y$3:$Y$11268,0)</f>
        <v>0</v>
      </c>
      <c r="L412" s="6" t="str">
        <f t="shared" si="29"/>
        <v/>
      </c>
      <c r="M412" s="6" t="str">
        <f>IFERROR(AVERAGEIFS('registro operativa'!$Y$3:$Y$11268,'registro operativa'!$G$3:$G$11268,Tabla3[[#This Row],[Nº DE SEMANA]],'registro operativa'!$Y$3:$Y$11268,"&gt;0"),"")</f>
        <v/>
      </c>
      <c r="N412" s="6" t="str">
        <f>IFERROR(AVERAGEIFS('registro operativa'!$Y$3:$Y$11268,'registro operativa'!$G$3:$G$11268,Tabla3[[#This Row],[Nº DE SEMANA]],'registro operativa'!$Y$3:$Y$11268,"&lt;0"),"")</f>
        <v/>
      </c>
      <c r="O412" s="6" t="str">
        <f t="shared" si="30"/>
        <v/>
      </c>
      <c r="P412" s="6" t="str">
        <f t="shared" si="31"/>
        <v/>
      </c>
      <c r="Q412" s="23"/>
      <c r="R412" s="23"/>
      <c r="S412" s="23"/>
    </row>
    <row r="413" spans="1:19" x14ac:dyDescent="0.25">
      <c r="A413" s="23"/>
      <c r="B413" s="23"/>
      <c r="C413" s="6">
        <f>IFERROR(COUNTIFS('registro operativa'!$AE$3:$AE$11268,1,'registro operativa'!$G$3:$G$11268,Tabla3[[#This Row],[Nº DE SEMANA]]),"")</f>
        <v>0</v>
      </c>
      <c r="D413" s="6">
        <f>SUMIF(Tabla1[SEMANA],Tabla3[[#This Row],[Nº DE SEMANA]],Tabla1[GROSS])</f>
        <v>0</v>
      </c>
      <c r="E413" s="6">
        <f>SUMIF(Tabla1[SEMANA],Tabla3[[#This Row],[Nº DE SEMANA]],Tabla1[NETO EN PPRO8])</f>
        <v>0</v>
      </c>
      <c r="F413" s="6">
        <f>SUMIF(Tabla1[SEMANA],Tabla3[[#This Row],[Nº DE SEMANA]],Tabla1[FEES])</f>
        <v>0</v>
      </c>
      <c r="G413" s="6" t="str">
        <f t="shared" si="28"/>
        <v/>
      </c>
      <c r="H413" s="6">
        <f>COUNTIF('registro operativa'!$G$3:$G$11268,Tabla3[[#This Row],[Nº DE SEMANA]])</f>
        <v>0</v>
      </c>
      <c r="I413" s="6">
        <f>COUNTIFS('registro operativa'!$G$3:$G$11268,Tabla3[[#This Row],[Nº DE SEMANA]],'registro operativa'!$Y$3:$Y$11268,"&gt;0")</f>
        <v>0</v>
      </c>
      <c r="J413" s="6">
        <f>COUNTIFS('registro operativa'!$G$3:$G$11268,Tabla3[[#This Row],[Nº DE SEMANA]],'registro operativa'!$Y$3:$Y$11268,"&lt;0")</f>
        <v>0</v>
      </c>
      <c r="K413" s="6">
        <f>COUNTIFS('registro operativa'!$H$3:$H$11268,Tabla3[[#This Row],[Nº DE SEMANA]],'registro operativa'!$Y$3:$Y$11268,0)</f>
        <v>0</v>
      </c>
      <c r="L413" s="6" t="str">
        <f t="shared" si="29"/>
        <v/>
      </c>
      <c r="M413" s="6" t="str">
        <f>IFERROR(AVERAGEIFS('registro operativa'!$Y$3:$Y$11268,'registro operativa'!$G$3:$G$11268,Tabla3[[#This Row],[Nº DE SEMANA]],'registro operativa'!$Y$3:$Y$11268,"&gt;0"),"")</f>
        <v/>
      </c>
      <c r="N413" s="6" t="str">
        <f>IFERROR(AVERAGEIFS('registro operativa'!$Y$3:$Y$11268,'registro operativa'!$G$3:$G$11268,Tabla3[[#This Row],[Nº DE SEMANA]],'registro operativa'!$Y$3:$Y$11268,"&lt;0"),"")</f>
        <v/>
      </c>
      <c r="O413" s="6" t="str">
        <f t="shared" si="30"/>
        <v/>
      </c>
      <c r="P413" s="6" t="str">
        <f t="shared" si="31"/>
        <v/>
      </c>
      <c r="Q413" s="23"/>
      <c r="R413" s="23"/>
      <c r="S413" s="23"/>
    </row>
    <row r="414" spans="1:19" x14ac:dyDescent="0.25">
      <c r="A414" s="23"/>
      <c r="B414" s="23"/>
      <c r="C414" s="6">
        <f>IFERROR(COUNTIFS('registro operativa'!$AE$3:$AE$11268,1,'registro operativa'!$G$3:$G$11268,Tabla3[[#This Row],[Nº DE SEMANA]]),"")</f>
        <v>0</v>
      </c>
      <c r="D414" s="6">
        <f>SUMIF(Tabla1[SEMANA],Tabla3[[#This Row],[Nº DE SEMANA]],Tabla1[GROSS])</f>
        <v>0</v>
      </c>
      <c r="E414" s="6">
        <f>SUMIF(Tabla1[SEMANA],Tabla3[[#This Row],[Nº DE SEMANA]],Tabla1[NETO EN PPRO8])</f>
        <v>0</v>
      </c>
      <c r="F414" s="6">
        <f>SUMIF(Tabla1[SEMANA],Tabla3[[#This Row],[Nº DE SEMANA]],Tabla1[FEES])</f>
        <v>0</v>
      </c>
      <c r="G414" s="6" t="str">
        <f t="shared" si="28"/>
        <v/>
      </c>
      <c r="H414" s="6">
        <f>COUNTIF('registro operativa'!$G$3:$G$11268,Tabla3[[#This Row],[Nº DE SEMANA]])</f>
        <v>0</v>
      </c>
      <c r="I414" s="6">
        <f>COUNTIFS('registro operativa'!$G$3:$G$11268,Tabla3[[#This Row],[Nº DE SEMANA]],'registro operativa'!$Y$3:$Y$11268,"&gt;0")</f>
        <v>0</v>
      </c>
      <c r="J414" s="6">
        <f>COUNTIFS('registro operativa'!$G$3:$G$11268,Tabla3[[#This Row],[Nº DE SEMANA]],'registro operativa'!$Y$3:$Y$11268,"&lt;0")</f>
        <v>0</v>
      </c>
      <c r="K414" s="6">
        <f>COUNTIFS('registro operativa'!$H$3:$H$11268,Tabla3[[#This Row],[Nº DE SEMANA]],'registro operativa'!$Y$3:$Y$11268,0)</f>
        <v>0</v>
      </c>
      <c r="L414" s="6" t="str">
        <f t="shared" si="29"/>
        <v/>
      </c>
      <c r="M414" s="6" t="str">
        <f>IFERROR(AVERAGEIFS('registro operativa'!$Y$3:$Y$11268,'registro operativa'!$G$3:$G$11268,Tabla3[[#This Row],[Nº DE SEMANA]],'registro operativa'!$Y$3:$Y$11268,"&gt;0"),"")</f>
        <v/>
      </c>
      <c r="N414" s="6" t="str">
        <f>IFERROR(AVERAGEIFS('registro operativa'!$Y$3:$Y$11268,'registro operativa'!$G$3:$G$11268,Tabla3[[#This Row],[Nº DE SEMANA]],'registro operativa'!$Y$3:$Y$11268,"&lt;0"),"")</f>
        <v/>
      </c>
      <c r="O414" s="6" t="str">
        <f t="shared" si="30"/>
        <v/>
      </c>
      <c r="P414" s="6" t="str">
        <f t="shared" si="31"/>
        <v/>
      </c>
      <c r="Q414" s="23"/>
      <c r="R414" s="23"/>
      <c r="S414" s="23"/>
    </row>
    <row r="415" spans="1:19" x14ac:dyDescent="0.25">
      <c r="A415" s="23"/>
      <c r="B415" s="23"/>
      <c r="C415" s="6">
        <f>IFERROR(COUNTIFS('registro operativa'!$AE$3:$AE$11268,1,'registro operativa'!$G$3:$G$11268,Tabla3[[#This Row],[Nº DE SEMANA]]),"")</f>
        <v>0</v>
      </c>
      <c r="D415" s="6">
        <f>SUMIF(Tabla1[SEMANA],Tabla3[[#This Row],[Nº DE SEMANA]],Tabla1[GROSS])</f>
        <v>0</v>
      </c>
      <c r="E415" s="6">
        <f>SUMIF(Tabla1[SEMANA],Tabla3[[#This Row],[Nº DE SEMANA]],Tabla1[NETO EN PPRO8])</f>
        <v>0</v>
      </c>
      <c r="F415" s="6">
        <f>SUMIF(Tabla1[SEMANA],Tabla3[[#This Row],[Nº DE SEMANA]],Tabla1[FEES])</f>
        <v>0</v>
      </c>
      <c r="G415" s="6" t="str">
        <f t="shared" si="28"/>
        <v/>
      </c>
      <c r="H415" s="6">
        <f>COUNTIF('registro operativa'!$G$3:$G$11268,Tabla3[[#This Row],[Nº DE SEMANA]])</f>
        <v>0</v>
      </c>
      <c r="I415" s="6">
        <f>COUNTIFS('registro operativa'!$G$3:$G$11268,Tabla3[[#This Row],[Nº DE SEMANA]],'registro operativa'!$Y$3:$Y$11268,"&gt;0")</f>
        <v>0</v>
      </c>
      <c r="J415" s="6">
        <f>COUNTIFS('registro operativa'!$G$3:$G$11268,Tabla3[[#This Row],[Nº DE SEMANA]],'registro operativa'!$Y$3:$Y$11268,"&lt;0")</f>
        <v>0</v>
      </c>
      <c r="K415" s="6">
        <f>COUNTIFS('registro operativa'!$H$3:$H$11268,Tabla3[[#This Row],[Nº DE SEMANA]],'registro operativa'!$Y$3:$Y$11268,0)</f>
        <v>0</v>
      </c>
      <c r="L415" s="6" t="str">
        <f t="shared" si="29"/>
        <v/>
      </c>
      <c r="M415" s="6" t="str">
        <f>IFERROR(AVERAGEIFS('registro operativa'!$Y$3:$Y$11268,'registro operativa'!$G$3:$G$11268,Tabla3[[#This Row],[Nº DE SEMANA]],'registro operativa'!$Y$3:$Y$11268,"&gt;0"),"")</f>
        <v/>
      </c>
      <c r="N415" s="6" t="str">
        <f>IFERROR(AVERAGEIFS('registro operativa'!$Y$3:$Y$11268,'registro operativa'!$G$3:$G$11268,Tabla3[[#This Row],[Nº DE SEMANA]],'registro operativa'!$Y$3:$Y$11268,"&lt;0"),"")</f>
        <v/>
      </c>
      <c r="O415" s="6" t="str">
        <f t="shared" si="30"/>
        <v/>
      </c>
      <c r="P415" s="6" t="str">
        <f t="shared" si="31"/>
        <v/>
      </c>
      <c r="Q415" s="23"/>
      <c r="R415" s="23"/>
      <c r="S415" s="23"/>
    </row>
    <row r="416" spans="1:19" x14ac:dyDescent="0.25">
      <c r="A416" s="23"/>
      <c r="B416" s="23"/>
      <c r="C416" s="6">
        <f>IFERROR(COUNTIFS('registro operativa'!$AE$3:$AE$11268,1,'registro operativa'!$G$3:$G$11268,Tabla3[[#This Row],[Nº DE SEMANA]]),"")</f>
        <v>0</v>
      </c>
      <c r="D416" s="6">
        <f>SUMIF(Tabla1[SEMANA],Tabla3[[#This Row],[Nº DE SEMANA]],Tabla1[GROSS])</f>
        <v>0</v>
      </c>
      <c r="E416" s="6">
        <f>SUMIF(Tabla1[SEMANA],Tabla3[[#This Row],[Nº DE SEMANA]],Tabla1[NETO EN PPRO8])</f>
        <v>0</v>
      </c>
      <c r="F416" s="6">
        <f>SUMIF(Tabla1[SEMANA],Tabla3[[#This Row],[Nº DE SEMANA]],Tabla1[FEES])</f>
        <v>0</v>
      </c>
      <c r="G416" s="6" t="str">
        <f t="shared" si="28"/>
        <v/>
      </c>
      <c r="H416" s="6">
        <f>COUNTIF('registro operativa'!$G$3:$G$11268,Tabla3[[#This Row],[Nº DE SEMANA]])</f>
        <v>0</v>
      </c>
      <c r="I416" s="6">
        <f>COUNTIFS('registro operativa'!$G$3:$G$11268,Tabla3[[#This Row],[Nº DE SEMANA]],'registro operativa'!$Y$3:$Y$11268,"&gt;0")</f>
        <v>0</v>
      </c>
      <c r="J416" s="6">
        <f>COUNTIFS('registro operativa'!$G$3:$G$11268,Tabla3[[#This Row],[Nº DE SEMANA]],'registro operativa'!$Y$3:$Y$11268,"&lt;0")</f>
        <v>0</v>
      </c>
      <c r="K416" s="6">
        <f>COUNTIFS('registro operativa'!$H$3:$H$11268,Tabla3[[#This Row],[Nº DE SEMANA]],'registro operativa'!$Y$3:$Y$11268,0)</f>
        <v>0</v>
      </c>
      <c r="L416" s="6" t="str">
        <f t="shared" si="29"/>
        <v/>
      </c>
      <c r="M416" s="6" t="str">
        <f>IFERROR(AVERAGEIFS('registro operativa'!$Y$3:$Y$11268,'registro operativa'!$G$3:$G$11268,Tabla3[[#This Row],[Nº DE SEMANA]],'registro operativa'!$Y$3:$Y$11268,"&gt;0"),"")</f>
        <v/>
      </c>
      <c r="N416" s="6" t="str">
        <f>IFERROR(AVERAGEIFS('registro operativa'!$Y$3:$Y$11268,'registro operativa'!$G$3:$G$11268,Tabla3[[#This Row],[Nº DE SEMANA]],'registro operativa'!$Y$3:$Y$11268,"&lt;0"),"")</f>
        <v/>
      </c>
      <c r="O416" s="6" t="str">
        <f t="shared" si="30"/>
        <v/>
      </c>
      <c r="P416" s="6" t="str">
        <f t="shared" si="31"/>
        <v/>
      </c>
      <c r="Q416" s="23"/>
      <c r="R416" s="23"/>
      <c r="S416" s="23"/>
    </row>
    <row r="417" spans="1:19" x14ac:dyDescent="0.25">
      <c r="A417" s="23"/>
      <c r="B417" s="23"/>
      <c r="C417" s="6">
        <f>IFERROR(COUNTIFS('registro operativa'!$AE$3:$AE$11268,1,'registro operativa'!$G$3:$G$11268,Tabla3[[#This Row],[Nº DE SEMANA]]),"")</f>
        <v>0</v>
      </c>
      <c r="D417" s="6">
        <f>SUMIF(Tabla1[SEMANA],Tabla3[[#This Row],[Nº DE SEMANA]],Tabla1[GROSS])</f>
        <v>0</v>
      </c>
      <c r="E417" s="6">
        <f>SUMIF(Tabla1[SEMANA],Tabla3[[#This Row],[Nº DE SEMANA]],Tabla1[NETO EN PPRO8])</f>
        <v>0</v>
      </c>
      <c r="F417" s="6">
        <f>SUMIF(Tabla1[SEMANA],Tabla3[[#This Row],[Nº DE SEMANA]],Tabla1[FEES])</f>
        <v>0</v>
      </c>
      <c r="G417" s="6" t="str">
        <f t="shared" si="28"/>
        <v/>
      </c>
      <c r="H417" s="6">
        <f>COUNTIF('registro operativa'!$G$3:$G$11268,Tabla3[[#This Row],[Nº DE SEMANA]])</f>
        <v>0</v>
      </c>
      <c r="I417" s="6">
        <f>COUNTIFS('registro operativa'!$G$3:$G$11268,Tabla3[[#This Row],[Nº DE SEMANA]],'registro operativa'!$Y$3:$Y$11268,"&gt;0")</f>
        <v>0</v>
      </c>
      <c r="J417" s="6">
        <f>COUNTIFS('registro operativa'!$G$3:$G$11268,Tabla3[[#This Row],[Nº DE SEMANA]],'registro operativa'!$Y$3:$Y$11268,"&lt;0")</f>
        <v>0</v>
      </c>
      <c r="K417" s="6">
        <f>COUNTIFS('registro operativa'!$H$3:$H$11268,Tabla3[[#This Row],[Nº DE SEMANA]],'registro operativa'!$Y$3:$Y$11268,0)</f>
        <v>0</v>
      </c>
      <c r="L417" s="6" t="str">
        <f t="shared" si="29"/>
        <v/>
      </c>
      <c r="M417" s="6" t="str">
        <f>IFERROR(AVERAGEIFS('registro operativa'!$Y$3:$Y$11268,'registro operativa'!$G$3:$G$11268,Tabla3[[#This Row],[Nº DE SEMANA]],'registro operativa'!$Y$3:$Y$11268,"&gt;0"),"")</f>
        <v/>
      </c>
      <c r="N417" s="6" t="str">
        <f>IFERROR(AVERAGEIFS('registro operativa'!$Y$3:$Y$11268,'registro operativa'!$G$3:$G$11268,Tabla3[[#This Row],[Nº DE SEMANA]],'registro operativa'!$Y$3:$Y$11268,"&lt;0"),"")</f>
        <v/>
      </c>
      <c r="O417" s="6" t="str">
        <f t="shared" si="30"/>
        <v/>
      </c>
      <c r="P417" s="6" t="str">
        <f t="shared" si="31"/>
        <v/>
      </c>
      <c r="Q417" s="23"/>
      <c r="R417" s="23"/>
      <c r="S417" s="23"/>
    </row>
    <row r="418" spans="1:19" x14ac:dyDescent="0.25">
      <c r="A418" s="23"/>
      <c r="B418" s="23"/>
      <c r="C418" s="6">
        <f>IFERROR(COUNTIFS('registro operativa'!$AE$3:$AE$11268,1,'registro operativa'!$G$3:$G$11268,Tabla3[[#This Row],[Nº DE SEMANA]]),"")</f>
        <v>0</v>
      </c>
      <c r="D418" s="6">
        <f>SUMIF(Tabla1[SEMANA],Tabla3[[#This Row],[Nº DE SEMANA]],Tabla1[GROSS])</f>
        <v>0</v>
      </c>
      <c r="E418" s="6">
        <f>SUMIF(Tabla1[SEMANA],Tabla3[[#This Row],[Nº DE SEMANA]],Tabla1[NETO EN PPRO8])</f>
        <v>0</v>
      </c>
      <c r="F418" s="6">
        <f>SUMIF(Tabla1[SEMANA],Tabla3[[#This Row],[Nº DE SEMANA]],Tabla1[FEES])</f>
        <v>0</v>
      </c>
      <c r="G418" s="6" t="str">
        <f t="shared" si="28"/>
        <v/>
      </c>
      <c r="H418" s="6">
        <f>COUNTIF('registro operativa'!$G$3:$G$11268,Tabla3[[#This Row],[Nº DE SEMANA]])</f>
        <v>0</v>
      </c>
      <c r="I418" s="6">
        <f>COUNTIFS('registro operativa'!$G$3:$G$11268,Tabla3[[#This Row],[Nº DE SEMANA]],'registro operativa'!$Y$3:$Y$11268,"&gt;0")</f>
        <v>0</v>
      </c>
      <c r="J418" s="6">
        <f>COUNTIFS('registro operativa'!$G$3:$G$11268,Tabla3[[#This Row],[Nº DE SEMANA]],'registro operativa'!$Y$3:$Y$11268,"&lt;0")</f>
        <v>0</v>
      </c>
      <c r="K418" s="6">
        <f>COUNTIFS('registro operativa'!$H$3:$H$11268,Tabla3[[#This Row],[Nº DE SEMANA]],'registro operativa'!$Y$3:$Y$11268,0)</f>
        <v>0</v>
      </c>
      <c r="L418" s="6" t="str">
        <f t="shared" si="29"/>
        <v/>
      </c>
      <c r="M418" s="6" t="str">
        <f>IFERROR(AVERAGEIFS('registro operativa'!$Y$3:$Y$11268,'registro operativa'!$G$3:$G$11268,Tabla3[[#This Row],[Nº DE SEMANA]],'registro operativa'!$Y$3:$Y$11268,"&gt;0"),"")</f>
        <v/>
      </c>
      <c r="N418" s="6" t="str">
        <f>IFERROR(AVERAGEIFS('registro operativa'!$Y$3:$Y$11268,'registro operativa'!$G$3:$G$11268,Tabla3[[#This Row],[Nº DE SEMANA]],'registro operativa'!$Y$3:$Y$11268,"&lt;0"),"")</f>
        <v/>
      </c>
      <c r="O418" s="6" t="str">
        <f t="shared" si="30"/>
        <v/>
      </c>
      <c r="P418" s="6" t="str">
        <f t="shared" si="31"/>
        <v/>
      </c>
      <c r="Q418" s="23"/>
      <c r="R418" s="23"/>
      <c r="S418" s="23"/>
    </row>
    <row r="419" spans="1:19" x14ac:dyDescent="0.25">
      <c r="A419" s="23"/>
      <c r="B419" s="23"/>
      <c r="C419" s="6">
        <f>IFERROR(COUNTIFS('registro operativa'!$AE$3:$AE$11268,1,'registro operativa'!$G$3:$G$11268,Tabla3[[#This Row],[Nº DE SEMANA]]),"")</f>
        <v>0</v>
      </c>
      <c r="D419" s="6">
        <f>SUMIF(Tabla1[SEMANA],Tabla3[[#This Row],[Nº DE SEMANA]],Tabla1[GROSS])</f>
        <v>0</v>
      </c>
      <c r="E419" s="6">
        <f>SUMIF(Tabla1[SEMANA],Tabla3[[#This Row],[Nº DE SEMANA]],Tabla1[NETO EN PPRO8])</f>
        <v>0</v>
      </c>
      <c r="F419" s="6">
        <f>SUMIF(Tabla1[SEMANA],Tabla3[[#This Row],[Nº DE SEMANA]],Tabla1[FEES])</f>
        <v>0</v>
      </c>
      <c r="G419" s="6" t="str">
        <f t="shared" si="28"/>
        <v/>
      </c>
      <c r="H419" s="6">
        <f>COUNTIF('registro operativa'!$G$3:$G$11268,Tabla3[[#This Row],[Nº DE SEMANA]])</f>
        <v>0</v>
      </c>
      <c r="I419" s="6">
        <f>COUNTIFS('registro operativa'!$G$3:$G$11268,Tabla3[[#This Row],[Nº DE SEMANA]],'registro operativa'!$Y$3:$Y$11268,"&gt;0")</f>
        <v>0</v>
      </c>
      <c r="J419" s="6">
        <f>COUNTIFS('registro operativa'!$G$3:$G$11268,Tabla3[[#This Row],[Nº DE SEMANA]],'registro operativa'!$Y$3:$Y$11268,"&lt;0")</f>
        <v>0</v>
      </c>
      <c r="K419" s="6">
        <f>COUNTIFS('registro operativa'!$H$3:$H$11268,Tabla3[[#This Row],[Nº DE SEMANA]],'registro operativa'!$Y$3:$Y$11268,0)</f>
        <v>0</v>
      </c>
      <c r="L419" s="6" t="str">
        <f t="shared" si="29"/>
        <v/>
      </c>
      <c r="M419" s="6" t="str">
        <f>IFERROR(AVERAGEIFS('registro operativa'!$Y$3:$Y$11268,'registro operativa'!$G$3:$G$11268,Tabla3[[#This Row],[Nº DE SEMANA]],'registro operativa'!$Y$3:$Y$11268,"&gt;0"),"")</f>
        <v/>
      </c>
      <c r="N419" s="6" t="str">
        <f>IFERROR(AVERAGEIFS('registro operativa'!$Y$3:$Y$11268,'registro operativa'!$G$3:$G$11268,Tabla3[[#This Row],[Nº DE SEMANA]],'registro operativa'!$Y$3:$Y$11268,"&lt;0"),"")</f>
        <v/>
      </c>
      <c r="O419" s="6" t="str">
        <f t="shared" si="30"/>
        <v/>
      </c>
      <c r="P419" s="6" t="str">
        <f t="shared" si="31"/>
        <v/>
      </c>
      <c r="Q419" s="23"/>
      <c r="R419" s="23"/>
      <c r="S419" s="23"/>
    </row>
    <row r="420" spans="1:19" x14ac:dyDescent="0.25">
      <c r="A420" s="23"/>
      <c r="B420" s="23"/>
      <c r="C420" s="6">
        <f>IFERROR(COUNTIFS('registro operativa'!$AE$3:$AE$11268,1,'registro operativa'!$G$3:$G$11268,Tabla3[[#This Row],[Nº DE SEMANA]]),"")</f>
        <v>0</v>
      </c>
      <c r="D420" s="6">
        <f>SUMIF(Tabla1[SEMANA],Tabla3[[#This Row],[Nº DE SEMANA]],Tabla1[GROSS])</f>
        <v>0</v>
      </c>
      <c r="E420" s="6">
        <f>SUMIF(Tabla1[SEMANA],Tabla3[[#This Row],[Nº DE SEMANA]],Tabla1[NETO EN PPRO8])</f>
        <v>0</v>
      </c>
      <c r="F420" s="6">
        <f>SUMIF(Tabla1[SEMANA],Tabla3[[#This Row],[Nº DE SEMANA]],Tabla1[FEES])</f>
        <v>0</v>
      </c>
      <c r="G420" s="6" t="str">
        <f t="shared" si="28"/>
        <v/>
      </c>
      <c r="H420" s="6">
        <f>COUNTIF('registro operativa'!$G$3:$G$11268,Tabla3[[#This Row],[Nº DE SEMANA]])</f>
        <v>0</v>
      </c>
      <c r="I420" s="6">
        <f>COUNTIFS('registro operativa'!$G$3:$G$11268,Tabla3[[#This Row],[Nº DE SEMANA]],'registro operativa'!$Y$3:$Y$11268,"&gt;0")</f>
        <v>0</v>
      </c>
      <c r="J420" s="6">
        <f>COUNTIFS('registro operativa'!$G$3:$G$11268,Tabla3[[#This Row],[Nº DE SEMANA]],'registro operativa'!$Y$3:$Y$11268,"&lt;0")</f>
        <v>0</v>
      </c>
      <c r="K420" s="6">
        <f>COUNTIFS('registro operativa'!$H$3:$H$11268,Tabla3[[#This Row],[Nº DE SEMANA]],'registro operativa'!$Y$3:$Y$11268,0)</f>
        <v>0</v>
      </c>
      <c r="L420" s="6" t="str">
        <f t="shared" si="29"/>
        <v/>
      </c>
      <c r="M420" s="6" t="str">
        <f>IFERROR(AVERAGEIFS('registro operativa'!$Y$3:$Y$11268,'registro operativa'!$G$3:$G$11268,Tabla3[[#This Row],[Nº DE SEMANA]],'registro operativa'!$Y$3:$Y$11268,"&gt;0"),"")</f>
        <v/>
      </c>
      <c r="N420" s="6" t="str">
        <f>IFERROR(AVERAGEIFS('registro operativa'!$Y$3:$Y$11268,'registro operativa'!$G$3:$G$11268,Tabla3[[#This Row],[Nº DE SEMANA]],'registro operativa'!$Y$3:$Y$11268,"&lt;0"),"")</f>
        <v/>
      </c>
      <c r="O420" s="6" t="str">
        <f t="shared" si="30"/>
        <v/>
      </c>
      <c r="P420" s="6" t="str">
        <f t="shared" si="31"/>
        <v/>
      </c>
      <c r="Q420" s="23"/>
      <c r="R420" s="23"/>
      <c r="S420" s="23"/>
    </row>
    <row r="421" spans="1:19" x14ac:dyDescent="0.25">
      <c r="A421" s="23"/>
      <c r="B421" s="23"/>
      <c r="C421" s="6">
        <f>IFERROR(COUNTIFS('registro operativa'!$AE$3:$AE$11268,1,'registro operativa'!$G$3:$G$11268,Tabla3[[#This Row],[Nº DE SEMANA]]),"")</f>
        <v>0</v>
      </c>
      <c r="D421" s="6">
        <f>SUMIF(Tabla1[SEMANA],Tabla3[[#This Row],[Nº DE SEMANA]],Tabla1[GROSS])</f>
        <v>0</v>
      </c>
      <c r="E421" s="6">
        <f>SUMIF(Tabla1[SEMANA],Tabla3[[#This Row],[Nº DE SEMANA]],Tabla1[NETO EN PPRO8])</f>
        <v>0</v>
      </c>
      <c r="F421" s="6">
        <f>SUMIF(Tabla1[SEMANA],Tabla3[[#This Row],[Nº DE SEMANA]],Tabla1[FEES])</f>
        <v>0</v>
      </c>
      <c r="G421" s="6" t="str">
        <f t="shared" si="28"/>
        <v/>
      </c>
      <c r="H421" s="6">
        <f>COUNTIF('registro operativa'!$G$3:$G$11268,Tabla3[[#This Row],[Nº DE SEMANA]])</f>
        <v>0</v>
      </c>
      <c r="I421" s="6">
        <f>COUNTIFS('registro operativa'!$G$3:$G$11268,Tabla3[[#This Row],[Nº DE SEMANA]],'registro operativa'!$Y$3:$Y$11268,"&gt;0")</f>
        <v>0</v>
      </c>
      <c r="J421" s="6">
        <f>COUNTIFS('registro operativa'!$G$3:$G$11268,Tabla3[[#This Row],[Nº DE SEMANA]],'registro operativa'!$Y$3:$Y$11268,"&lt;0")</f>
        <v>0</v>
      </c>
      <c r="K421" s="6">
        <f>COUNTIFS('registro operativa'!$H$3:$H$11268,Tabla3[[#This Row],[Nº DE SEMANA]],'registro operativa'!$Y$3:$Y$11268,0)</f>
        <v>0</v>
      </c>
      <c r="L421" s="6" t="str">
        <f t="shared" si="29"/>
        <v/>
      </c>
      <c r="M421" s="6" t="str">
        <f>IFERROR(AVERAGEIFS('registro operativa'!$Y$3:$Y$11268,'registro operativa'!$G$3:$G$11268,Tabla3[[#This Row],[Nº DE SEMANA]],'registro operativa'!$Y$3:$Y$11268,"&gt;0"),"")</f>
        <v/>
      </c>
      <c r="N421" s="6" t="str">
        <f>IFERROR(AVERAGEIFS('registro operativa'!$Y$3:$Y$11268,'registro operativa'!$G$3:$G$11268,Tabla3[[#This Row],[Nº DE SEMANA]],'registro operativa'!$Y$3:$Y$11268,"&lt;0"),"")</f>
        <v/>
      </c>
      <c r="O421" s="6" t="str">
        <f t="shared" si="30"/>
        <v/>
      </c>
      <c r="P421" s="6" t="str">
        <f t="shared" si="31"/>
        <v/>
      </c>
      <c r="Q421" s="23"/>
      <c r="R421" s="23"/>
      <c r="S421" s="23"/>
    </row>
    <row r="422" spans="1:19" x14ac:dyDescent="0.25">
      <c r="A422" s="23"/>
      <c r="B422" s="23"/>
      <c r="C422" s="6">
        <f>IFERROR(COUNTIFS('registro operativa'!$AE$3:$AE$11268,1,'registro operativa'!$G$3:$G$11268,Tabla3[[#This Row],[Nº DE SEMANA]]),"")</f>
        <v>0</v>
      </c>
      <c r="D422" s="6">
        <f>SUMIF(Tabla1[SEMANA],Tabla3[[#This Row],[Nº DE SEMANA]],Tabla1[GROSS])</f>
        <v>0</v>
      </c>
      <c r="E422" s="6">
        <f>SUMIF(Tabla1[SEMANA],Tabla3[[#This Row],[Nº DE SEMANA]],Tabla1[NETO EN PPRO8])</f>
        <v>0</v>
      </c>
      <c r="F422" s="6">
        <f>SUMIF(Tabla1[SEMANA],Tabla3[[#This Row],[Nº DE SEMANA]],Tabla1[FEES])</f>
        <v>0</v>
      </c>
      <c r="G422" s="6" t="str">
        <f t="shared" si="28"/>
        <v/>
      </c>
      <c r="H422" s="6">
        <f>COUNTIF('registro operativa'!$G$3:$G$11268,Tabla3[[#This Row],[Nº DE SEMANA]])</f>
        <v>0</v>
      </c>
      <c r="I422" s="6">
        <f>COUNTIFS('registro operativa'!$G$3:$G$11268,Tabla3[[#This Row],[Nº DE SEMANA]],'registro operativa'!$Y$3:$Y$11268,"&gt;0")</f>
        <v>0</v>
      </c>
      <c r="J422" s="6">
        <f>COUNTIFS('registro operativa'!$G$3:$G$11268,Tabla3[[#This Row],[Nº DE SEMANA]],'registro operativa'!$Y$3:$Y$11268,"&lt;0")</f>
        <v>0</v>
      </c>
      <c r="K422" s="6">
        <f>COUNTIFS('registro operativa'!$H$3:$H$11268,Tabla3[[#This Row],[Nº DE SEMANA]],'registro operativa'!$Y$3:$Y$11268,0)</f>
        <v>0</v>
      </c>
      <c r="L422" s="6" t="str">
        <f t="shared" si="29"/>
        <v/>
      </c>
      <c r="M422" s="6" t="str">
        <f>IFERROR(AVERAGEIFS('registro operativa'!$Y$3:$Y$11268,'registro operativa'!$G$3:$G$11268,Tabla3[[#This Row],[Nº DE SEMANA]],'registro operativa'!$Y$3:$Y$11268,"&gt;0"),"")</f>
        <v/>
      </c>
      <c r="N422" s="6" t="str">
        <f>IFERROR(AVERAGEIFS('registro operativa'!$Y$3:$Y$11268,'registro operativa'!$G$3:$G$11268,Tabla3[[#This Row],[Nº DE SEMANA]],'registro operativa'!$Y$3:$Y$11268,"&lt;0"),"")</f>
        <v/>
      </c>
      <c r="O422" s="6" t="str">
        <f t="shared" si="30"/>
        <v/>
      </c>
      <c r="P422" s="6" t="str">
        <f t="shared" si="31"/>
        <v/>
      </c>
      <c r="Q422" s="23"/>
      <c r="R422" s="23"/>
      <c r="S422" s="23"/>
    </row>
    <row r="423" spans="1:19" x14ac:dyDescent="0.25">
      <c r="A423" s="23"/>
      <c r="B423" s="23"/>
      <c r="C423" s="6">
        <f>IFERROR(COUNTIFS('registro operativa'!$AE$3:$AE$11268,1,'registro operativa'!$G$3:$G$11268,Tabla3[[#This Row],[Nº DE SEMANA]]),"")</f>
        <v>0</v>
      </c>
      <c r="D423" s="6">
        <f>SUMIF(Tabla1[SEMANA],Tabla3[[#This Row],[Nº DE SEMANA]],Tabla1[GROSS])</f>
        <v>0</v>
      </c>
      <c r="E423" s="6">
        <f>SUMIF(Tabla1[SEMANA],Tabla3[[#This Row],[Nº DE SEMANA]],Tabla1[NETO EN PPRO8])</f>
        <v>0</v>
      </c>
      <c r="F423" s="6">
        <f>SUMIF(Tabla1[SEMANA],Tabla3[[#This Row],[Nº DE SEMANA]],Tabla1[FEES])</f>
        <v>0</v>
      </c>
      <c r="G423" s="6" t="str">
        <f t="shared" si="28"/>
        <v/>
      </c>
      <c r="H423" s="6">
        <f>COUNTIF('registro operativa'!$G$3:$G$11268,Tabla3[[#This Row],[Nº DE SEMANA]])</f>
        <v>0</v>
      </c>
      <c r="I423" s="6">
        <f>COUNTIFS('registro operativa'!$G$3:$G$11268,Tabla3[[#This Row],[Nº DE SEMANA]],'registro operativa'!$Y$3:$Y$11268,"&gt;0")</f>
        <v>0</v>
      </c>
      <c r="J423" s="6">
        <f>COUNTIFS('registro operativa'!$G$3:$G$11268,Tabla3[[#This Row],[Nº DE SEMANA]],'registro operativa'!$Y$3:$Y$11268,"&lt;0")</f>
        <v>0</v>
      </c>
      <c r="K423" s="6">
        <f>COUNTIFS('registro operativa'!$H$3:$H$11268,Tabla3[[#This Row],[Nº DE SEMANA]],'registro operativa'!$Y$3:$Y$11268,0)</f>
        <v>0</v>
      </c>
      <c r="L423" s="6" t="str">
        <f t="shared" si="29"/>
        <v/>
      </c>
      <c r="M423" s="6" t="str">
        <f>IFERROR(AVERAGEIFS('registro operativa'!$Y$3:$Y$11268,'registro operativa'!$G$3:$G$11268,Tabla3[[#This Row],[Nº DE SEMANA]],'registro operativa'!$Y$3:$Y$11268,"&gt;0"),"")</f>
        <v/>
      </c>
      <c r="N423" s="6" t="str">
        <f>IFERROR(AVERAGEIFS('registro operativa'!$Y$3:$Y$11268,'registro operativa'!$G$3:$G$11268,Tabla3[[#This Row],[Nº DE SEMANA]],'registro operativa'!$Y$3:$Y$11268,"&lt;0"),"")</f>
        <v/>
      </c>
      <c r="O423" s="6" t="str">
        <f t="shared" si="30"/>
        <v/>
      </c>
      <c r="P423" s="6" t="str">
        <f t="shared" si="31"/>
        <v/>
      </c>
      <c r="Q423" s="23"/>
      <c r="R423" s="23"/>
      <c r="S423" s="23"/>
    </row>
    <row r="424" spans="1:19" x14ac:dyDescent="0.25">
      <c r="A424" s="23"/>
      <c r="B424" s="23"/>
      <c r="C424" s="6">
        <f>IFERROR(COUNTIFS('registro operativa'!$AE$3:$AE$11268,1,'registro operativa'!$G$3:$G$11268,Tabla3[[#This Row],[Nº DE SEMANA]]),"")</f>
        <v>0</v>
      </c>
      <c r="D424" s="6">
        <f>SUMIF(Tabla1[SEMANA],Tabla3[[#This Row],[Nº DE SEMANA]],Tabla1[GROSS])</f>
        <v>0</v>
      </c>
      <c r="E424" s="6">
        <f>SUMIF(Tabla1[SEMANA],Tabla3[[#This Row],[Nº DE SEMANA]],Tabla1[NETO EN PPRO8])</f>
        <v>0</v>
      </c>
      <c r="F424" s="6">
        <f>SUMIF(Tabla1[SEMANA],Tabla3[[#This Row],[Nº DE SEMANA]],Tabla1[FEES])</f>
        <v>0</v>
      </c>
      <c r="G424" s="6" t="str">
        <f t="shared" si="28"/>
        <v/>
      </c>
      <c r="H424" s="6">
        <f>COUNTIF('registro operativa'!$G$3:$G$11268,Tabla3[[#This Row],[Nº DE SEMANA]])</f>
        <v>0</v>
      </c>
      <c r="I424" s="6">
        <f>COUNTIFS('registro operativa'!$G$3:$G$11268,Tabla3[[#This Row],[Nº DE SEMANA]],'registro operativa'!$Y$3:$Y$11268,"&gt;0")</f>
        <v>0</v>
      </c>
      <c r="J424" s="6">
        <f>COUNTIFS('registro operativa'!$G$3:$G$11268,Tabla3[[#This Row],[Nº DE SEMANA]],'registro operativa'!$Y$3:$Y$11268,"&lt;0")</f>
        <v>0</v>
      </c>
      <c r="K424" s="6">
        <f>COUNTIFS('registro operativa'!$H$3:$H$11268,Tabla3[[#This Row],[Nº DE SEMANA]],'registro operativa'!$Y$3:$Y$11268,0)</f>
        <v>0</v>
      </c>
      <c r="L424" s="6" t="str">
        <f t="shared" si="29"/>
        <v/>
      </c>
      <c r="M424" s="6" t="str">
        <f>IFERROR(AVERAGEIFS('registro operativa'!$Y$3:$Y$11268,'registro operativa'!$G$3:$G$11268,Tabla3[[#This Row],[Nº DE SEMANA]],'registro operativa'!$Y$3:$Y$11268,"&gt;0"),"")</f>
        <v/>
      </c>
      <c r="N424" s="6" t="str">
        <f>IFERROR(AVERAGEIFS('registro operativa'!$Y$3:$Y$11268,'registro operativa'!$G$3:$G$11268,Tabla3[[#This Row],[Nº DE SEMANA]],'registro operativa'!$Y$3:$Y$11268,"&lt;0"),"")</f>
        <v/>
      </c>
      <c r="O424" s="6" t="str">
        <f t="shared" si="30"/>
        <v/>
      </c>
      <c r="P424" s="6" t="str">
        <f t="shared" si="31"/>
        <v/>
      </c>
      <c r="Q424" s="23"/>
      <c r="R424" s="23"/>
      <c r="S424" s="23"/>
    </row>
    <row r="425" spans="1:19" x14ac:dyDescent="0.25">
      <c r="A425" s="23"/>
      <c r="B425" s="23"/>
      <c r="C425" s="6">
        <f>IFERROR(COUNTIFS('registro operativa'!$AE$3:$AE$11268,1,'registro operativa'!$G$3:$G$11268,Tabla3[[#This Row],[Nº DE SEMANA]]),"")</f>
        <v>0</v>
      </c>
      <c r="D425" s="6">
        <f>SUMIF(Tabla1[SEMANA],Tabla3[[#This Row],[Nº DE SEMANA]],Tabla1[GROSS])</f>
        <v>0</v>
      </c>
      <c r="E425" s="6">
        <f>SUMIF(Tabla1[SEMANA],Tabla3[[#This Row],[Nº DE SEMANA]],Tabla1[NETO EN PPRO8])</f>
        <v>0</v>
      </c>
      <c r="F425" s="6">
        <f>SUMIF(Tabla1[SEMANA],Tabla3[[#This Row],[Nº DE SEMANA]],Tabla1[FEES])</f>
        <v>0</v>
      </c>
      <c r="G425" s="6" t="str">
        <f t="shared" si="28"/>
        <v/>
      </c>
      <c r="H425" s="6">
        <f>COUNTIF('registro operativa'!$G$3:$G$11268,Tabla3[[#This Row],[Nº DE SEMANA]])</f>
        <v>0</v>
      </c>
      <c r="I425" s="6">
        <f>COUNTIFS('registro operativa'!$G$3:$G$11268,Tabla3[[#This Row],[Nº DE SEMANA]],'registro operativa'!$Y$3:$Y$11268,"&gt;0")</f>
        <v>0</v>
      </c>
      <c r="J425" s="6">
        <f>COUNTIFS('registro operativa'!$G$3:$G$11268,Tabla3[[#This Row],[Nº DE SEMANA]],'registro operativa'!$Y$3:$Y$11268,"&lt;0")</f>
        <v>0</v>
      </c>
      <c r="K425" s="6">
        <f>COUNTIFS('registro operativa'!$H$3:$H$11268,Tabla3[[#This Row],[Nº DE SEMANA]],'registro operativa'!$Y$3:$Y$11268,0)</f>
        <v>0</v>
      </c>
      <c r="L425" s="6" t="str">
        <f t="shared" si="29"/>
        <v/>
      </c>
      <c r="M425" s="6" t="str">
        <f>IFERROR(AVERAGEIFS('registro operativa'!$Y$3:$Y$11268,'registro operativa'!$G$3:$G$11268,Tabla3[[#This Row],[Nº DE SEMANA]],'registro operativa'!$Y$3:$Y$11268,"&gt;0"),"")</f>
        <v/>
      </c>
      <c r="N425" s="6" t="str">
        <f>IFERROR(AVERAGEIFS('registro operativa'!$Y$3:$Y$11268,'registro operativa'!$G$3:$G$11268,Tabla3[[#This Row],[Nº DE SEMANA]],'registro operativa'!$Y$3:$Y$11268,"&lt;0"),"")</f>
        <v/>
      </c>
      <c r="O425" s="6" t="str">
        <f t="shared" si="30"/>
        <v/>
      </c>
      <c r="P425" s="6" t="str">
        <f t="shared" si="31"/>
        <v/>
      </c>
      <c r="Q425" s="23"/>
      <c r="R425" s="23"/>
      <c r="S425" s="23"/>
    </row>
    <row r="426" spans="1:19" x14ac:dyDescent="0.25">
      <c r="A426" s="23"/>
      <c r="B426" s="23"/>
      <c r="C426" s="6">
        <f>IFERROR(COUNTIFS('registro operativa'!$AE$3:$AE$11268,1,'registro operativa'!$G$3:$G$11268,Tabla3[[#This Row],[Nº DE SEMANA]]),"")</f>
        <v>0</v>
      </c>
      <c r="D426" s="6">
        <f>SUMIF(Tabla1[SEMANA],Tabla3[[#This Row],[Nº DE SEMANA]],Tabla1[GROSS])</f>
        <v>0</v>
      </c>
      <c r="E426" s="6">
        <f>SUMIF(Tabla1[SEMANA],Tabla3[[#This Row],[Nº DE SEMANA]],Tabla1[NETO EN PPRO8])</f>
        <v>0</v>
      </c>
      <c r="F426" s="6">
        <f>SUMIF(Tabla1[SEMANA],Tabla3[[#This Row],[Nº DE SEMANA]],Tabla1[FEES])</f>
        <v>0</v>
      </c>
      <c r="G426" s="6" t="str">
        <f t="shared" si="28"/>
        <v/>
      </c>
      <c r="H426" s="6">
        <f>COUNTIF('registro operativa'!$G$3:$G$11268,Tabla3[[#This Row],[Nº DE SEMANA]])</f>
        <v>0</v>
      </c>
      <c r="I426" s="6">
        <f>COUNTIFS('registro operativa'!$G$3:$G$11268,Tabla3[[#This Row],[Nº DE SEMANA]],'registro operativa'!$Y$3:$Y$11268,"&gt;0")</f>
        <v>0</v>
      </c>
      <c r="J426" s="6">
        <f>COUNTIFS('registro operativa'!$G$3:$G$11268,Tabla3[[#This Row],[Nº DE SEMANA]],'registro operativa'!$Y$3:$Y$11268,"&lt;0")</f>
        <v>0</v>
      </c>
      <c r="K426" s="6">
        <f>COUNTIFS('registro operativa'!$H$3:$H$11268,Tabla3[[#This Row],[Nº DE SEMANA]],'registro operativa'!$Y$3:$Y$11268,0)</f>
        <v>0</v>
      </c>
      <c r="L426" s="6" t="str">
        <f t="shared" si="29"/>
        <v/>
      </c>
      <c r="M426" s="6" t="str">
        <f>IFERROR(AVERAGEIFS('registro operativa'!$Y$3:$Y$11268,'registro operativa'!$G$3:$G$11268,Tabla3[[#This Row],[Nº DE SEMANA]],'registro operativa'!$Y$3:$Y$11268,"&gt;0"),"")</f>
        <v/>
      </c>
      <c r="N426" s="6" t="str">
        <f>IFERROR(AVERAGEIFS('registro operativa'!$Y$3:$Y$11268,'registro operativa'!$G$3:$G$11268,Tabla3[[#This Row],[Nº DE SEMANA]],'registro operativa'!$Y$3:$Y$11268,"&lt;0"),"")</f>
        <v/>
      </c>
      <c r="O426" s="6" t="str">
        <f t="shared" si="30"/>
        <v/>
      </c>
      <c r="P426" s="6" t="str">
        <f t="shared" si="31"/>
        <v/>
      </c>
      <c r="Q426" s="23"/>
      <c r="R426" s="23"/>
      <c r="S426" s="23"/>
    </row>
    <row r="427" spans="1:19" x14ac:dyDescent="0.25">
      <c r="A427" s="23"/>
      <c r="B427" s="23"/>
      <c r="C427" s="6">
        <f>IFERROR(COUNTIFS('registro operativa'!$AE$3:$AE$11268,1,'registro operativa'!$G$3:$G$11268,Tabla3[[#This Row],[Nº DE SEMANA]]),"")</f>
        <v>0</v>
      </c>
      <c r="D427" s="6">
        <f>SUMIF(Tabla1[SEMANA],Tabla3[[#This Row],[Nº DE SEMANA]],Tabla1[GROSS])</f>
        <v>0</v>
      </c>
      <c r="E427" s="6">
        <f>SUMIF(Tabla1[SEMANA],Tabla3[[#This Row],[Nº DE SEMANA]],Tabla1[NETO EN PPRO8])</f>
        <v>0</v>
      </c>
      <c r="F427" s="6">
        <f>SUMIF(Tabla1[SEMANA],Tabla3[[#This Row],[Nº DE SEMANA]],Tabla1[FEES])</f>
        <v>0</v>
      </c>
      <c r="G427" s="6" t="str">
        <f t="shared" si="28"/>
        <v/>
      </c>
      <c r="H427" s="6">
        <f>COUNTIF('registro operativa'!$G$3:$G$11268,Tabla3[[#This Row],[Nº DE SEMANA]])</f>
        <v>0</v>
      </c>
      <c r="I427" s="6">
        <f>COUNTIFS('registro operativa'!$G$3:$G$11268,Tabla3[[#This Row],[Nº DE SEMANA]],'registro operativa'!$Y$3:$Y$11268,"&gt;0")</f>
        <v>0</v>
      </c>
      <c r="J427" s="6">
        <f>COUNTIFS('registro operativa'!$G$3:$G$11268,Tabla3[[#This Row],[Nº DE SEMANA]],'registro operativa'!$Y$3:$Y$11268,"&lt;0")</f>
        <v>0</v>
      </c>
      <c r="K427" s="6">
        <f>COUNTIFS('registro operativa'!$H$3:$H$11268,Tabla3[[#This Row],[Nº DE SEMANA]],'registro operativa'!$Y$3:$Y$11268,0)</f>
        <v>0</v>
      </c>
      <c r="L427" s="6" t="str">
        <f t="shared" si="29"/>
        <v/>
      </c>
      <c r="M427" s="6" t="str">
        <f>IFERROR(AVERAGEIFS('registro operativa'!$Y$3:$Y$11268,'registro operativa'!$G$3:$G$11268,Tabla3[[#This Row],[Nº DE SEMANA]],'registro operativa'!$Y$3:$Y$11268,"&gt;0"),"")</f>
        <v/>
      </c>
      <c r="N427" s="6" t="str">
        <f>IFERROR(AVERAGEIFS('registro operativa'!$Y$3:$Y$11268,'registro operativa'!$G$3:$G$11268,Tabla3[[#This Row],[Nº DE SEMANA]],'registro operativa'!$Y$3:$Y$11268,"&lt;0"),"")</f>
        <v/>
      </c>
      <c r="O427" s="6" t="str">
        <f t="shared" si="30"/>
        <v/>
      </c>
      <c r="P427" s="6" t="str">
        <f t="shared" si="31"/>
        <v/>
      </c>
      <c r="Q427" s="23"/>
      <c r="R427" s="23"/>
      <c r="S427" s="23"/>
    </row>
    <row r="428" spans="1:19" x14ac:dyDescent="0.25">
      <c r="A428" s="23"/>
      <c r="B428" s="23"/>
      <c r="C428" s="6">
        <f>IFERROR(COUNTIFS('registro operativa'!$AE$3:$AE$11268,1,'registro operativa'!$G$3:$G$11268,Tabla3[[#This Row],[Nº DE SEMANA]]),"")</f>
        <v>0</v>
      </c>
      <c r="D428" s="6">
        <f>SUMIF(Tabla1[SEMANA],Tabla3[[#This Row],[Nº DE SEMANA]],Tabla1[GROSS])</f>
        <v>0</v>
      </c>
      <c r="E428" s="6">
        <f>SUMIF(Tabla1[SEMANA],Tabla3[[#This Row],[Nº DE SEMANA]],Tabla1[NETO EN PPRO8])</f>
        <v>0</v>
      </c>
      <c r="F428" s="6">
        <f>SUMIF(Tabla1[SEMANA],Tabla3[[#This Row],[Nº DE SEMANA]],Tabla1[FEES])</f>
        <v>0</v>
      </c>
      <c r="G428" s="6" t="str">
        <f t="shared" si="28"/>
        <v/>
      </c>
      <c r="H428" s="6">
        <f>COUNTIF('registro operativa'!$G$3:$G$11268,Tabla3[[#This Row],[Nº DE SEMANA]])</f>
        <v>0</v>
      </c>
      <c r="I428" s="6">
        <f>COUNTIFS('registro operativa'!$G$3:$G$11268,Tabla3[[#This Row],[Nº DE SEMANA]],'registro operativa'!$Y$3:$Y$11268,"&gt;0")</f>
        <v>0</v>
      </c>
      <c r="J428" s="6">
        <f>COUNTIFS('registro operativa'!$G$3:$G$11268,Tabla3[[#This Row],[Nº DE SEMANA]],'registro operativa'!$Y$3:$Y$11268,"&lt;0")</f>
        <v>0</v>
      </c>
      <c r="K428" s="6">
        <f>COUNTIFS('registro operativa'!$H$3:$H$11268,Tabla3[[#This Row],[Nº DE SEMANA]],'registro operativa'!$Y$3:$Y$11268,0)</f>
        <v>0</v>
      </c>
      <c r="L428" s="6" t="str">
        <f t="shared" si="29"/>
        <v/>
      </c>
      <c r="M428" s="6" t="str">
        <f>IFERROR(AVERAGEIFS('registro operativa'!$Y$3:$Y$11268,'registro operativa'!$G$3:$G$11268,Tabla3[[#This Row],[Nº DE SEMANA]],'registro operativa'!$Y$3:$Y$11268,"&gt;0"),"")</f>
        <v/>
      </c>
      <c r="N428" s="6" t="str">
        <f>IFERROR(AVERAGEIFS('registro operativa'!$Y$3:$Y$11268,'registro operativa'!$G$3:$G$11268,Tabla3[[#This Row],[Nº DE SEMANA]],'registro operativa'!$Y$3:$Y$11268,"&lt;0"),"")</f>
        <v/>
      </c>
      <c r="O428" s="6" t="str">
        <f t="shared" si="30"/>
        <v/>
      </c>
      <c r="P428" s="6" t="str">
        <f t="shared" si="31"/>
        <v/>
      </c>
      <c r="Q428" s="23"/>
      <c r="R428" s="23"/>
      <c r="S428" s="23"/>
    </row>
    <row r="429" spans="1:19" x14ac:dyDescent="0.25">
      <c r="A429" s="23"/>
      <c r="B429" s="23"/>
      <c r="C429" s="6">
        <f>IFERROR(COUNTIFS('registro operativa'!$AE$3:$AE$11268,1,'registro operativa'!$G$3:$G$11268,Tabla3[[#This Row],[Nº DE SEMANA]]),"")</f>
        <v>0</v>
      </c>
      <c r="D429" s="6">
        <f>SUMIF(Tabla1[SEMANA],Tabla3[[#This Row],[Nº DE SEMANA]],Tabla1[GROSS])</f>
        <v>0</v>
      </c>
      <c r="E429" s="6">
        <f>SUMIF(Tabla1[SEMANA],Tabla3[[#This Row],[Nº DE SEMANA]],Tabla1[NETO EN PPRO8])</f>
        <v>0</v>
      </c>
      <c r="F429" s="6">
        <f>SUMIF(Tabla1[SEMANA],Tabla3[[#This Row],[Nº DE SEMANA]],Tabla1[FEES])</f>
        <v>0</v>
      </c>
      <c r="G429" s="6" t="str">
        <f t="shared" si="28"/>
        <v/>
      </c>
      <c r="H429" s="6">
        <f>COUNTIF('registro operativa'!$G$3:$G$11268,Tabla3[[#This Row],[Nº DE SEMANA]])</f>
        <v>0</v>
      </c>
      <c r="I429" s="6">
        <f>COUNTIFS('registro operativa'!$G$3:$G$11268,Tabla3[[#This Row],[Nº DE SEMANA]],'registro operativa'!$Y$3:$Y$11268,"&gt;0")</f>
        <v>0</v>
      </c>
      <c r="J429" s="6">
        <f>COUNTIFS('registro operativa'!$G$3:$G$11268,Tabla3[[#This Row],[Nº DE SEMANA]],'registro operativa'!$Y$3:$Y$11268,"&lt;0")</f>
        <v>0</v>
      </c>
      <c r="K429" s="6">
        <f>COUNTIFS('registro operativa'!$H$3:$H$11268,Tabla3[[#This Row],[Nº DE SEMANA]],'registro operativa'!$Y$3:$Y$11268,0)</f>
        <v>0</v>
      </c>
      <c r="L429" s="6" t="str">
        <f t="shared" si="29"/>
        <v/>
      </c>
      <c r="M429" s="6" t="str">
        <f>IFERROR(AVERAGEIFS('registro operativa'!$Y$3:$Y$11268,'registro operativa'!$G$3:$G$11268,Tabla3[[#This Row],[Nº DE SEMANA]],'registro operativa'!$Y$3:$Y$11268,"&gt;0"),"")</f>
        <v/>
      </c>
      <c r="N429" s="6" t="str">
        <f>IFERROR(AVERAGEIFS('registro operativa'!$Y$3:$Y$11268,'registro operativa'!$G$3:$G$11268,Tabla3[[#This Row],[Nº DE SEMANA]],'registro operativa'!$Y$3:$Y$11268,"&lt;0"),"")</f>
        <v/>
      </c>
      <c r="O429" s="6" t="str">
        <f t="shared" si="30"/>
        <v/>
      </c>
      <c r="P429" s="6" t="str">
        <f t="shared" si="31"/>
        <v/>
      </c>
      <c r="Q429" s="23"/>
      <c r="R429" s="23"/>
      <c r="S429" s="23"/>
    </row>
    <row r="430" spans="1:19" x14ac:dyDescent="0.25">
      <c r="A430" s="23"/>
      <c r="B430" s="23"/>
      <c r="C430" s="6">
        <f>IFERROR(COUNTIFS('registro operativa'!$AE$3:$AE$11268,1,'registro operativa'!$G$3:$G$11268,Tabla3[[#This Row],[Nº DE SEMANA]]),"")</f>
        <v>0</v>
      </c>
      <c r="D430" s="6">
        <f>SUMIF(Tabla1[SEMANA],Tabla3[[#This Row],[Nº DE SEMANA]],Tabla1[GROSS])</f>
        <v>0</v>
      </c>
      <c r="E430" s="6">
        <f>SUMIF(Tabla1[SEMANA],Tabla3[[#This Row],[Nº DE SEMANA]],Tabla1[NETO EN PPRO8])</f>
        <v>0</v>
      </c>
      <c r="F430" s="6">
        <f>SUMIF(Tabla1[SEMANA],Tabla3[[#This Row],[Nº DE SEMANA]],Tabla1[FEES])</f>
        <v>0</v>
      </c>
      <c r="G430" s="6" t="str">
        <f t="shared" si="28"/>
        <v/>
      </c>
      <c r="H430" s="6">
        <f>COUNTIF('registro operativa'!$G$3:$G$11268,Tabla3[[#This Row],[Nº DE SEMANA]])</f>
        <v>0</v>
      </c>
      <c r="I430" s="6">
        <f>COUNTIFS('registro operativa'!$G$3:$G$11268,Tabla3[[#This Row],[Nº DE SEMANA]],'registro operativa'!$Y$3:$Y$11268,"&gt;0")</f>
        <v>0</v>
      </c>
      <c r="J430" s="6">
        <f>COUNTIFS('registro operativa'!$G$3:$G$11268,Tabla3[[#This Row],[Nº DE SEMANA]],'registro operativa'!$Y$3:$Y$11268,"&lt;0")</f>
        <v>0</v>
      </c>
      <c r="K430" s="6">
        <f>COUNTIFS('registro operativa'!$H$3:$H$11268,Tabla3[[#This Row],[Nº DE SEMANA]],'registro operativa'!$Y$3:$Y$11268,0)</f>
        <v>0</v>
      </c>
      <c r="L430" s="6" t="str">
        <f t="shared" si="29"/>
        <v/>
      </c>
      <c r="M430" s="6" t="str">
        <f>IFERROR(AVERAGEIFS('registro operativa'!$Y$3:$Y$11268,'registro operativa'!$G$3:$G$11268,Tabla3[[#This Row],[Nº DE SEMANA]],'registro operativa'!$Y$3:$Y$11268,"&gt;0"),"")</f>
        <v/>
      </c>
      <c r="N430" s="6" t="str">
        <f>IFERROR(AVERAGEIFS('registro operativa'!$Y$3:$Y$11268,'registro operativa'!$G$3:$G$11268,Tabla3[[#This Row],[Nº DE SEMANA]],'registro operativa'!$Y$3:$Y$11268,"&lt;0"),"")</f>
        <v/>
      </c>
      <c r="O430" s="6" t="str">
        <f t="shared" si="30"/>
        <v/>
      </c>
      <c r="P430" s="6" t="str">
        <f t="shared" si="31"/>
        <v/>
      </c>
      <c r="Q430" s="23"/>
      <c r="R430" s="23"/>
      <c r="S430" s="23"/>
    </row>
    <row r="431" spans="1:19" x14ac:dyDescent="0.25">
      <c r="A431" s="23"/>
      <c r="B431" s="23"/>
      <c r="C431" s="6">
        <f>IFERROR(COUNTIFS('registro operativa'!$AE$3:$AE$11268,1,'registro operativa'!$G$3:$G$11268,Tabla3[[#This Row],[Nº DE SEMANA]]),"")</f>
        <v>0</v>
      </c>
      <c r="D431" s="6">
        <f>SUMIF(Tabla1[SEMANA],Tabla3[[#This Row],[Nº DE SEMANA]],Tabla1[GROSS])</f>
        <v>0</v>
      </c>
      <c r="E431" s="6">
        <f>SUMIF(Tabla1[SEMANA],Tabla3[[#This Row],[Nº DE SEMANA]],Tabla1[NETO EN PPRO8])</f>
        <v>0</v>
      </c>
      <c r="F431" s="6">
        <f>SUMIF(Tabla1[SEMANA],Tabla3[[#This Row],[Nº DE SEMANA]],Tabla1[FEES])</f>
        <v>0</v>
      </c>
      <c r="G431" s="6" t="str">
        <f t="shared" si="28"/>
        <v/>
      </c>
      <c r="H431" s="6">
        <f>COUNTIF('registro operativa'!$G$3:$G$11268,Tabla3[[#This Row],[Nº DE SEMANA]])</f>
        <v>0</v>
      </c>
      <c r="I431" s="6">
        <f>COUNTIFS('registro operativa'!$G$3:$G$11268,Tabla3[[#This Row],[Nº DE SEMANA]],'registro operativa'!$Y$3:$Y$11268,"&gt;0")</f>
        <v>0</v>
      </c>
      <c r="J431" s="6">
        <f>COUNTIFS('registro operativa'!$G$3:$G$11268,Tabla3[[#This Row],[Nº DE SEMANA]],'registro operativa'!$Y$3:$Y$11268,"&lt;0")</f>
        <v>0</v>
      </c>
      <c r="K431" s="6">
        <f>COUNTIFS('registro operativa'!$H$3:$H$11268,Tabla3[[#This Row],[Nº DE SEMANA]],'registro operativa'!$Y$3:$Y$11268,0)</f>
        <v>0</v>
      </c>
      <c r="L431" s="6" t="str">
        <f t="shared" si="29"/>
        <v/>
      </c>
      <c r="M431" s="6" t="str">
        <f>IFERROR(AVERAGEIFS('registro operativa'!$Y$3:$Y$11268,'registro operativa'!$G$3:$G$11268,Tabla3[[#This Row],[Nº DE SEMANA]],'registro operativa'!$Y$3:$Y$11268,"&gt;0"),"")</f>
        <v/>
      </c>
      <c r="N431" s="6" t="str">
        <f>IFERROR(AVERAGEIFS('registro operativa'!$Y$3:$Y$11268,'registro operativa'!$G$3:$G$11268,Tabla3[[#This Row],[Nº DE SEMANA]],'registro operativa'!$Y$3:$Y$11268,"&lt;0"),"")</f>
        <v/>
      </c>
      <c r="O431" s="6" t="str">
        <f t="shared" si="30"/>
        <v/>
      </c>
      <c r="P431" s="6" t="str">
        <f t="shared" si="31"/>
        <v/>
      </c>
      <c r="Q431" s="23"/>
      <c r="R431" s="23"/>
      <c r="S431" s="23"/>
    </row>
    <row r="432" spans="1:19" x14ac:dyDescent="0.25">
      <c r="A432" s="23"/>
      <c r="B432" s="23"/>
      <c r="C432" s="6">
        <f>IFERROR(COUNTIFS('registro operativa'!$AE$3:$AE$11268,1,'registro operativa'!$G$3:$G$11268,Tabla3[[#This Row],[Nº DE SEMANA]]),"")</f>
        <v>0</v>
      </c>
      <c r="D432" s="6">
        <f>SUMIF(Tabla1[SEMANA],Tabla3[[#This Row],[Nº DE SEMANA]],Tabla1[GROSS])</f>
        <v>0</v>
      </c>
      <c r="E432" s="6">
        <f>SUMIF(Tabla1[SEMANA],Tabla3[[#This Row],[Nº DE SEMANA]],Tabla1[NETO EN PPRO8])</f>
        <v>0</v>
      </c>
      <c r="F432" s="6">
        <f>SUMIF(Tabla1[SEMANA],Tabla3[[#This Row],[Nº DE SEMANA]],Tabla1[FEES])</f>
        <v>0</v>
      </c>
      <c r="G432" s="6" t="str">
        <f t="shared" si="28"/>
        <v/>
      </c>
      <c r="H432" s="6">
        <f>COUNTIF('registro operativa'!$G$3:$G$11268,Tabla3[[#This Row],[Nº DE SEMANA]])</f>
        <v>0</v>
      </c>
      <c r="I432" s="6">
        <f>COUNTIFS('registro operativa'!$G$3:$G$11268,Tabla3[[#This Row],[Nº DE SEMANA]],'registro operativa'!$Y$3:$Y$11268,"&gt;0")</f>
        <v>0</v>
      </c>
      <c r="J432" s="6">
        <f>COUNTIFS('registro operativa'!$G$3:$G$11268,Tabla3[[#This Row],[Nº DE SEMANA]],'registro operativa'!$Y$3:$Y$11268,"&lt;0")</f>
        <v>0</v>
      </c>
      <c r="K432" s="6">
        <f>COUNTIFS('registro operativa'!$H$3:$H$11268,Tabla3[[#This Row],[Nº DE SEMANA]],'registro operativa'!$Y$3:$Y$11268,0)</f>
        <v>0</v>
      </c>
      <c r="L432" s="6" t="str">
        <f t="shared" si="29"/>
        <v/>
      </c>
      <c r="M432" s="6" t="str">
        <f>IFERROR(AVERAGEIFS('registro operativa'!$Y$3:$Y$11268,'registro operativa'!$G$3:$G$11268,Tabla3[[#This Row],[Nº DE SEMANA]],'registro operativa'!$Y$3:$Y$11268,"&gt;0"),"")</f>
        <v/>
      </c>
      <c r="N432" s="6" t="str">
        <f>IFERROR(AVERAGEIFS('registro operativa'!$Y$3:$Y$11268,'registro operativa'!$G$3:$G$11268,Tabla3[[#This Row],[Nº DE SEMANA]],'registro operativa'!$Y$3:$Y$11268,"&lt;0"),"")</f>
        <v/>
      </c>
      <c r="O432" s="6" t="str">
        <f t="shared" si="30"/>
        <v/>
      </c>
      <c r="P432" s="6" t="str">
        <f t="shared" si="31"/>
        <v/>
      </c>
      <c r="Q432" s="23"/>
      <c r="R432" s="23"/>
      <c r="S432" s="23"/>
    </row>
    <row r="433" spans="1:19" x14ac:dyDescent="0.25">
      <c r="A433" s="23"/>
      <c r="B433" s="23"/>
      <c r="C433" s="6">
        <f>IFERROR(COUNTIFS('registro operativa'!$AE$3:$AE$11268,1,'registro operativa'!$G$3:$G$11268,Tabla3[[#This Row],[Nº DE SEMANA]]),"")</f>
        <v>0</v>
      </c>
      <c r="D433" s="6">
        <f>SUMIF(Tabla1[SEMANA],Tabla3[[#This Row],[Nº DE SEMANA]],Tabla1[GROSS])</f>
        <v>0</v>
      </c>
      <c r="E433" s="6">
        <f>SUMIF(Tabla1[SEMANA],Tabla3[[#This Row],[Nº DE SEMANA]],Tabla1[NETO EN PPRO8])</f>
        <v>0</v>
      </c>
      <c r="F433" s="6">
        <f>SUMIF(Tabla1[SEMANA],Tabla3[[#This Row],[Nº DE SEMANA]],Tabla1[FEES])</f>
        <v>0</v>
      </c>
      <c r="G433" s="6" t="str">
        <f t="shared" si="28"/>
        <v/>
      </c>
      <c r="H433" s="6">
        <f>COUNTIF('registro operativa'!$G$3:$G$11268,Tabla3[[#This Row],[Nº DE SEMANA]])</f>
        <v>0</v>
      </c>
      <c r="I433" s="6">
        <f>COUNTIFS('registro operativa'!$G$3:$G$11268,Tabla3[[#This Row],[Nº DE SEMANA]],'registro operativa'!$Y$3:$Y$11268,"&gt;0")</f>
        <v>0</v>
      </c>
      <c r="J433" s="6">
        <f>COUNTIFS('registro operativa'!$G$3:$G$11268,Tabla3[[#This Row],[Nº DE SEMANA]],'registro operativa'!$Y$3:$Y$11268,"&lt;0")</f>
        <v>0</v>
      </c>
      <c r="K433" s="6">
        <f>COUNTIFS('registro operativa'!$H$3:$H$11268,Tabla3[[#This Row],[Nº DE SEMANA]],'registro operativa'!$Y$3:$Y$11268,0)</f>
        <v>0</v>
      </c>
      <c r="L433" s="6" t="str">
        <f t="shared" si="29"/>
        <v/>
      </c>
      <c r="M433" s="6" t="str">
        <f>IFERROR(AVERAGEIFS('registro operativa'!$Y$3:$Y$11268,'registro operativa'!$G$3:$G$11268,Tabla3[[#This Row],[Nº DE SEMANA]],'registro operativa'!$Y$3:$Y$11268,"&gt;0"),"")</f>
        <v/>
      </c>
      <c r="N433" s="6" t="str">
        <f>IFERROR(AVERAGEIFS('registro operativa'!$Y$3:$Y$11268,'registro operativa'!$G$3:$G$11268,Tabla3[[#This Row],[Nº DE SEMANA]],'registro operativa'!$Y$3:$Y$11268,"&lt;0"),"")</f>
        <v/>
      </c>
      <c r="O433" s="6" t="str">
        <f t="shared" si="30"/>
        <v/>
      </c>
      <c r="P433" s="6" t="str">
        <f t="shared" si="31"/>
        <v/>
      </c>
      <c r="Q433" s="23"/>
      <c r="R433" s="23"/>
      <c r="S433" s="23"/>
    </row>
    <row r="434" spans="1:19" x14ac:dyDescent="0.25">
      <c r="A434" s="23"/>
      <c r="B434" s="23"/>
      <c r="C434" s="6">
        <f>IFERROR(COUNTIFS('registro operativa'!$AE$3:$AE$11268,1,'registro operativa'!$G$3:$G$11268,Tabla3[[#This Row],[Nº DE SEMANA]]),"")</f>
        <v>0</v>
      </c>
      <c r="D434" s="6">
        <f>SUMIF(Tabla1[SEMANA],Tabla3[[#This Row],[Nº DE SEMANA]],Tabla1[GROSS])</f>
        <v>0</v>
      </c>
      <c r="E434" s="6">
        <f>SUMIF(Tabla1[SEMANA],Tabla3[[#This Row],[Nº DE SEMANA]],Tabla1[NETO EN PPRO8])</f>
        <v>0</v>
      </c>
      <c r="F434" s="6">
        <f>SUMIF(Tabla1[SEMANA],Tabla3[[#This Row],[Nº DE SEMANA]],Tabla1[FEES])</f>
        <v>0</v>
      </c>
      <c r="G434" s="6" t="str">
        <f t="shared" si="28"/>
        <v/>
      </c>
      <c r="H434" s="6">
        <f>COUNTIF('registro operativa'!$G$3:$G$11268,Tabla3[[#This Row],[Nº DE SEMANA]])</f>
        <v>0</v>
      </c>
      <c r="I434" s="6">
        <f>COUNTIFS('registro operativa'!$G$3:$G$11268,Tabla3[[#This Row],[Nº DE SEMANA]],'registro operativa'!$Y$3:$Y$11268,"&gt;0")</f>
        <v>0</v>
      </c>
      <c r="J434" s="6">
        <f>COUNTIFS('registro operativa'!$G$3:$G$11268,Tabla3[[#This Row],[Nº DE SEMANA]],'registro operativa'!$Y$3:$Y$11268,"&lt;0")</f>
        <v>0</v>
      </c>
      <c r="K434" s="6">
        <f>COUNTIFS('registro operativa'!$H$3:$H$11268,Tabla3[[#This Row],[Nº DE SEMANA]],'registro operativa'!$Y$3:$Y$11268,0)</f>
        <v>0</v>
      </c>
      <c r="L434" s="6" t="str">
        <f t="shared" si="29"/>
        <v/>
      </c>
      <c r="M434" s="6" t="str">
        <f>IFERROR(AVERAGEIFS('registro operativa'!$Y$3:$Y$11268,'registro operativa'!$G$3:$G$11268,Tabla3[[#This Row],[Nº DE SEMANA]],'registro operativa'!$Y$3:$Y$11268,"&gt;0"),"")</f>
        <v/>
      </c>
      <c r="N434" s="6" t="str">
        <f>IFERROR(AVERAGEIFS('registro operativa'!$Y$3:$Y$11268,'registro operativa'!$G$3:$G$11268,Tabla3[[#This Row],[Nº DE SEMANA]],'registro operativa'!$Y$3:$Y$11268,"&lt;0"),"")</f>
        <v/>
      </c>
      <c r="O434" s="6" t="str">
        <f t="shared" si="30"/>
        <v/>
      </c>
      <c r="P434" s="6" t="str">
        <f t="shared" si="31"/>
        <v/>
      </c>
      <c r="Q434" s="23"/>
      <c r="R434" s="23"/>
      <c r="S434" s="23"/>
    </row>
    <row r="435" spans="1:19" x14ac:dyDescent="0.25">
      <c r="A435" s="23"/>
      <c r="B435" s="23"/>
      <c r="C435" s="6">
        <f>IFERROR(COUNTIFS('registro operativa'!$AE$3:$AE$11268,1,'registro operativa'!$G$3:$G$11268,Tabla3[[#This Row],[Nº DE SEMANA]]),"")</f>
        <v>0</v>
      </c>
      <c r="D435" s="6">
        <f>SUMIF(Tabla1[SEMANA],Tabla3[[#This Row],[Nº DE SEMANA]],Tabla1[GROSS])</f>
        <v>0</v>
      </c>
      <c r="E435" s="6">
        <f>SUMIF(Tabla1[SEMANA],Tabla3[[#This Row],[Nº DE SEMANA]],Tabla1[NETO EN PPRO8])</f>
        <v>0</v>
      </c>
      <c r="F435" s="6">
        <f>SUMIF(Tabla1[SEMANA],Tabla3[[#This Row],[Nº DE SEMANA]],Tabla1[FEES])</f>
        <v>0</v>
      </c>
      <c r="G435" s="6" t="str">
        <f t="shared" si="28"/>
        <v/>
      </c>
      <c r="H435" s="6">
        <f>COUNTIF('registro operativa'!$G$3:$G$11268,Tabla3[[#This Row],[Nº DE SEMANA]])</f>
        <v>0</v>
      </c>
      <c r="I435" s="6">
        <f>COUNTIFS('registro operativa'!$G$3:$G$11268,Tabla3[[#This Row],[Nº DE SEMANA]],'registro operativa'!$Y$3:$Y$11268,"&gt;0")</f>
        <v>0</v>
      </c>
      <c r="J435" s="6">
        <f>COUNTIFS('registro operativa'!$G$3:$G$11268,Tabla3[[#This Row],[Nº DE SEMANA]],'registro operativa'!$Y$3:$Y$11268,"&lt;0")</f>
        <v>0</v>
      </c>
      <c r="K435" s="6">
        <f>COUNTIFS('registro operativa'!$H$3:$H$11268,Tabla3[[#This Row],[Nº DE SEMANA]],'registro operativa'!$Y$3:$Y$11268,0)</f>
        <v>0</v>
      </c>
      <c r="L435" s="6" t="str">
        <f t="shared" si="29"/>
        <v/>
      </c>
      <c r="M435" s="6" t="str">
        <f>IFERROR(AVERAGEIFS('registro operativa'!$Y$3:$Y$11268,'registro operativa'!$G$3:$G$11268,Tabla3[[#This Row],[Nº DE SEMANA]],'registro operativa'!$Y$3:$Y$11268,"&gt;0"),"")</f>
        <v/>
      </c>
      <c r="N435" s="6" t="str">
        <f>IFERROR(AVERAGEIFS('registro operativa'!$Y$3:$Y$11268,'registro operativa'!$G$3:$G$11268,Tabla3[[#This Row],[Nº DE SEMANA]],'registro operativa'!$Y$3:$Y$11268,"&lt;0"),"")</f>
        <v/>
      </c>
      <c r="O435" s="6" t="str">
        <f t="shared" si="30"/>
        <v/>
      </c>
      <c r="P435" s="6" t="str">
        <f t="shared" si="31"/>
        <v/>
      </c>
      <c r="Q435" s="23"/>
      <c r="R435" s="23"/>
      <c r="S435" s="23"/>
    </row>
    <row r="436" spans="1:19" x14ac:dyDescent="0.25">
      <c r="A436" s="23"/>
      <c r="B436" s="23"/>
      <c r="C436" s="6">
        <f>IFERROR(COUNTIFS('registro operativa'!$AE$3:$AE$11268,1,'registro operativa'!$G$3:$G$11268,Tabla3[[#This Row],[Nº DE SEMANA]]),"")</f>
        <v>0</v>
      </c>
      <c r="D436" s="6">
        <f>SUMIF(Tabla1[SEMANA],Tabla3[[#This Row],[Nº DE SEMANA]],Tabla1[GROSS])</f>
        <v>0</v>
      </c>
      <c r="E436" s="6">
        <f>SUMIF(Tabla1[SEMANA],Tabla3[[#This Row],[Nº DE SEMANA]],Tabla1[NETO EN PPRO8])</f>
        <v>0</v>
      </c>
      <c r="F436" s="6">
        <f>SUMIF(Tabla1[SEMANA],Tabla3[[#This Row],[Nº DE SEMANA]],Tabla1[FEES])</f>
        <v>0</v>
      </c>
      <c r="G436" s="6" t="str">
        <f t="shared" si="28"/>
        <v/>
      </c>
      <c r="H436" s="6">
        <f>COUNTIF('registro operativa'!$G$3:$G$11268,Tabla3[[#This Row],[Nº DE SEMANA]])</f>
        <v>0</v>
      </c>
      <c r="I436" s="6">
        <f>COUNTIFS('registro operativa'!$G$3:$G$11268,Tabla3[[#This Row],[Nº DE SEMANA]],'registro operativa'!$Y$3:$Y$11268,"&gt;0")</f>
        <v>0</v>
      </c>
      <c r="J436" s="6">
        <f>COUNTIFS('registro operativa'!$G$3:$G$11268,Tabla3[[#This Row],[Nº DE SEMANA]],'registro operativa'!$Y$3:$Y$11268,"&lt;0")</f>
        <v>0</v>
      </c>
      <c r="K436" s="6">
        <f>COUNTIFS('registro operativa'!$H$3:$H$11268,Tabla3[[#This Row],[Nº DE SEMANA]],'registro operativa'!$Y$3:$Y$11268,0)</f>
        <v>0</v>
      </c>
      <c r="L436" s="6" t="str">
        <f t="shared" si="29"/>
        <v/>
      </c>
      <c r="M436" s="6" t="str">
        <f>IFERROR(AVERAGEIFS('registro operativa'!$Y$3:$Y$11268,'registro operativa'!$G$3:$G$11268,Tabla3[[#This Row],[Nº DE SEMANA]],'registro operativa'!$Y$3:$Y$11268,"&gt;0"),"")</f>
        <v/>
      </c>
      <c r="N436" s="6" t="str">
        <f>IFERROR(AVERAGEIFS('registro operativa'!$Y$3:$Y$11268,'registro operativa'!$G$3:$G$11268,Tabla3[[#This Row],[Nº DE SEMANA]],'registro operativa'!$Y$3:$Y$11268,"&lt;0"),"")</f>
        <v/>
      </c>
      <c r="O436" s="6" t="str">
        <f t="shared" si="30"/>
        <v/>
      </c>
      <c r="P436" s="6" t="str">
        <f t="shared" si="31"/>
        <v/>
      </c>
      <c r="Q436" s="23"/>
      <c r="R436" s="23"/>
      <c r="S436" s="23"/>
    </row>
    <row r="437" spans="1:19" x14ac:dyDescent="0.25">
      <c r="A437" s="23"/>
      <c r="B437" s="23"/>
      <c r="C437" s="6">
        <f>IFERROR(COUNTIFS('registro operativa'!$AE$3:$AE$11268,1,'registro operativa'!$G$3:$G$11268,Tabla3[[#This Row],[Nº DE SEMANA]]),"")</f>
        <v>0</v>
      </c>
      <c r="D437" s="6">
        <f>SUMIF(Tabla1[SEMANA],Tabla3[[#This Row],[Nº DE SEMANA]],Tabla1[GROSS])</f>
        <v>0</v>
      </c>
      <c r="E437" s="6">
        <f>SUMIF(Tabla1[SEMANA],Tabla3[[#This Row],[Nº DE SEMANA]],Tabla1[NETO EN PPRO8])</f>
        <v>0</v>
      </c>
      <c r="F437" s="6">
        <f>SUMIF(Tabla1[SEMANA],Tabla3[[#This Row],[Nº DE SEMANA]],Tabla1[FEES])</f>
        <v>0</v>
      </c>
      <c r="G437" s="6" t="str">
        <f t="shared" si="28"/>
        <v/>
      </c>
      <c r="H437" s="6">
        <f>COUNTIF('registro operativa'!$G$3:$G$11268,Tabla3[[#This Row],[Nº DE SEMANA]])</f>
        <v>0</v>
      </c>
      <c r="I437" s="6">
        <f>COUNTIFS('registro operativa'!$G$3:$G$11268,Tabla3[[#This Row],[Nº DE SEMANA]],'registro operativa'!$Y$3:$Y$11268,"&gt;0")</f>
        <v>0</v>
      </c>
      <c r="J437" s="6">
        <f>COUNTIFS('registro operativa'!$G$3:$G$11268,Tabla3[[#This Row],[Nº DE SEMANA]],'registro operativa'!$Y$3:$Y$11268,"&lt;0")</f>
        <v>0</v>
      </c>
      <c r="K437" s="6">
        <f>COUNTIFS('registro operativa'!$H$3:$H$11268,Tabla3[[#This Row],[Nº DE SEMANA]],'registro operativa'!$Y$3:$Y$11268,0)</f>
        <v>0</v>
      </c>
      <c r="L437" s="6" t="str">
        <f t="shared" si="29"/>
        <v/>
      </c>
      <c r="M437" s="6" t="str">
        <f>IFERROR(AVERAGEIFS('registro operativa'!$Y$3:$Y$11268,'registro operativa'!$G$3:$G$11268,Tabla3[[#This Row],[Nº DE SEMANA]],'registro operativa'!$Y$3:$Y$11268,"&gt;0"),"")</f>
        <v/>
      </c>
      <c r="N437" s="6" t="str">
        <f>IFERROR(AVERAGEIFS('registro operativa'!$Y$3:$Y$11268,'registro operativa'!$G$3:$G$11268,Tabla3[[#This Row],[Nº DE SEMANA]],'registro operativa'!$Y$3:$Y$11268,"&lt;0"),"")</f>
        <v/>
      </c>
      <c r="O437" s="6" t="str">
        <f t="shared" si="30"/>
        <v/>
      </c>
      <c r="P437" s="6" t="str">
        <f t="shared" si="31"/>
        <v/>
      </c>
      <c r="Q437" s="23"/>
      <c r="R437" s="23"/>
      <c r="S437" s="23"/>
    </row>
    <row r="438" spans="1:19" x14ac:dyDescent="0.25">
      <c r="A438" s="23"/>
      <c r="B438" s="23"/>
      <c r="C438" s="6">
        <f>IFERROR(COUNTIFS('registro operativa'!$AE$3:$AE$11268,1,'registro operativa'!$G$3:$G$11268,Tabla3[[#This Row],[Nº DE SEMANA]]),"")</f>
        <v>0</v>
      </c>
      <c r="D438" s="6">
        <f>SUMIF(Tabla1[SEMANA],Tabla3[[#This Row],[Nº DE SEMANA]],Tabla1[GROSS])</f>
        <v>0</v>
      </c>
      <c r="E438" s="6">
        <f>SUMIF(Tabla1[SEMANA],Tabla3[[#This Row],[Nº DE SEMANA]],Tabla1[NETO EN PPRO8])</f>
        <v>0</v>
      </c>
      <c r="F438" s="6">
        <f>SUMIF(Tabla1[SEMANA],Tabla3[[#This Row],[Nº DE SEMANA]],Tabla1[FEES])</f>
        <v>0</v>
      </c>
      <c r="G438" s="6" t="str">
        <f t="shared" si="28"/>
        <v/>
      </c>
      <c r="H438" s="6">
        <f>COUNTIF('registro operativa'!$G$3:$G$11268,Tabla3[[#This Row],[Nº DE SEMANA]])</f>
        <v>0</v>
      </c>
      <c r="I438" s="6">
        <f>COUNTIFS('registro operativa'!$G$3:$G$11268,Tabla3[[#This Row],[Nº DE SEMANA]],'registro operativa'!$Y$3:$Y$11268,"&gt;0")</f>
        <v>0</v>
      </c>
      <c r="J438" s="6">
        <f>COUNTIFS('registro operativa'!$G$3:$G$11268,Tabla3[[#This Row],[Nº DE SEMANA]],'registro operativa'!$Y$3:$Y$11268,"&lt;0")</f>
        <v>0</v>
      </c>
      <c r="K438" s="6">
        <f>COUNTIFS('registro operativa'!$H$3:$H$11268,Tabla3[[#This Row],[Nº DE SEMANA]],'registro operativa'!$Y$3:$Y$11268,0)</f>
        <v>0</v>
      </c>
      <c r="L438" s="6" t="str">
        <f t="shared" si="29"/>
        <v/>
      </c>
      <c r="M438" s="6" t="str">
        <f>IFERROR(AVERAGEIFS('registro operativa'!$Y$3:$Y$11268,'registro operativa'!$G$3:$G$11268,Tabla3[[#This Row],[Nº DE SEMANA]],'registro operativa'!$Y$3:$Y$11268,"&gt;0"),"")</f>
        <v/>
      </c>
      <c r="N438" s="6" t="str">
        <f>IFERROR(AVERAGEIFS('registro operativa'!$Y$3:$Y$11268,'registro operativa'!$G$3:$G$11268,Tabla3[[#This Row],[Nº DE SEMANA]],'registro operativa'!$Y$3:$Y$11268,"&lt;0"),"")</f>
        <v/>
      </c>
      <c r="O438" s="6" t="str">
        <f t="shared" si="30"/>
        <v/>
      </c>
      <c r="P438" s="6" t="str">
        <f t="shared" si="31"/>
        <v/>
      </c>
      <c r="Q438" s="23"/>
      <c r="R438" s="23"/>
      <c r="S438" s="23"/>
    </row>
    <row r="439" spans="1:19" x14ac:dyDescent="0.25">
      <c r="A439" s="23"/>
      <c r="B439" s="23"/>
      <c r="C439" s="6">
        <f>IFERROR(COUNTIFS('registro operativa'!$AE$3:$AE$11268,1,'registro operativa'!$G$3:$G$11268,Tabla3[[#This Row],[Nº DE SEMANA]]),"")</f>
        <v>0</v>
      </c>
      <c r="D439" s="6">
        <f>SUMIF(Tabla1[SEMANA],Tabla3[[#This Row],[Nº DE SEMANA]],Tabla1[GROSS])</f>
        <v>0</v>
      </c>
      <c r="E439" s="6">
        <f>SUMIF(Tabla1[SEMANA],Tabla3[[#This Row],[Nº DE SEMANA]],Tabla1[NETO EN PPRO8])</f>
        <v>0</v>
      </c>
      <c r="F439" s="6">
        <f>SUMIF(Tabla1[SEMANA],Tabla3[[#This Row],[Nº DE SEMANA]],Tabla1[FEES])</f>
        <v>0</v>
      </c>
      <c r="G439" s="6" t="str">
        <f t="shared" si="28"/>
        <v/>
      </c>
      <c r="H439" s="6">
        <f>COUNTIF('registro operativa'!$G$3:$G$11268,Tabla3[[#This Row],[Nº DE SEMANA]])</f>
        <v>0</v>
      </c>
      <c r="I439" s="6">
        <f>COUNTIFS('registro operativa'!$G$3:$G$11268,Tabla3[[#This Row],[Nº DE SEMANA]],'registro operativa'!$Y$3:$Y$11268,"&gt;0")</f>
        <v>0</v>
      </c>
      <c r="J439" s="6">
        <f>COUNTIFS('registro operativa'!$G$3:$G$11268,Tabla3[[#This Row],[Nº DE SEMANA]],'registro operativa'!$Y$3:$Y$11268,"&lt;0")</f>
        <v>0</v>
      </c>
      <c r="K439" s="6">
        <f>COUNTIFS('registro operativa'!$H$3:$H$11268,Tabla3[[#This Row],[Nº DE SEMANA]],'registro operativa'!$Y$3:$Y$11268,0)</f>
        <v>0</v>
      </c>
      <c r="L439" s="6" t="str">
        <f t="shared" si="29"/>
        <v/>
      </c>
      <c r="M439" s="6" t="str">
        <f>IFERROR(AVERAGEIFS('registro operativa'!$Y$3:$Y$11268,'registro operativa'!$G$3:$G$11268,Tabla3[[#This Row],[Nº DE SEMANA]],'registro operativa'!$Y$3:$Y$11268,"&gt;0"),"")</f>
        <v/>
      </c>
      <c r="N439" s="6" t="str">
        <f>IFERROR(AVERAGEIFS('registro operativa'!$Y$3:$Y$11268,'registro operativa'!$G$3:$G$11268,Tabla3[[#This Row],[Nº DE SEMANA]],'registro operativa'!$Y$3:$Y$11268,"&lt;0"),"")</f>
        <v/>
      </c>
      <c r="O439" s="6" t="str">
        <f t="shared" si="30"/>
        <v/>
      </c>
      <c r="P439" s="6" t="str">
        <f t="shared" si="31"/>
        <v/>
      </c>
      <c r="Q439" s="23"/>
      <c r="R439" s="23"/>
      <c r="S439" s="23"/>
    </row>
    <row r="440" spans="1:19" x14ac:dyDescent="0.25">
      <c r="A440" s="23"/>
      <c r="B440" s="23"/>
      <c r="C440" s="6">
        <f>IFERROR(COUNTIFS('registro operativa'!$AE$3:$AE$11268,1,'registro operativa'!$G$3:$G$11268,Tabla3[[#This Row],[Nº DE SEMANA]]),"")</f>
        <v>0</v>
      </c>
      <c r="D440" s="6">
        <f>SUMIF(Tabla1[SEMANA],Tabla3[[#This Row],[Nº DE SEMANA]],Tabla1[GROSS])</f>
        <v>0</v>
      </c>
      <c r="E440" s="6">
        <f>SUMIF(Tabla1[SEMANA],Tabla3[[#This Row],[Nº DE SEMANA]],Tabla1[NETO EN PPRO8])</f>
        <v>0</v>
      </c>
      <c r="F440" s="6">
        <f>SUMIF(Tabla1[SEMANA],Tabla3[[#This Row],[Nº DE SEMANA]],Tabla1[FEES])</f>
        <v>0</v>
      </c>
      <c r="G440" s="6" t="str">
        <f t="shared" si="28"/>
        <v/>
      </c>
      <c r="H440" s="6">
        <f>COUNTIF('registro operativa'!$G$3:$G$11268,Tabla3[[#This Row],[Nº DE SEMANA]])</f>
        <v>0</v>
      </c>
      <c r="I440" s="6">
        <f>COUNTIFS('registro operativa'!$G$3:$G$11268,Tabla3[[#This Row],[Nº DE SEMANA]],'registro operativa'!$Y$3:$Y$11268,"&gt;0")</f>
        <v>0</v>
      </c>
      <c r="J440" s="6">
        <f>COUNTIFS('registro operativa'!$G$3:$G$11268,Tabla3[[#This Row],[Nº DE SEMANA]],'registro operativa'!$Y$3:$Y$11268,"&lt;0")</f>
        <v>0</v>
      </c>
      <c r="K440" s="6">
        <f>COUNTIFS('registro operativa'!$H$3:$H$11268,Tabla3[[#This Row],[Nº DE SEMANA]],'registro operativa'!$Y$3:$Y$11268,0)</f>
        <v>0</v>
      </c>
      <c r="L440" s="6" t="str">
        <f t="shared" si="29"/>
        <v/>
      </c>
      <c r="M440" s="6" t="str">
        <f>IFERROR(AVERAGEIFS('registro operativa'!$Y$3:$Y$11268,'registro operativa'!$G$3:$G$11268,Tabla3[[#This Row],[Nº DE SEMANA]],'registro operativa'!$Y$3:$Y$11268,"&gt;0"),"")</f>
        <v/>
      </c>
      <c r="N440" s="6" t="str">
        <f>IFERROR(AVERAGEIFS('registro operativa'!$Y$3:$Y$11268,'registro operativa'!$G$3:$G$11268,Tabla3[[#This Row],[Nº DE SEMANA]],'registro operativa'!$Y$3:$Y$11268,"&lt;0"),"")</f>
        <v/>
      </c>
      <c r="O440" s="6" t="str">
        <f t="shared" si="30"/>
        <v/>
      </c>
      <c r="P440" s="6" t="str">
        <f t="shared" si="31"/>
        <v/>
      </c>
      <c r="Q440" s="23"/>
      <c r="R440" s="23"/>
      <c r="S440" s="23"/>
    </row>
    <row r="441" spans="1:19" x14ac:dyDescent="0.25">
      <c r="A441" s="23"/>
      <c r="B441" s="23"/>
      <c r="C441" s="6">
        <f>IFERROR(COUNTIFS('registro operativa'!$AE$3:$AE$11268,1,'registro operativa'!$G$3:$G$11268,Tabla3[[#This Row],[Nº DE SEMANA]]),"")</f>
        <v>0</v>
      </c>
      <c r="D441" s="6">
        <f>SUMIF(Tabla1[SEMANA],Tabla3[[#This Row],[Nº DE SEMANA]],Tabla1[GROSS])</f>
        <v>0</v>
      </c>
      <c r="E441" s="6">
        <f>SUMIF(Tabla1[SEMANA],Tabla3[[#This Row],[Nº DE SEMANA]],Tabla1[NETO EN PPRO8])</f>
        <v>0</v>
      </c>
      <c r="F441" s="6">
        <f>SUMIF(Tabla1[SEMANA],Tabla3[[#This Row],[Nº DE SEMANA]],Tabla1[FEES])</f>
        <v>0</v>
      </c>
      <c r="G441" s="6" t="str">
        <f t="shared" si="28"/>
        <v/>
      </c>
      <c r="H441" s="6">
        <f>COUNTIF('registro operativa'!$G$3:$G$11268,Tabla3[[#This Row],[Nº DE SEMANA]])</f>
        <v>0</v>
      </c>
      <c r="I441" s="6">
        <f>COUNTIFS('registro operativa'!$G$3:$G$11268,Tabla3[[#This Row],[Nº DE SEMANA]],'registro operativa'!$Y$3:$Y$11268,"&gt;0")</f>
        <v>0</v>
      </c>
      <c r="J441" s="6">
        <f>COUNTIFS('registro operativa'!$G$3:$G$11268,Tabla3[[#This Row],[Nº DE SEMANA]],'registro operativa'!$Y$3:$Y$11268,"&lt;0")</f>
        <v>0</v>
      </c>
      <c r="K441" s="6">
        <f>COUNTIFS('registro operativa'!$H$3:$H$11268,Tabla3[[#This Row],[Nº DE SEMANA]],'registro operativa'!$Y$3:$Y$11268,0)</f>
        <v>0</v>
      </c>
      <c r="L441" s="6" t="str">
        <f t="shared" si="29"/>
        <v/>
      </c>
      <c r="M441" s="6" t="str">
        <f>IFERROR(AVERAGEIFS('registro operativa'!$Y$3:$Y$11268,'registro operativa'!$G$3:$G$11268,Tabla3[[#This Row],[Nº DE SEMANA]],'registro operativa'!$Y$3:$Y$11268,"&gt;0"),"")</f>
        <v/>
      </c>
      <c r="N441" s="6" t="str">
        <f>IFERROR(AVERAGEIFS('registro operativa'!$Y$3:$Y$11268,'registro operativa'!$G$3:$G$11268,Tabla3[[#This Row],[Nº DE SEMANA]],'registro operativa'!$Y$3:$Y$11268,"&lt;0"),"")</f>
        <v/>
      </c>
      <c r="O441" s="6" t="str">
        <f t="shared" si="30"/>
        <v/>
      </c>
      <c r="P441" s="6" t="str">
        <f t="shared" si="31"/>
        <v/>
      </c>
      <c r="Q441" s="23"/>
      <c r="R441" s="23"/>
      <c r="S441" s="23"/>
    </row>
    <row r="442" spans="1:19" x14ac:dyDescent="0.25">
      <c r="A442" s="23"/>
      <c r="B442" s="23"/>
      <c r="C442" s="6">
        <f>IFERROR(COUNTIFS('registro operativa'!$AE$3:$AE$11268,1,'registro operativa'!$G$3:$G$11268,Tabla3[[#This Row],[Nº DE SEMANA]]),"")</f>
        <v>0</v>
      </c>
      <c r="D442" s="6">
        <f>SUMIF(Tabla1[SEMANA],Tabla3[[#This Row],[Nº DE SEMANA]],Tabla1[GROSS])</f>
        <v>0</v>
      </c>
      <c r="E442" s="6">
        <f>SUMIF(Tabla1[SEMANA],Tabla3[[#This Row],[Nº DE SEMANA]],Tabla1[NETO EN PPRO8])</f>
        <v>0</v>
      </c>
      <c r="F442" s="6">
        <f>SUMIF(Tabla1[SEMANA],Tabla3[[#This Row],[Nº DE SEMANA]],Tabla1[FEES])</f>
        <v>0</v>
      </c>
      <c r="G442" s="6" t="str">
        <f t="shared" si="28"/>
        <v/>
      </c>
      <c r="H442" s="6">
        <f>COUNTIF('registro operativa'!$G$3:$G$11268,Tabla3[[#This Row],[Nº DE SEMANA]])</f>
        <v>0</v>
      </c>
      <c r="I442" s="6">
        <f>COUNTIFS('registro operativa'!$G$3:$G$11268,Tabla3[[#This Row],[Nº DE SEMANA]],'registro operativa'!$Y$3:$Y$11268,"&gt;0")</f>
        <v>0</v>
      </c>
      <c r="J442" s="6">
        <f>COUNTIFS('registro operativa'!$G$3:$G$11268,Tabla3[[#This Row],[Nº DE SEMANA]],'registro operativa'!$Y$3:$Y$11268,"&lt;0")</f>
        <v>0</v>
      </c>
      <c r="K442" s="6">
        <f>COUNTIFS('registro operativa'!$H$3:$H$11268,Tabla3[[#This Row],[Nº DE SEMANA]],'registro operativa'!$Y$3:$Y$11268,0)</f>
        <v>0</v>
      </c>
      <c r="L442" s="6" t="str">
        <f t="shared" si="29"/>
        <v/>
      </c>
      <c r="M442" s="6" t="str">
        <f>IFERROR(AVERAGEIFS('registro operativa'!$Y$3:$Y$11268,'registro operativa'!$G$3:$G$11268,Tabla3[[#This Row],[Nº DE SEMANA]],'registro operativa'!$Y$3:$Y$11268,"&gt;0"),"")</f>
        <v/>
      </c>
      <c r="N442" s="6" t="str">
        <f>IFERROR(AVERAGEIFS('registro operativa'!$Y$3:$Y$11268,'registro operativa'!$G$3:$G$11268,Tabla3[[#This Row],[Nº DE SEMANA]],'registro operativa'!$Y$3:$Y$11268,"&lt;0"),"")</f>
        <v/>
      </c>
      <c r="O442" s="6" t="str">
        <f t="shared" si="30"/>
        <v/>
      </c>
      <c r="P442" s="6" t="str">
        <f t="shared" si="31"/>
        <v/>
      </c>
      <c r="Q442" s="23"/>
      <c r="R442" s="23"/>
      <c r="S442" s="23"/>
    </row>
    <row r="443" spans="1:19" x14ac:dyDescent="0.25">
      <c r="A443" s="23"/>
      <c r="B443" s="23"/>
      <c r="C443" s="6">
        <f>IFERROR(COUNTIFS('registro operativa'!$AE$3:$AE$11268,1,'registro operativa'!$G$3:$G$11268,Tabla3[[#This Row],[Nº DE SEMANA]]),"")</f>
        <v>0</v>
      </c>
      <c r="D443" s="6">
        <f>SUMIF(Tabla1[SEMANA],Tabla3[[#This Row],[Nº DE SEMANA]],Tabla1[GROSS])</f>
        <v>0</v>
      </c>
      <c r="E443" s="6">
        <f>SUMIF(Tabla1[SEMANA],Tabla3[[#This Row],[Nº DE SEMANA]],Tabla1[NETO EN PPRO8])</f>
        <v>0</v>
      </c>
      <c r="F443" s="6">
        <f>SUMIF(Tabla1[SEMANA],Tabla3[[#This Row],[Nº DE SEMANA]],Tabla1[FEES])</f>
        <v>0</v>
      </c>
      <c r="G443" s="6" t="str">
        <f t="shared" si="28"/>
        <v/>
      </c>
      <c r="H443" s="6">
        <f>COUNTIF('registro operativa'!$G$3:$G$11268,Tabla3[[#This Row],[Nº DE SEMANA]])</f>
        <v>0</v>
      </c>
      <c r="I443" s="6">
        <f>COUNTIFS('registro operativa'!$G$3:$G$11268,Tabla3[[#This Row],[Nº DE SEMANA]],'registro operativa'!$Y$3:$Y$11268,"&gt;0")</f>
        <v>0</v>
      </c>
      <c r="J443" s="6">
        <f>COUNTIFS('registro operativa'!$G$3:$G$11268,Tabla3[[#This Row],[Nº DE SEMANA]],'registro operativa'!$Y$3:$Y$11268,"&lt;0")</f>
        <v>0</v>
      </c>
      <c r="K443" s="6">
        <f>COUNTIFS('registro operativa'!$H$3:$H$11268,Tabla3[[#This Row],[Nº DE SEMANA]],'registro operativa'!$Y$3:$Y$11268,0)</f>
        <v>0</v>
      </c>
      <c r="L443" s="6" t="str">
        <f t="shared" si="29"/>
        <v/>
      </c>
      <c r="M443" s="6" t="str">
        <f>IFERROR(AVERAGEIFS('registro operativa'!$Y$3:$Y$11268,'registro operativa'!$G$3:$G$11268,Tabla3[[#This Row],[Nº DE SEMANA]],'registro operativa'!$Y$3:$Y$11268,"&gt;0"),"")</f>
        <v/>
      </c>
      <c r="N443" s="6" t="str">
        <f>IFERROR(AVERAGEIFS('registro operativa'!$Y$3:$Y$11268,'registro operativa'!$G$3:$G$11268,Tabla3[[#This Row],[Nº DE SEMANA]],'registro operativa'!$Y$3:$Y$11268,"&lt;0"),"")</f>
        <v/>
      </c>
      <c r="O443" s="6" t="str">
        <f t="shared" si="30"/>
        <v/>
      </c>
      <c r="P443" s="6" t="str">
        <f t="shared" si="31"/>
        <v/>
      </c>
      <c r="Q443" s="23"/>
      <c r="R443" s="23"/>
      <c r="S443" s="23"/>
    </row>
    <row r="444" spans="1:19" x14ac:dyDescent="0.25">
      <c r="A444" s="23"/>
      <c r="B444" s="23"/>
      <c r="C444" s="6">
        <f>IFERROR(COUNTIFS('registro operativa'!$AE$3:$AE$11268,1,'registro operativa'!$G$3:$G$11268,Tabla3[[#This Row],[Nº DE SEMANA]]),"")</f>
        <v>0</v>
      </c>
      <c r="D444" s="6">
        <f>SUMIF(Tabla1[SEMANA],Tabla3[[#This Row],[Nº DE SEMANA]],Tabla1[GROSS])</f>
        <v>0</v>
      </c>
      <c r="E444" s="6">
        <f>SUMIF(Tabla1[SEMANA],Tabla3[[#This Row],[Nº DE SEMANA]],Tabla1[NETO EN PPRO8])</f>
        <v>0</v>
      </c>
      <c r="F444" s="6">
        <f>SUMIF(Tabla1[SEMANA],Tabla3[[#This Row],[Nº DE SEMANA]],Tabla1[FEES])</f>
        <v>0</v>
      </c>
      <c r="G444" s="6" t="str">
        <f t="shared" si="28"/>
        <v/>
      </c>
      <c r="H444" s="6">
        <f>COUNTIF('registro operativa'!$G$3:$G$11268,Tabla3[[#This Row],[Nº DE SEMANA]])</f>
        <v>0</v>
      </c>
      <c r="I444" s="6">
        <f>COUNTIFS('registro operativa'!$G$3:$G$11268,Tabla3[[#This Row],[Nº DE SEMANA]],'registro operativa'!$Y$3:$Y$11268,"&gt;0")</f>
        <v>0</v>
      </c>
      <c r="J444" s="6">
        <f>COUNTIFS('registro operativa'!$G$3:$G$11268,Tabla3[[#This Row],[Nº DE SEMANA]],'registro operativa'!$Y$3:$Y$11268,"&lt;0")</f>
        <v>0</v>
      </c>
      <c r="K444" s="6">
        <f>COUNTIFS('registro operativa'!$H$3:$H$11268,Tabla3[[#This Row],[Nº DE SEMANA]],'registro operativa'!$Y$3:$Y$11268,0)</f>
        <v>0</v>
      </c>
      <c r="L444" s="6" t="str">
        <f t="shared" si="29"/>
        <v/>
      </c>
      <c r="M444" s="6" t="str">
        <f>IFERROR(AVERAGEIFS('registro operativa'!$Y$3:$Y$11268,'registro operativa'!$G$3:$G$11268,Tabla3[[#This Row],[Nº DE SEMANA]],'registro operativa'!$Y$3:$Y$11268,"&gt;0"),"")</f>
        <v/>
      </c>
      <c r="N444" s="6" t="str">
        <f>IFERROR(AVERAGEIFS('registro operativa'!$Y$3:$Y$11268,'registro operativa'!$G$3:$G$11268,Tabla3[[#This Row],[Nº DE SEMANA]],'registro operativa'!$Y$3:$Y$11268,"&lt;0"),"")</f>
        <v/>
      </c>
      <c r="O444" s="6" t="str">
        <f t="shared" si="30"/>
        <v/>
      </c>
      <c r="P444" s="6" t="str">
        <f t="shared" si="31"/>
        <v/>
      </c>
      <c r="Q444" s="23"/>
      <c r="R444" s="23"/>
      <c r="S444" s="23"/>
    </row>
    <row r="445" spans="1:19" x14ac:dyDescent="0.25">
      <c r="A445" s="23"/>
      <c r="B445" s="23"/>
      <c r="C445" s="6">
        <f>IFERROR(COUNTIFS('registro operativa'!$AE$3:$AE$11268,1,'registro operativa'!$G$3:$G$11268,Tabla3[[#This Row],[Nº DE SEMANA]]),"")</f>
        <v>0</v>
      </c>
      <c r="D445" s="6">
        <f>SUMIF(Tabla1[SEMANA],Tabla3[[#This Row],[Nº DE SEMANA]],Tabla1[GROSS])</f>
        <v>0</v>
      </c>
      <c r="E445" s="6">
        <f>SUMIF(Tabla1[SEMANA],Tabla3[[#This Row],[Nº DE SEMANA]],Tabla1[NETO EN PPRO8])</f>
        <v>0</v>
      </c>
      <c r="F445" s="6">
        <f>SUMIF(Tabla1[SEMANA],Tabla3[[#This Row],[Nº DE SEMANA]],Tabla1[FEES])</f>
        <v>0</v>
      </c>
      <c r="G445" s="6" t="str">
        <f t="shared" si="28"/>
        <v/>
      </c>
      <c r="H445" s="6">
        <f>COUNTIF('registro operativa'!$G$3:$G$11268,Tabla3[[#This Row],[Nº DE SEMANA]])</f>
        <v>0</v>
      </c>
      <c r="I445" s="6">
        <f>COUNTIFS('registro operativa'!$G$3:$G$11268,Tabla3[[#This Row],[Nº DE SEMANA]],'registro operativa'!$Y$3:$Y$11268,"&gt;0")</f>
        <v>0</v>
      </c>
      <c r="J445" s="6">
        <f>COUNTIFS('registro operativa'!$G$3:$G$11268,Tabla3[[#This Row],[Nº DE SEMANA]],'registro operativa'!$Y$3:$Y$11268,"&lt;0")</f>
        <v>0</v>
      </c>
      <c r="K445" s="6">
        <f>COUNTIFS('registro operativa'!$H$3:$H$11268,Tabla3[[#This Row],[Nº DE SEMANA]],'registro operativa'!$Y$3:$Y$11268,0)</f>
        <v>0</v>
      </c>
      <c r="L445" s="6" t="str">
        <f t="shared" si="29"/>
        <v/>
      </c>
      <c r="M445" s="6" t="str">
        <f>IFERROR(AVERAGEIFS('registro operativa'!$Y$3:$Y$11268,'registro operativa'!$G$3:$G$11268,Tabla3[[#This Row],[Nº DE SEMANA]],'registro operativa'!$Y$3:$Y$11268,"&gt;0"),"")</f>
        <v/>
      </c>
      <c r="N445" s="6" t="str">
        <f>IFERROR(AVERAGEIFS('registro operativa'!$Y$3:$Y$11268,'registro operativa'!$G$3:$G$11268,Tabla3[[#This Row],[Nº DE SEMANA]],'registro operativa'!$Y$3:$Y$11268,"&lt;0"),"")</f>
        <v/>
      </c>
      <c r="O445" s="6" t="str">
        <f t="shared" si="30"/>
        <v/>
      </c>
      <c r="P445" s="6" t="str">
        <f t="shared" si="31"/>
        <v/>
      </c>
      <c r="Q445" s="23"/>
      <c r="R445" s="23"/>
      <c r="S445" s="23"/>
    </row>
    <row r="446" spans="1:19" x14ac:dyDescent="0.25">
      <c r="A446" s="23"/>
      <c r="B446" s="23"/>
      <c r="C446" s="6">
        <f>IFERROR(COUNTIFS('registro operativa'!$AE$3:$AE$11268,1,'registro operativa'!$G$3:$G$11268,Tabla3[[#This Row],[Nº DE SEMANA]]),"")</f>
        <v>0</v>
      </c>
      <c r="D446" s="6">
        <f>SUMIF(Tabla1[SEMANA],Tabla3[[#This Row],[Nº DE SEMANA]],Tabla1[GROSS])</f>
        <v>0</v>
      </c>
      <c r="E446" s="6">
        <f>SUMIF(Tabla1[SEMANA],Tabla3[[#This Row],[Nº DE SEMANA]],Tabla1[NETO EN PPRO8])</f>
        <v>0</v>
      </c>
      <c r="F446" s="6">
        <f>SUMIF(Tabla1[SEMANA],Tabla3[[#This Row],[Nº DE SEMANA]],Tabla1[FEES])</f>
        <v>0</v>
      </c>
      <c r="G446" s="6" t="str">
        <f t="shared" si="28"/>
        <v/>
      </c>
      <c r="H446" s="6">
        <f>COUNTIF('registro operativa'!$G$3:$G$11268,Tabla3[[#This Row],[Nº DE SEMANA]])</f>
        <v>0</v>
      </c>
      <c r="I446" s="6">
        <f>COUNTIFS('registro operativa'!$G$3:$G$11268,Tabla3[[#This Row],[Nº DE SEMANA]],'registro operativa'!$Y$3:$Y$11268,"&gt;0")</f>
        <v>0</v>
      </c>
      <c r="J446" s="6">
        <f>COUNTIFS('registro operativa'!$G$3:$G$11268,Tabla3[[#This Row],[Nº DE SEMANA]],'registro operativa'!$Y$3:$Y$11268,"&lt;0")</f>
        <v>0</v>
      </c>
      <c r="K446" s="6">
        <f>COUNTIFS('registro operativa'!$H$3:$H$11268,Tabla3[[#This Row],[Nº DE SEMANA]],'registro operativa'!$Y$3:$Y$11268,0)</f>
        <v>0</v>
      </c>
      <c r="L446" s="6" t="str">
        <f t="shared" si="29"/>
        <v/>
      </c>
      <c r="M446" s="6" t="str">
        <f>IFERROR(AVERAGEIFS('registro operativa'!$Y$3:$Y$11268,'registro operativa'!$G$3:$G$11268,Tabla3[[#This Row],[Nº DE SEMANA]],'registro operativa'!$Y$3:$Y$11268,"&gt;0"),"")</f>
        <v/>
      </c>
      <c r="N446" s="6" t="str">
        <f>IFERROR(AVERAGEIFS('registro operativa'!$Y$3:$Y$11268,'registro operativa'!$G$3:$G$11268,Tabla3[[#This Row],[Nº DE SEMANA]],'registro operativa'!$Y$3:$Y$11268,"&lt;0"),"")</f>
        <v/>
      </c>
      <c r="O446" s="6" t="str">
        <f t="shared" si="30"/>
        <v/>
      </c>
      <c r="P446" s="6" t="str">
        <f t="shared" si="31"/>
        <v/>
      </c>
      <c r="Q446" s="23"/>
      <c r="R446" s="23"/>
      <c r="S446" s="23"/>
    </row>
    <row r="447" spans="1:19" x14ac:dyDescent="0.25">
      <c r="A447" s="23"/>
      <c r="B447" s="23"/>
      <c r="C447" s="6">
        <f>IFERROR(COUNTIFS('registro operativa'!$AE$3:$AE$11268,1,'registro operativa'!$G$3:$G$11268,Tabla3[[#This Row],[Nº DE SEMANA]]),"")</f>
        <v>0</v>
      </c>
      <c r="D447" s="6">
        <f>SUMIF(Tabla1[SEMANA],Tabla3[[#This Row],[Nº DE SEMANA]],Tabla1[GROSS])</f>
        <v>0</v>
      </c>
      <c r="E447" s="6">
        <f>SUMIF(Tabla1[SEMANA],Tabla3[[#This Row],[Nº DE SEMANA]],Tabla1[NETO EN PPRO8])</f>
        <v>0</v>
      </c>
      <c r="F447" s="6">
        <f>SUMIF(Tabla1[SEMANA],Tabla3[[#This Row],[Nº DE SEMANA]],Tabla1[FEES])</f>
        <v>0</v>
      </c>
      <c r="G447" s="6" t="str">
        <f t="shared" si="28"/>
        <v/>
      </c>
      <c r="H447" s="6">
        <f>COUNTIF('registro operativa'!$G$3:$G$11268,Tabla3[[#This Row],[Nº DE SEMANA]])</f>
        <v>0</v>
      </c>
      <c r="I447" s="6">
        <f>COUNTIFS('registro operativa'!$G$3:$G$11268,Tabla3[[#This Row],[Nº DE SEMANA]],'registro operativa'!$Y$3:$Y$11268,"&gt;0")</f>
        <v>0</v>
      </c>
      <c r="J447" s="6">
        <f>COUNTIFS('registro operativa'!$G$3:$G$11268,Tabla3[[#This Row],[Nº DE SEMANA]],'registro operativa'!$Y$3:$Y$11268,"&lt;0")</f>
        <v>0</v>
      </c>
      <c r="K447" s="6">
        <f>COUNTIFS('registro operativa'!$H$3:$H$11268,Tabla3[[#This Row],[Nº DE SEMANA]],'registro operativa'!$Y$3:$Y$11268,0)</f>
        <v>0</v>
      </c>
      <c r="L447" s="6" t="str">
        <f t="shared" si="29"/>
        <v/>
      </c>
      <c r="M447" s="6" t="str">
        <f>IFERROR(AVERAGEIFS('registro operativa'!$Y$3:$Y$11268,'registro operativa'!$G$3:$G$11268,Tabla3[[#This Row],[Nº DE SEMANA]],'registro operativa'!$Y$3:$Y$11268,"&gt;0"),"")</f>
        <v/>
      </c>
      <c r="N447" s="6" t="str">
        <f>IFERROR(AVERAGEIFS('registro operativa'!$Y$3:$Y$11268,'registro operativa'!$G$3:$G$11268,Tabla3[[#This Row],[Nº DE SEMANA]],'registro operativa'!$Y$3:$Y$11268,"&lt;0"),"")</f>
        <v/>
      </c>
      <c r="O447" s="6" t="str">
        <f t="shared" si="30"/>
        <v/>
      </c>
      <c r="P447" s="6" t="str">
        <f t="shared" si="31"/>
        <v/>
      </c>
      <c r="Q447" s="23"/>
      <c r="R447" s="23"/>
      <c r="S447" s="23"/>
    </row>
    <row r="448" spans="1:19" x14ac:dyDescent="0.25">
      <c r="A448" s="23"/>
      <c r="B448" s="23"/>
      <c r="C448" s="6">
        <f>IFERROR(COUNTIFS('registro operativa'!$AE$3:$AE$11268,1,'registro operativa'!$G$3:$G$11268,Tabla3[[#This Row],[Nº DE SEMANA]]),"")</f>
        <v>0</v>
      </c>
      <c r="D448" s="6">
        <f>SUMIF(Tabla1[SEMANA],Tabla3[[#This Row],[Nº DE SEMANA]],Tabla1[GROSS])</f>
        <v>0</v>
      </c>
      <c r="E448" s="6">
        <f>SUMIF(Tabla1[SEMANA],Tabla3[[#This Row],[Nº DE SEMANA]],Tabla1[NETO EN PPRO8])</f>
        <v>0</v>
      </c>
      <c r="F448" s="6">
        <f>SUMIF(Tabla1[SEMANA],Tabla3[[#This Row],[Nº DE SEMANA]],Tabla1[FEES])</f>
        <v>0</v>
      </c>
      <c r="G448" s="6" t="str">
        <f t="shared" si="28"/>
        <v/>
      </c>
      <c r="H448" s="6">
        <f>COUNTIF('registro operativa'!$G$3:$G$11268,Tabla3[[#This Row],[Nº DE SEMANA]])</f>
        <v>0</v>
      </c>
      <c r="I448" s="6">
        <f>COUNTIFS('registro operativa'!$G$3:$G$11268,Tabla3[[#This Row],[Nº DE SEMANA]],'registro operativa'!$Y$3:$Y$11268,"&gt;0")</f>
        <v>0</v>
      </c>
      <c r="J448" s="6">
        <f>COUNTIFS('registro operativa'!$G$3:$G$11268,Tabla3[[#This Row],[Nº DE SEMANA]],'registro operativa'!$Y$3:$Y$11268,"&lt;0")</f>
        <v>0</v>
      </c>
      <c r="K448" s="6">
        <f>COUNTIFS('registro operativa'!$H$3:$H$11268,Tabla3[[#This Row],[Nº DE SEMANA]],'registro operativa'!$Y$3:$Y$11268,0)</f>
        <v>0</v>
      </c>
      <c r="L448" s="6" t="str">
        <f t="shared" si="29"/>
        <v/>
      </c>
      <c r="M448" s="6" t="str">
        <f>IFERROR(AVERAGEIFS('registro operativa'!$Y$3:$Y$11268,'registro operativa'!$G$3:$G$11268,Tabla3[[#This Row],[Nº DE SEMANA]],'registro operativa'!$Y$3:$Y$11268,"&gt;0"),"")</f>
        <v/>
      </c>
      <c r="N448" s="6" t="str">
        <f>IFERROR(AVERAGEIFS('registro operativa'!$Y$3:$Y$11268,'registro operativa'!$G$3:$G$11268,Tabla3[[#This Row],[Nº DE SEMANA]],'registro operativa'!$Y$3:$Y$11268,"&lt;0"),"")</f>
        <v/>
      </c>
      <c r="O448" s="6" t="str">
        <f t="shared" si="30"/>
        <v/>
      </c>
      <c r="P448" s="6" t="str">
        <f t="shared" si="31"/>
        <v/>
      </c>
      <c r="Q448" s="23"/>
      <c r="R448" s="23"/>
      <c r="S448" s="23"/>
    </row>
    <row r="449" spans="1:19" x14ac:dyDescent="0.25">
      <c r="A449" s="23"/>
      <c r="B449" s="23"/>
      <c r="C449" s="6">
        <f>IFERROR(COUNTIFS('registro operativa'!$AE$3:$AE$11268,1,'registro operativa'!$G$3:$G$11268,Tabla3[[#This Row],[Nº DE SEMANA]]),"")</f>
        <v>0</v>
      </c>
      <c r="D449" s="6">
        <f>SUMIF(Tabla1[SEMANA],Tabla3[[#This Row],[Nº DE SEMANA]],Tabla1[GROSS])</f>
        <v>0</v>
      </c>
      <c r="E449" s="6">
        <f>SUMIF(Tabla1[SEMANA],Tabla3[[#This Row],[Nº DE SEMANA]],Tabla1[NETO EN PPRO8])</f>
        <v>0</v>
      </c>
      <c r="F449" s="6">
        <f>SUMIF(Tabla1[SEMANA],Tabla3[[#This Row],[Nº DE SEMANA]],Tabla1[FEES])</f>
        <v>0</v>
      </c>
      <c r="G449" s="6" t="str">
        <f t="shared" si="28"/>
        <v/>
      </c>
      <c r="H449" s="6">
        <f>COUNTIF('registro operativa'!$G$3:$G$11268,Tabla3[[#This Row],[Nº DE SEMANA]])</f>
        <v>0</v>
      </c>
      <c r="I449" s="6">
        <f>COUNTIFS('registro operativa'!$G$3:$G$11268,Tabla3[[#This Row],[Nº DE SEMANA]],'registro operativa'!$Y$3:$Y$11268,"&gt;0")</f>
        <v>0</v>
      </c>
      <c r="J449" s="6">
        <f>COUNTIFS('registro operativa'!$G$3:$G$11268,Tabla3[[#This Row],[Nº DE SEMANA]],'registro operativa'!$Y$3:$Y$11268,"&lt;0")</f>
        <v>0</v>
      </c>
      <c r="K449" s="6">
        <f>COUNTIFS('registro operativa'!$H$3:$H$11268,Tabla3[[#This Row],[Nº DE SEMANA]],'registro operativa'!$Y$3:$Y$11268,0)</f>
        <v>0</v>
      </c>
      <c r="L449" s="6" t="str">
        <f t="shared" si="29"/>
        <v/>
      </c>
      <c r="M449" s="6" t="str">
        <f>IFERROR(AVERAGEIFS('registro operativa'!$Y$3:$Y$11268,'registro operativa'!$G$3:$G$11268,Tabla3[[#This Row],[Nº DE SEMANA]],'registro operativa'!$Y$3:$Y$11268,"&gt;0"),"")</f>
        <v/>
      </c>
      <c r="N449" s="6" t="str">
        <f>IFERROR(AVERAGEIFS('registro operativa'!$Y$3:$Y$11268,'registro operativa'!$G$3:$G$11268,Tabla3[[#This Row],[Nº DE SEMANA]],'registro operativa'!$Y$3:$Y$11268,"&lt;0"),"")</f>
        <v/>
      </c>
      <c r="O449" s="6" t="str">
        <f t="shared" si="30"/>
        <v/>
      </c>
      <c r="P449" s="6" t="str">
        <f t="shared" si="31"/>
        <v/>
      </c>
      <c r="Q449" s="23"/>
      <c r="R449" s="23"/>
      <c r="S449" s="23"/>
    </row>
    <row r="450" spans="1:19" x14ac:dyDescent="0.25">
      <c r="A450" s="23"/>
      <c r="B450" s="23"/>
      <c r="C450" s="6">
        <f>IFERROR(COUNTIFS('registro operativa'!$AE$3:$AE$11268,1,'registro operativa'!$G$3:$G$11268,Tabla3[[#This Row],[Nº DE SEMANA]]),"")</f>
        <v>0</v>
      </c>
      <c r="D450" s="6">
        <f>SUMIF(Tabla1[SEMANA],Tabla3[[#This Row],[Nº DE SEMANA]],Tabla1[GROSS])</f>
        <v>0</v>
      </c>
      <c r="E450" s="6">
        <f>SUMIF(Tabla1[SEMANA],Tabla3[[#This Row],[Nº DE SEMANA]],Tabla1[NETO EN PPRO8])</f>
        <v>0</v>
      </c>
      <c r="F450" s="6">
        <f>SUMIF(Tabla1[SEMANA],Tabla3[[#This Row],[Nº DE SEMANA]],Tabla1[FEES])</f>
        <v>0</v>
      </c>
      <c r="G450" s="6" t="str">
        <f t="shared" si="28"/>
        <v/>
      </c>
      <c r="H450" s="6">
        <f>COUNTIF('registro operativa'!$G$3:$G$11268,Tabla3[[#This Row],[Nº DE SEMANA]])</f>
        <v>0</v>
      </c>
      <c r="I450" s="6">
        <f>COUNTIFS('registro operativa'!$G$3:$G$11268,Tabla3[[#This Row],[Nº DE SEMANA]],'registro operativa'!$Y$3:$Y$11268,"&gt;0")</f>
        <v>0</v>
      </c>
      <c r="J450" s="6">
        <f>COUNTIFS('registro operativa'!$G$3:$G$11268,Tabla3[[#This Row],[Nº DE SEMANA]],'registro operativa'!$Y$3:$Y$11268,"&lt;0")</f>
        <v>0</v>
      </c>
      <c r="K450" s="6">
        <f>COUNTIFS('registro operativa'!$H$3:$H$11268,Tabla3[[#This Row],[Nº DE SEMANA]],'registro operativa'!$Y$3:$Y$11268,0)</f>
        <v>0</v>
      </c>
      <c r="L450" s="6" t="str">
        <f t="shared" si="29"/>
        <v/>
      </c>
      <c r="M450" s="6" t="str">
        <f>IFERROR(AVERAGEIFS('registro operativa'!$Y$3:$Y$11268,'registro operativa'!$G$3:$G$11268,Tabla3[[#This Row],[Nº DE SEMANA]],'registro operativa'!$Y$3:$Y$11268,"&gt;0"),"")</f>
        <v/>
      </c>
      <c r="N450" s="6" t="str">
        <f>IFERROR(AVERAGEIFS('registro operativa'!$Y$3:$Y$11268,'registro operativa'!$G$3:$G$11268,Tabla3[[#This Row],[Nº DE SEMANA]],'registro operativa'!$Y$3:$Y$11268,"&lt;0"),"")</f>
        <v/>
      </c>
      <c r="O450" s="6" t="str">
        <f t="shared" si="30"/>
        <v/>
      </c>
      <c r="P450" s="6" t="str">
        <f t="shared" si="31"/>
        <v/>
      </c>
      <c r="Q450" s="23"/>
      <c r="R450" s="23"/>
      <c r="S450" s="23"/>
    </row>
    <row r="451" spans="1:19" x14ac:dyDescent="0.25">
      <c r="A451" s="23"/>
      <c r="B451" s="23"/>
      <c r="C451" s="6">
        <f>IFERROR(COUNTIFS('registro operativa'!$AE$3:$AE$11268,1,'registro operativa'!$G$3:$G$11268,Tabla3[[#This Row],[Nº DE SEMANA]]),"")</f>
        <v>0</v>
      </c>
      <c r="D451" s="6">
        <f>SUMIF(Tabla1[SEMANA],Tabla3[[#This Row],[Nº DE SEMANA]],Tabla1[GROSS])</f>
        <v>0</v>
      </c>
      <c r="E451" s="6">
        <f>SUMIF(Tabla1[SEMANA],Tabla3[[#This Row],[Nº DE SEMANA]],Tabla1[NETO EN PPRO8])</f>
        <v>0</v>
      </c>
      <c r="F451" s="6">
        <f>SUMIF(Tabla1[SEMANA],Tabla3[[#This Row],[Nº DE SEMANA]],Tabla1[FEES])</f>
        <v>0</v>
      </c>
      <c r="G451" s="6" t="str">
        <f t="shared" si="28"/>
        <v/>
      </c>
      <c r="H451" s="6">
        <f>COUNTIF('registro operativa'!$G$3:$G$11268,Tabla3[[#This Row],[Nº DE SEMANA]])</f>
        <v>0</v>
      </c>
      <c r="I451" s="6">
        <f>COUNTIFS('registro operativa'!$G$3:$G$11268,Tabla3[[#This Row],[Nº DE SEMANA]],'registro operativa'!$Y$3:$Y$11268,"&gt;0")</f>
        <v>0</v>
      </c>
      <c r="J451" s="6">
        <f>COUNTIFS('registro operativa'!$G$3:$G$11268,Tabla3[[#This Row],[Nº DE SEMANA]],'registro operativa'!$Y$3:$Y$11268,"&lt;0")</f>
        <v>0</v>
      </c>
      <c r="K451" s="6">
        <f>COUNTIFS('registro operativa'!$H$3:$H$11268,Tabla3[[#This Row],[Nº DE SEMANA]],'registro operativa'!$Y$3:$Y$11268,0)</f>
        <v>0</v>
      </c>
      <c r="L451" s="6" t="str">
        <f t="shared" si="29"/>
        <v/>
      </c>
      <c r="M451" s="6" t="str">
        <f>IFERROR(AVERAGEIFS('registro operativa'!$Y$3:$Y$11268,'registro operativa'!$G$3:$G$11268,Tabla3[[#This Row],[Nº DE SEMANA]],'registro operativa'!$Y$3:$Y$11268,"&gt;0"),"")</f>
        <v/>
      </c>
      <c r="N451" s="6" t="str">
        <f>IFERROR(AVERAGEIFS('registro operativa'!$Y$3:$Y$11268,'registro operativa'!$G$3:$G$11268,Tabla3[[#This Row],[Nº DE SEMANA]],'registro operativa'!$Y$3:$Y$11268,"&lt;0"),"")</f>
        <v/>
      </c>
      <c r="O451" s="6" t="str">
        <f t="shared" si="30"/>
        <v/>
      </c>
      <c r="P451" s="6" t="str">
        <f t="shared" si="31"/>
        <v/>
      </c>
      <c r="Q451" s="23"/>
      <c r="R451" s="23"/>
      <c r="S451" s="23"/>
    </row>
    <row r="452" spans="1:19" x14ac:dyDescent="0.25">
      <c r="A452" s="23"/>
      <c r="B452" s="23"/>
      <c r="C452" s="6">
        <f>IFERROR(COUNTIFS('registro operativa'!$AE$3:$AE$11268,1,'registro operativa'!$G$3:$G$11268,Tabla3[[#This Row],[Nº DE SEMANA]]),"")</f>
        <v>0</v>
      </c>
      <c r="D452" s="6">
        <f>SUMIF(Tabla1[SEMANA],Tabla3[[#This Row],[Nº DE SEMANA]],Tabla1[GROSS])</f>
        <v>0</v>
      </c>
      <c r="E452" s="6">
        <f>SUMIF(Tabla1[SEMANA],Tabla3[[#This Row],[Nº DE SEMANA]],Tabla1[NETO EN PPRO8])</f>
        <v>0</v>
      </c>
      <c r="F452" s="6">
        <f>SUMIF(Tabla1[SEMANA],Tabla3[[#This Row],[Nº DE SEMANA]],Tabla1[FEES])</f>
        <v>0</v>
      </c>
      <c r="G452" s="6" t="str">
        <f t="shared" si="28"/>
        <v/>
      </c>
      <c r="H452" s="6">
        <f>COUNTIF('registro operativa'!$G$3:$G$11268,Tabla3[[#This Row],[Nº DE SEMANA]])</f>
        <v>0</v>
      </c>
      <c r="I452" s="6">
        <f>COUNTIFS('registro operativa'!$G$3:$G$11268,Tabla3[[#This Row],[Nº DE SEMANA]],'registro operativa'!$Y$3:$Y$11268,"&gt;0")</f>
        <v>0</v>
      </c>
      <c r="J452" s="6">
        <f>COUNTIFS('registro operativa'!$G$3:$G$11268,Tabla3[[#This Row],[Nº DE SEMANA]],'registro operativa'!$Y$3:$Y$11268,"&lt;0")</f>
        <v>0</v>
      </c>
      <c r="K452" s="6">
        <f>COUNTIFS('registro operativa'!$H$3:$H$11268,Tabla3[[#This Row],[Nº DE SEMANA]],'registro operativa'!$Y$3:$Y$11268,0)</f>
        <v>0</v>
      </c>
      <c r="L452" s="6" t="str">
        <f t="shared" si="29"/>
        <v/>
      </c>
      <c r="M452" s="6" t="str">
        <f>IFERROR(AVERAGEIFS('registro operativa'!$Y$3:$Y$11268,'registro operativa'!$G$3:$G$11268,Tabla3[[#This Row],[Nº DE SEMANA]],'registro operativa'!$Y$3:$Y$11268,"&gt;0"),"")</f>
        <v/>
      </c>
      <c r="N452" s="6" t="str">
        <f>IFERROR(AVERAGEIFS('registro operativa'!$Y$3:$Y$11268,'registro operativa'!$G$3:$G$11268,Tabla3[[#This Row],[Nº DE SEMANA]],'registro operativa'!$Y$3:$Y$11268,"&lt;0"),"")</f>
        <v/>
      </c>
      <c r="O452" s="6" t="str">
        <f t="shared" si="30"/>
        <v/>
      </c>
      <c r="P452" s="6" t="str">
        <f t="shared" si="31"/>
        <v/>
      </c>
      <c r="Q452" s="23"/>
      <c r="R452" s="23"/>
      <c r="S452" s="23"/>
    </row>
    <row r="453" spans="1:19" x14ac:dyDescent="0.25">
      <c r="A453" s="23"/>
      <c r="B453" s="23"/>
      <c r="C453" s="6">
        <f>IFERROR(COUNTIFS('registro operativa'!$AE$3:$AE$11268,1,'registro operativa'!$G$3:$G$11268,Tabla3[[#This Row],[Nº DE SEMANA]]),"")</f>
        <v>0</v>
      </c>
      <c r="D453" s="6">
        <f>SUMIF(Tabla1[SEMANA],Tabla3[[#This Row],[Nº DE SEMANA]],Tabla1[GROSS])</f>
        <v>0</v>
      </c>
      <c r="E453" s="6">
        <f>SUMIF(Tabla1[SEMANA],Tabla3[[#This Row],[Nº DE SEMANA]],Tabla1[NETO EN PPRO8])</f>
        <v>0</v>
      </c>
      <c r="F453" s="6">
        <f>SUMIF(Tabla1[SEMANA],Tabla3[[#This Row],[Nº DE SEMANA]],Tabla1[FEES])</f>
        <v>0</v>
      </c>
      <c r="G453" s="6" t="str">
        <f t="shared" si="28"/>
        <v/>
      </c>
      <c r="H453" s="6">
        <f>COUNTIF('registro operativa'!$G$3:$G$11268,Tabla3[[#This Row],[Nº DE SEMANA]])</f>
        <v>0</v>
      </c>
      <c r="I453" s="6">
        <f>COUNTIFS('registro operativa'!$G$3:$G$11268,Tabla3[[#This Row],[Nº DE SEMANA]],'registro operativa'!$Y$3:$Y$11268,"&gt;0")</f>
        <v>0</v>
      </c>
      <c r="J453" s="6">
        <f>COUNTIFS('registro operativa'!$G$3:$G$11268,Tabla3[[#This Row],[Nº DE SEMANA]],'registro operativa'!$Y$3:$Y$11268,"&lt;0")</f>
        <v>0</v>
      </c>
      <c r="K453" s="6">
        <f>COUNTIFS('registro operativa'!$H$3:$H$11268,Tabla3[[#This Row],[Nº DE SEMANA]],'registro operativa'!$Y$3:$Y$11268,0)</f>
        <v>0</v>
      </c>
      <c r="L453" s="6" t="str">
        <f t="shared" si="29"/>
        <v/>
      </c>
      <c r="M453" s="6" t="str">
        <f>IFERROR(AVERAGEIFS('registro operativa'!$Y$3:$Y$11268,'registro operativa'!$G$3:$G$11268,Tabla3[[#This Row],[Nº DE SEMANA]],'registro operativa'!$Y$3:$Y$11268,"&gt;0"),"")</f>
        <v/>
      </c>
      <c r="N453" s="6" t="str">
        <f>IFERROR(AVERAGEIFS('registro operativa'!$Y$3:$Y$11268,'registro operativa'!$G$3:$G$11268,Tabla3[[#This Row],[Nº DE SEMANA]],'registro operativa'!$Y$3:$Y$11268,"&lt;0"),"")</f>
        <v/>
      </c>
      <c r="O453" s="6" t="str">
        <f t="shared" si="30"/>
        <v/>
      </c>
      <c r="P453" s="6" t="str">
        <f t="shared" si="31"/>
        <v/>
      </c>
      <c r="Q453" s="23"/>
      <c r="R453" s="23"/>
      <c r="S453" s="23"/>
    </row>
    <row r="454" spans="1:19" x14ac:dyDescent="0.25">
      <c r="A454" s="23"/>
      <c r="B454" s="23"/>
      <c r="C454" s="6">
        <f>IFERROR(COUNTIFS('registro operativa'!$AE$3:$AE$11268,1,'registro operativa'!$G$3:$G$11268,Tabla3[[#This Row],[Nº DE SEMANA]]),"")</f>
        <v>0</v>
      </c>
      <c r="D454" s="6">
        <f>SUMIF(Tabla1[SEMANA],Tabla3[[#This Row],[Nº DE SEMANA]],Tabla1[GROSS])</f>
        <v>0</v>
      </c>
      <c r="E454" s="6">
        <f>SUMIF(Tabla1[SEMANA],Tabla3[[#This Row],[Nº DE SEMANA]],Tabla1[NETO EN PPRO8])</f>
        <v>0</v>
      </c>
      <c r="F454" s="6">
        <f>SUMIF(Tabla1[SEMANA],Tabla3[[#This Row],[Nº DE SEMANA]],Tabla1[FEES])</f>
        <v>0</v>
      </c>
      <c r="G454" s="6" t="str">
        <f t="shared" si="28"/>
        <v/>
      </c>
      <c r="H454" s="6">
        <f>COUNTIF('registro operativa'!$G$3:$G$11268,Tabla3[[#This Row],[Nº DE SEMANA]])</f>
        <v>0</v>
      </c>
      <c r="I454" s="6">
        <f>COUNTIFS('registro operativa'!$G$3:$G$11268,Tabla3[[#This Row],[Nº DE SEMANA]],'registro operativa'!$Y$3:$Y$11268,"&gt;0")</f>
        <v>0</v>
      </c>
      <c r="J454" s="6">
        <f>COUNTIFS('registro operativa'!$G$3:$G$11268,Tabla3[[#This Row],[Nº DE SEMANA]],'registro operativa'!$Y$3:$Y$11268,"&lt;0")</f>
        <v>0</v>
      </c>
      <c r="K454" s="6">
        <f>COUNTIFS('registro operativa'!$H$3:$H$11268,Tabla3[[#This Row],[Nº DE SEMANA]],'registro operativa'!$Y$3:$Y$11268,0)</f>
        <v>0</v>
      </c>
      <c r="L454" s="6" t="str">
        <f t="shared" si="29"/>
        <v/>
      </c>
      <c r="M454" s="6" t="str">
        <f>IFERROR(AVERAGEIFS('registro operativa'!$Y$3:$Y$11268,'registro operativa'!$G$3:$G$11268,Tabla3[[#This Row],[Nº DE SEMANA]],'registro operativa'!$Y$3:$Y$11268,"&gt;0"),"")</f>
        <v/>
      </c>
      <c r="N454" s="6" t="str">
        <f>IFERROR(AVERAGEIFS('registro operativa'!$Y$3:$Y$11268,'registro operativa'!$G$3:$G$11268,Tabla3[[#This Row],[Nº DE SEMANA]],'registro operativa'!$Y$3:$Y$11268,"&lt;0"),"")</f>
        <v/>
      </c>
      <c r="O454" s="6" t="str">
        <f t="shared" si="30"/>
        <v/>
      </c>
      <c r="P454" s="6" t="str">
        <f t="shared" si="31"/>
        <v/>
      </c>
      <c r="Q454" s="23"/>
      <c r="R454" s="23"/>
      <c r="S454" s="23"/>
    </row>
    <row r="455" spans="1:19" x14ac:dyDescent="0.25">
      <c r="A455" s="23"/>
      <c r="B455" s="23"/>
      <c r="C455" s="6">
        <f>IFERROR(COUNTIFS('registro operativa'!$AE$3:$AE$11268,1,'registro operativa'!$G$3:$G$11268,Tabla3[[#This Row],[Nº DE SEMANA]]),"")</f>
        <v>0</v>
      </c>
      <c r="D455" s="6">
        <f>SUMIF(Tabla1[SEMANA],Tabla3[[#This Row],[Nº DE SEMANA]],Tabla1[GROSS])</f>
        <v>0</v>
      </c>
      <c r="E455" s="6">
        <f>SUMIF(Tabla1[SEMANA],Tabla3[[#This Row],[Nº DE SEMANA]],Tabla1[NETO EN PPRO8])</f>
        <v>0</v>
      </c>
      <c r="F455" s="6">
        <f>SUMIF(Tabla1[SEMANA],Tabla3[[#This Row],[Nº DE SEMANA]],Tabla1[FEES])</f>
        <v>0</v>
      </c>
      <c r="G455" s="6" t="str">
        <f t="shared" si="28"/>
        <v/>
      </c>
      <c r="H455" s="6">
        <f>COUNTIF('registro operativa'!$G$3:$G$11268,Tabla3[[#This Row],[Nº DE SEMANA]])</f>
        <v>0</v>
      </c>
      <c r="I455" s="6">
        <f>COUNTIFS('registro operativa'!$G$3:$G$11268,Tabla3[[#This Row],[Nº DE SEMANA]],'registro operativa'!$Y$3:$Y$11268,"&gt;0")</f>
        <v>0</v>
      </c>
      <c r="J455" s="6">
        <f>COUNTIFS('registro operativa'!$G$3:$G$11268,Tabla3[[#This Row],[Nº DE SEMANA]],'registro operativa'!$Y$3:$Y$11268,"&lt;0")</f>
        <v>0</v>
      </c>
      <c r="K455" s="6">
        <f>COUNTIFS('registro operativa'!$H$3:$H$11268,Tabla3[[#This Row],[Nº DE SEMANA]],'registro operativa'!$Y$3:$Y$11268,0)</f>
        <v>0</v>
      </c>
      <c r="L455" s="6" t="str">
        <f t="shared" si="29"/>
        <v/>
      </c>
      <c r="M455" s="6" t="str">
        <f>IFERROR(AVERAGEIFS('registro operativa'!$Y$3:$Y$11268,'registro operativa'!$G$3:$G$11268,Tabla3[[#This Row],[Nº DE SEMANA]],'registro operativa'!$Y$3:$Y$11268,"&gt;0"),"")</f>
        <v/>
      </c>
      <c r="N455" s="6" t="str">
        <f>IFERROR(AVERAGEIFS('registro operativa'!$Y$3:$Y$11268,'registro operativa'!$G$3:$G$11268,Tabla3[[#This Row],[Nº DE SEMANA]],'registro operativa'!$Y$3:$Y$11268,"&lt;0"),"")</f>
        <v/>
      </c>
      <c r="O455" s="6" t="str">
        <f t="shared" si="30"/>
        <v/>
      </c>
      <c r="P455" s="6" t="str">
        <f t="shared" si="31"/>
        <v/>
      </c>
      <c r="Q455" s="23"/>
      <c r="R455" s="23"/>
      <c r="S455" s="23"/>
    </row>
    <row r="456" spans="1:19" x14ac:dyDescent="0.25">
      <c r="A456" s="23"/>
      <c r="B456" s="23"/>
      <c r="C456" s="6">
        <f>IFERROR(COUNTIFS('registro operativa'!$AE$3:$AE$11268,1,'registro operativa'!$G$3:$G$11268,Tabla3[[#This Row],[Nº DE SEMANA]]),"")</f>
        <v>0</v>
      </c>
      <c r="D456" s="6">
        <f>SUMIF(Tabla1[SEMANA],Tabla3[[#This Row],[Nº DE SEMANA]],Tabla1[GROSS])</f>
        <v>0</v>
      </c>
      <c r="E456" s="6">
        <f>SUMIF(Tabla1[SEMANA],Tabla3[[#This Row],[Nº DE SEMANA]],Tabla1[NETO EN PPRO8])</f>
        <v>0</v>
      </c>
      <c r="F456" s="6">
        <f>SUMIF(Tabla1[SEMANA],Tabla3[[#This Row],[Nº DE SEMANA]],Tabla1[FEES])</f>
        <v>0</v>
      </c>
      <c r="G456" s="6" t="str">
        <f t="shared" ref="G456:G519" si="32">IFERROR(E456/C456,"")</f>
        <v/>
      </c>
      <c r="H456" s="6">
        <f>COUNTIF('registro operativa'!$G$3:$G$11268,Tabla3[[#This Row],[Nº DE SEMANA]])</f>
        <v>0</v>
      </c>
      <c r="I456" s="6">
        <f>COUNTIFS('registro operativa'!$G$3:$G$11268,Tabla3[[#This Row],[Nº DE SEMANA]],'registro operativa'!$Y$3:$Y$11268,"&gt;0")</f>
        <v>0</v>
      </c>
      <c r="J456" s="6">
        <f>COUNTIFS('registro operativa'!$G$3:$G$11268,Tabla3[[#This Row],[Nº DE SEMANA]],'registro operativa'!$Y$3:$Y$11268,"&lt;0")</f>
        <v>0</v>
      </c>
      <c r="K456" s="6">
        <f>COUNTIFS('registro operativa'!$H$3:$H$11268,Tabla3[[#This Row],[Nº DE SEMANA]],'registro operativa'!$Y$3:$Y$11268,0)</f>
        <v>0</v>
      </c>
      <c r="L456" s="6" t="str">
        <f t="shared" ref="L456:L519" si="33">IFERROR(H456/C456,"")</f>
        <v/>
      </c>
      <c r="M456" s="6" t="str">
        <f>IFERROR(AVERAGEIFS('registro operativa'!$Y$3:$Y$11268,'registro operativa'!$G$3:$G$11268,Tabla3[[#This Row],[Nº DE SEMANA]],'registro operativa'!$Y$3:$Y$11268,"&gt;0"),"")</f>
        <v/>
      </c>
      <c r="N456" s="6" t="str">
        <f>IFERROR(AVERAGEIFS('registro operativa'!$Y$3:$Y$11268,'registro operativa'!$G$3:$G$11268,Tabla3[[#This Row],[Nº DE SEMANA]],'registro operativa'!$Y$3:$Y$11268,"&lt;0"),"")</f>
        <v/>
      </c>
      <c r="O456" s="6" t="str">
        <f t="shared" ref="O456:O519" si="34">IFERROR(I456/(H456-K456),"")</f>
        <v/>
      </c>
      <c r="P456" s="6" t="str">
        <f t="shared" ref="P456:P519" si="35">IFERROR(M456/N456,"")</f>
        <v/>
      </c>
      <c r="Q456" s="23"/>
      <c r="R456" s="23"/>
      <c r="S456" s="23"/>
    </row>
    <row r="457" spans="1:19" x14ac:dyDescent="0.25">
      <c r="A457" s="23"/>
      <c r="B457" s="23"/>
      <c r="C457" s="6">
        <f>IFERROR(COUNTIFS('registro operativa'!$AE$3:$AE$11268,1,'registro operativa'!$G$3:$G$11268,Tabla3[[#This Row],[Nº DE SEMANA]]),"")</f>
        <v>0</v>
      </c>
      <c r="D457" s="6">
        <f>SUMIF(Tabla1[SEMANA],Tabla3[[#This Row],[Nº DE SEMANA]],Tabla1[GROSS])</f>
        <v>0</v>
      </c>
      <c r="E457" s="6">
        <f>SUMIF(Tabla1[SEMANA],Tabla3[[#This Row],[Nº DE SEMANA]],Tabla1[NETO EN PPRO8])</f>
        <v>0</v>
      </c>
      <c r="F457" s="6">
        <f>SUMIF(Tabla1[SEMANA],Tabla3[[#This Row],[Nº DE SEMANA]],Tabla1[FEES])</f>
        <v>0</v>
      </c>
      <c r="G457" s="6" t="str">
        <f t="shared" si="32"/>
        <v/>
      </c>
      <c r="H457" s="6">
        <f>COUNTIF('registro operativa'!$G$3:$G$11268,Tabla3[[#This Row],[Nº DE SEMANA]])</f>
        <v>0</v>
      </c>
      <c r="I457" s="6">
        <f>COUNTIFS('registro operativa'!$G$3:$G$11268,Tabla3[[#This Row],[Nº DE SEMANA]],'registro operativa'!$Y$3:$Y$11268,"&gt;0")</f>
        <v>0</v>
      </c>
      <c r="J457" s="6">
        <f>COUNTIFS('registro operativa'!$G$3:$G$11268,Tabla3[[#This Row],[Nº DE SEMANA]],'registro operativa'!$Y$3:$Y$11268,"&lt;0")</f>
        <v>0</v>
      </c>
      <c r="K457" s="6">
        <f>COUNTIFS('registro operativa'!$H$3:$H$11268,Tabla3[[#This Row],[Nº DE SEMANA]],'registro operativa'!$Y$3:$Y$11268,0)</f>
        <v>0</v>
      </c>
      <c r="L457" s="6" t="str">
        <f t="shared" si="33"/>
        <v/>
      </c>
      <c r="M457" s="6" t="str">
        <f>IFERROR(AVERAGEIFS('registro operativa'!$Y$3:$Y$11268,'registro operativa'!$G$3:$G$11268,Tabla3[[#This Row],[Nº DE SEMANA]],'registro operativa'!$Y$3:$Y$11268,"&gt;0"),"")</f>
        <v/>
      </c>
      <c r="N457" s="6" t="str">
        <f>IFERROR(AVERAGEIFS('registro operativa'!$Y$3:$Y$11268,'registro operativa'!$G$3:$G$11268,Tabla3[[#This Row],[Nº DE SEMANA]],'registro operativa'!$Y$3:$Y$11268,"&lt;0"),"")</f>
        <v/>
      </c>
      <c r="O457" s="6" t="str">
        <f t="shared" si="34"/>
        <v/>
      </c>
      <c r="P457" s="6" t="str">
        <f t="shared" si="35"/>
        <v/>
      </c>
      <c r="Q457" s="23"/>
      <c r="R457" s="23"/>
      <c r="S457" s="23"/>
    </row>
    <row r="458" spans="1:19" x14ac:dyDescent="0.25">
      <c r="A458" s="23"/>
      <c r="B458" s="23"/>
      <c r="C458" s="6">
        <f>IFERROR(COUNTIFS('registro operativa'!$AE$3:$AE$11268,1,'registro operativa'!$G$3:$G$11268,Tabla3[[#This Row],[Nº DE SEMANA]]),"")</f>
        <v>0</v>
      </c>
      <c r="D458" s="6">
        <f>SUMIF(Tabla1[SEMANA],Tabla3[[#This Row],[Nº DE SEMANA]],Tabla1[GROSS])</f>
        <v>0</v>
      </c>
      <c r="E458" s="6">
        <f>SUMIF(Tabla1[SEMANA],Tabla3[[#This Row],[Nº DE SEMANA]],Tabla1[NETO EN PPRO8])</f>
        <v>0</v>
      </c>
      <c r="F458" s="6">
        <f>SUMIF(Tabla1[SEMANA],Tabla3[[#This Row],[Nº DE SEMANA]],Tabla1[FEES])</f>
        <v>0</v>
      </c>
      <c r="G458" s="6" t="str">
        <f t="shared" si="32"/>
        <v/>
      </c>
      <c r="H458" s="6">
        <f>COUNTIF('registro operativa'!$G$3:$G$11268,Tabla3[[#This Row],[Nº DE SEMANA]])</f>
        <v>0</v>
      </c>
      <c r="I458" s="6">
        <f>COUNTIFS('registro operativa'!$G$3:$G$11268,Tabla3[[#This Row],[Nº DE SEMANA]],'registro operativa'!$Y$3:$Y$11268,"&gt;0")</f>
        <v>0</v>
      </c>
      <c r="J458" s="6">
        <f>COUNTIFS('registro operativa'!$G$3:$G$11268,Tabla3[[#This Row],[Nº DE SEMANA]],'registro operativa'!$Y$3:$Y$11268,"&lt;0")</f>
        <v>0</v>
      </c>
      <c r="K458" s="6">
        <f>COUNTIFS('registro operativa'!$H$3:$H$11268,Tabla3[[#This Row],[Nº DE SEMANA]],'registro operativa'!$Y$3:$Y$11268,0)</f>
        <v>0</v>
      </c>
      <c r="L458" s="6" t="str">
        <f t="shared" si="33"/>
        <v/>
      </c>
      <c r="M458" s="6" t="str">
        <f>IFERROR(AVERAGEIFS('registro operativa'!$Y$3:$Y$11268,'registro operativa'!$G$3:$G$11268,Tabla3[[#This Row],[Nº DE SEMANA]],'registro operativa'!$Y$3:$Y$11268,"&gt;0"),"")</f>
        <v/>
      </c>
      <c r="N458" s="6" t="str">
        <f>IFERROR(AVERAGEIFS('registro operativa'!$Y$3:$Y$11268,'registro operativa'!$G$3:$G$11268,Tabla3[[#This Row],[Nº DE SEMANA]],'registro operativa'!$Y$3:$Y$11268,"&lt;0"),"")</f>
        <v/>
      </c>
      <c r="O458" s="6" t="str">
        <f t="shared" si="34"/>
        <v/>
      </c>
      <c r="P458" s="6" t="str">
        <f t="shared" si="35"/>
        <v/>
      </c>
      <c r="Q458" s="23"/>
      <c r="R458" s="23"/>
      <c r="S458" s="23"/>
    </row>
    <row r="459" spans="1:19" x14ac:dyDescent="0.25">
      <c r="A459" s="23"/>
      <c r="B459" s="23"/>
      <c r="C459" s="6">
        <f>IFERROR(COUNTIFS('registro operativa'!$AE$3:$AE$11268,1,'registro operativa'!$G$3:$G$11268,Tabla3[[#This Row],[Nº DE SEMANA]]),"")</f>
        <v>0</v>
      </c>
      <c r="D459" s="6">
        <f>SUMIF(Tabla1[SEMANA],Tabla3[[#This Row],[Nº DE SEMANA]],Tabla1[GROSS])</f>
        <v>0</v>
      </c>
      <c r="E459" s="6">
        <f>SUMIF(Tabla1[SEMANA],Tabla3[[#This Row],[Nº DE SEMANA]],Tabla1[NETO EN PPRO8])</f>
        <v>0</v>
      </c>
      <c r="F459" s="6">
        <f>SUMIF(Tabla1[SEMANA],Tabla3[[#This Row],[Nº DE SEMANA]],Tabla1[FEES])</f>
        <v>0</v>
      </c>
      <c r="G459" s="6" t="str">
        <f t="shared" si="32"/>
        <v/>
      </c>
      <c r="H459" s="6">
        <f>COUNTIF('registro operativa'!$G$3:$G$11268,Tabla3[[#This Row],[Nº DE SEMANA]])</f>
        <v>0</v>
      </c>
      <c r="I459" s="6">
        <f>COUNTIFS('registro operativa'!$G$3:$G$11268,Tabla3[[#This Row],[Nº DE SEMANA]],'registro operativa'!$Y$3:$Y$11268,"&gt;0")</f>
        <v>0</v>
      </c>
      <c r="J459" s="6">
        <f>COUNTIFS('registro operativa'!$G$3:$G$11268,Tabla3[[#This Row],[Nº DE SEMANA]],'registro operativa'!$Y$3:$Y$11268,"&lt;0")</f>
        <v>0</v>
      </c>
      <c r="K459" s="6">
        <f>COUNTIFS('registro operativa'!$H$3:$H$11268,Tabla3[[#This Row],[Nº DE SEMANA]],'registro operativa'!$Y$3:$Y$11268,0)</f>
        <v>0</v>
      </c>
      <c r="L459" s="6" t="str">
        <f t="shared" si="33"/>
        <v/>
      </c>
      <c r="M459" s="6" t="str">
        <f>IFERROR(AVERAGEIFS('registro operativa'!$Y$3:$Y$11268,'registro operativa'!$G$3:$G$11268,Tabla3[[#This Row],[Nº DE SEMANA]],'registro operativa'!$Y$3:$Y$11268,"&gt;0"),"")</f>
        <v/>
      </c>
      <c r="N459" s="6" t="str">
        <f>IFERROR(AVERAGEIFS('registro operativa'!$Y$3:$Y$11268,'registro operativa'!$G$3:$G$11268,Tabla3[[#This Row],[Nº DE SEMANA]],'registro operativa'!$Y$3:$Y$11268,"&lt;0"),"")</f>
        <v/>
      </c>
      <c r="O459" s="6" t="str">
        <f t="shared" si="34"/>
        <v/>
      </c>
      <c r="P459" s="6" t="str">
        <f t="shared" si="35"/>
        <v/>
      </c>
      <c r="Q459" s="23"/>
      <c r="R459" s="23"/>
      <c r="S459" s="23"/>
    </row>
    <row r="460" spans="1:19" x14ac:dyDescent="0.25">
      <c r="A460" s="23"/>
      <c r="B460" s="23"/>
      <c r="C460" s="6">
        <f>IFERROR(COUNTIFS('registro operativa'!$AE$3:$AE$11268,1,'registro operativa'!$G$3:$G$11268,Tabla3[[#This Row],[Nº DE SEMANA]]),"")</f>
        <v>0</v>
      </c>
      <c r="D460" s="6">
        <f>SUMIF(Tabla1[SEMANA],Tabla3[[#This Row],[Nº DE SEMANA]],Tabla1[GROSS])</f>
        <v>0</v>
      </c>
      <c r="E460" s="6">
        <f>SUMIF(Tabla1[SEMANA],Tabla3[[#This Row],[Nº DE SEMANA]],Tabla1[NETO EN PPRO8])</f>
        <v>0</v>
      </c>
      <c r="F460" s="6">
        <f>SUMIF(Tabla1[SEMANA],Tabla3[[#This Row],[Nº DE SEMANA]],Tabla1[FEES])</f>
        <v>0</v>
      </c>
      <c r="G460" s="6" t="str">
        <f t="shared" si="32"/>
        <v/>
      </c>
      <c r="H460" s="6">
        <f>COUNTIF('registro operativa'!$G$3:$G$11268,Tabla3[[#This Row],[Nº DE SEMANA]])</f>
        <v>0</v>
      </c>
      <c r="I460" s="6">
        <f>COUNTIFS('registro operativa'!$G$3:$G$11268,Tabla3[[#This Row],[Nº DE SEMANA]],'registro operativa'!$Y$3:$Y$11268,"&gt;0")</f>
        <v>0</v>
      </c>
      <c r="J460" s="6">
        <f>COUNTIFS('registro operativa'!$G$3:$G$11268,Tabla3[[#This Row],[Nº DE SEMANA]],'registro operativa'!$Y$3:$Y$11268,"&lt;0")</f>
        <v>0</v>
      </c>
      <c r="K460" s="6">
        <f>COUNTIFS('registro operativa'!$H$3:$H$11268,Tabla3[[#This Row],[Nº DE SEMANA]],'registro operativa'!$Y$3:$Y$11268,0)</f>
        <v>0</v>
      </c>
      <c r="L460" s="6" t="str">
        <f t="shared" si="33"/>
        <v/>
      </c>
      <c r="M460" s="6" t="str">
        <f>IFERROR(AVERAGEIFS('registro operativa'!$Y$3:$Y$11268,'registro operativa'!$G$3:$G$11268,Tabla3[[#This Row],[Nº DE SEMANA]],'registro operativa'!$Y$3:$Y$11268,"&gt;0"),"")</f>
        <v/>
      </c>
      <c r="N460" s="6" t="str">
        <f>IFERROR(AVERAGEIFS('registro operativa'!$Y$3:$Y$11268,'registro operativa'!$G$3:$G$11268,Tabla3[[#This Row],[Nº DE SEMANA]],'registro operativa'!$Y$3:$Y$11268,"&lt;0"),"")</f>
        <v/>
      </c>
      <c r="O460" s="6" t="str">
        <f t="shared" si="34"/>
        <v/>
      </c>
      <c r="P460" s="6" t="str">
        <f t="shared" si="35"/>
        <v/>
      </c>
      <c r="Q460" s="23"/>
      <c r="R460" s="23"/>
      <c r="S460" s="23"/>
    </row>
    <row r="461" spans="1:19" x14ac:dyDescent="0.25">
      <c r="A461" s="23"/>
      <c r="B461" s="23"/>
      <c r="C461" s="6">
        <f>IFERROR(COUNTIFS('registro operativa'!$AE$3:$AE$11268,1,'registro operativa'!$G$3:$G$11268,Tabla3[[#This Row],[Nº DE SEMANA]]),"")</f>
        <v>0</v>
      </c>
      <c r="D461" s="6">
        <f>SUMIF(Tabla1[SEMANA],Tabla3[[#This Row],[Nº DE SEMANA]],Tabla1[GROSS])</f>
        <v>0</v>
      </c>
      <c r="E461" s="6">
        <f>SUMIF(Tabla1[SEMANA],Tabla3[[#This Row],[Nº DE SEMANA]],Tabla1[NETO EN PPRO8])</f>
        <v>0</v>
      </c>
      <c r="F461" s="6">
        <f>SUMIF(Tabla1[SEMANA],Tabla3[[#This Row],[Nº DE SEMANA]],Tabla1[FEES])</f>
        <v>0</v>
      </c>
      <c r="G461" s="6" t="str">
        <f t="shared" si="32"/>
        <v/>
      </c>
      <c r="H461" s="6">
        <f>COUNTIF('registro operativa'!$G$3:$G$11268,Tabla3[[#This Row],[Nº DE SEMANA]])</f>
        <v>0</v>
      </c>
      <c r="I461" s="6">
        <f>COUNTIFS('registro operativa'!$G$3:$G$11268,Tabla3[[#This Row],[Nº DE SEMANA]],'registro operativa'!$Y$3:$Y$11268,"&gt;0")</f>
        <v>0</v>
      </c>
      <c r="J461" s="6">
        <f>COUNTIFS('registro operativa'!$G$3:$G$11268,Tabla3[[#This Row],[Nº DE SEMANA]],'registro operativa'!$Y$3:$Y$11268,"&lt;0")</f>
        <v>0</v>
      </c>
      <c r="K461" s="6">
        <f>COUNTIFS('registro operativa'!$H$3:$H$11268,Tabla3[[#This Row],[Nº DE SEMANA]],'registro operativa'!$Y$3:$Y$11268,0)</f>
        <v>0</v>
      </c>
      <c r="L461" s="6" t="str">
        <f t="shared" si="33"/>
        <v/>
      </c>
      <c r="M461" s="6" t="str">
        <f>IFERROR(AVERAGEIFS('registro operativa'!$Y$3:$Y$11268,'registro operativa'!$G$3:$G$11268,Tabla3[[#This Row],[Nº DE SEMANA]],'registro operativa'!$Y$3:$Y$11268,"&gt;0"),"")</f>
        <v/>
      </c>
      <c r="N461" s="6" t="str">
        <f>IFERROR(AVERAGEIFS('registro operativa'!$Y$3:$Y$11268,'registro operativa'!$G$3:$G$11268,Tabla3[[#This Row],[Nº DE SEMANA]],'registro operativa'!$Y$3:$Y$11268,"&lt;0"),"")</f>
        <v/>
      </c>
      <c r="O461" s="6" t="str">
        <f t="shared" si="34"/>
        <v/>
      </c>
      <c r="P461" s="6" t="str">
        <f t="shared" si="35"/>
        <v/>
      </c>
      <c r="Q461" s="23"/>
      <c r="R461" s="23"/>
      <c r="S461" s="23"/>
    </row>
    <row r="462" spans="1:19" x14ac:dyDescent="0.25">
      <c r="A462" s="23"/>
      <c r="B462" s="23"/>
      <c r="C462" s="6">
        <f>IFERROR(COUNTIFS('registro operativa'!$AE$3:$AE$11268,1,'registro operativa'!$G$3:$G$11268,Tabla3[[#This Row],[Nº DE SEMANA]]),"")</f>
        <v>0</v>
      </c>
      <c r="D462" s="6">
        <f>SUMIF(Tabla1[SEMANA],Tabla3[[#This Row],[Nº DE SEMANA]],Tabla1[GROSS])</f>
        <v>0</v>
      </c>
      <c r="E462" s="6">
        <f>SUMIF(Tabla1[SEMANA],Tabla3[[#This Row],[Nº DE SEMANA]],Tabla1[NETO EN PPRO8])</f>
        <v>0</v>
      </c>
      <c r="F462" s="6">
        <f>SUMIF(Tabla1[SEMANA],Tabla3[[#This Row],[Nº DE SEMANA]],Tabla1[FEES])</f>
        <v>0</v>
      </c>
      <c r="G462" s="6" t="str">
        <f t="shared" si="32"/>
        <v/>
      </c>
      <c r="H462" s="6">
        <f>COUNTIF('registro operativa'!$G$3:$G$11268,Tabla3[[#This Row],[Nº DE SEMANA]])</f>
        <v>0</v>
      </c>
      <c r="I462" s="6">
        <f>COUNTIFS('registro operativa'!$G$3:$G$11268,Tabla3[[#This Row],[Nº DE SEMANA]],'registro operativa'!$Y$3:$Y$11268,"&gt;0")</f>
        <v>0</v>
      </c>
      <c r="J462" s="6">
        <f>COUNTIFS('registro operativa'!$G$3:$G$11268,Tabla3[[#This Row],[Nº DE SEMANA]],'registro operativa'!$Y$3:$Y$11268,"&lt;0")</f>
        <v>0</v>
      </c>
      <c r="K462" s="6">
        <f>COUNTIFS('registro operativa'!$H$3:$H$11268,Tabla3[[#This Row],[Nº DE SEMANA]],'registro operativa'!$Y$3:$Y$11268,0)</f>
        <v>0</v>
      </c>
      <c r="L462" s="6" t="str">
        <f t="shared" si="33"/>
        <v/>
      </c>
      <c r="M462" s="6" t="str">
        <f>IFERROR(AVERAGEIFS('registro operativa'!$Y$3:$Y$11268,'registro operativa'!$G$3:$G$11268,Tabla3[[#This Row],[Nº DE SEMANA]],'registro operativa'!$Y$3:$Y$11268,"&gt;0"),"")</f>
        <v/>
      </c>
      <c r="N462" s="6" t="str">
        <f>IFERROR(AVERAGEIFS('registro operativa'!$Y$3:$Y$11268,'registro operativa'!$G$3:$G$11268,Tabla3[[#This Row],[Nº DE SEMANA]],'registro operativa'!$Y$3:$Y$11268,"&lt;0"),"")</f>
        <v/>
      </c>
      <c r="O462" s="6" t="str">
        <f t="shared" si="34"/>
        <v/>
      </c>
      <c r="P462" s="6" t="str">
        <f t="shared" si="35"/>
        <v/>
      </c>
      <c r="Q462" s="23"/>
      <c r="R462" s="23"/>
      <c r="S462" s="23"/>
    </row>
    <row r="463" spans="1:19" x14ac:dyDescent="0.25">
      <c r="A463" s="23"/>
      <c r="B463" s="23"/>
      <c r="C463" s="6">
        <f>IFERROR(COUNTIFS('registro operativa'!$AE$3:$AE$11268,1,'registro operativa'!$G$3:$G$11268,Tabla3[[#This Row],[Nº DE SEMANA]]),"")</f>
        <v>0</v>
      </c>
      <c r="D463" s="6">
        <f>SUMIF(Tabla1[SEMANA],Tabla3[[#This Row],[Nº DE SEMANA]],Tabla1[GROSS])</f>
        <v>0</v>
      </c>
      <c r="E463" s="6">
        <f>SUMIF(Tabla1[SEMANA],Tabla3[[#This Row],[Nº DE SEMANA]],Tabla1[NETO EN PPRO8])</f>
        <v>0</v>
      </c>
      <c r="F463" s="6">
        <f>SUMIF(Tabla1[SEMANA],Tabla3[[#This Row],[Nº DE SEMANA]],Tabla1[FEES])</f>
        <v>0</v>
      </c>
      <c r="G463" s="6" t="str">
        <f t="shared" si="32"/>
        <v/>
      </c>
      <c r="H463" s="6">
        <f>COUNTIF('registro operativa'!$G$3:$G$11268,Tabla3[[#This Row],[Nº DE SEMANA]])</f>
        <v>0</v>
      </c>
      <c r="I463" s="6">
        <f>COUNTIFS('registro operativa'!$G$3:$G$11268,Tabla3[[#This Row],[Nº DE SEMANA]],'registro operativa'!$Y$3:$Y$11268,"&gt;0")</f>
        <v>0</v>
      </c>
      <c r="J463" s="6">
        <f>COUNTIFS('registro operativa'!$G$3:$G$11268,Tabla3[[#This Row],[Nº DE SEMANA]],'registro operativa'!$Y$3:$Y$11268,"&lt;0")</f>
        <v>0</v>
      </c>
      <c r="K463" s="6">
        <f>COUNTIFS('registro operativa'!$H$3:$H$11268,Tabla3[[#This Row],[Nº DE SEMANA]],'registro operativa'!$Y$3:$Y$11268,0)</f>
        <v>0</v>
      </c>
      <c r="L463" s="6" t="str">
        <f t="shared" si="33"/>
        <v/>
      </c>
      <c r="M463" s="6" t="str">
        <f>IFERROR(AVERAGEIFS('registro operativa'!$Y$3:$Y$11268,'registro operativa'!$G$3:$G$11268,Tabla3[[#This Row],[Nº DE SEMANA]],'registro operativa'!$Y$3:$Y$11268,"&gt;0"),"")</f>
        <v/>
      </c>
      <c r="N463" s="6" t="str">
        <f>IFERROR(AVERAGEIFS('registro operativa'!$Y$3:$Y$11268,'registro operativa'!$G$3:$G$11268,Tabla3[[#This Row],[Nº DE SEMANA]],'registro operativa'!$Y$3:$Y$11268,"&lt;0"),"")</f>
        <v/>
      </c>
      <c r="O463" s="6" t="str">
        <f t="shared" si="34"/>
        <v/>
      </c>
      <c r="P463" s="6" t="str">
        <f t="shared" si="35"/>
        <v/>
      </c>
      <c r="Q463" s="23"/>
      <c r="R463" s="23"/>
      <c r="S463" s="23"/>
    </row>
    <row r="464" spans="1:19" x14ac:dyDescent="0.25">
      <c r="A464" s="23"/>
      <c r="B464" s="23"/>
      <c r="C464" s="6">
        <f>IFERROR(COUNTIFS('registro operativa'!$AE$3:$AE$11268,1,'registro operativa'!$G$3:$G$11268,Tabla3[[#This Row],[Nº DE SEMANA]]),"")</f>
        <v>0</v>
      </c>
      <c r="D464" s="6">
        <f>SUMIF(Tabla1[SEMANA],Tabla3[[#This Row],[Nº DE SEMANA]],Tabla1[GROSS])</f>
        <v>0</v>
      </c>
      <c r="E464" s="6">
        <f>SUMIF(Tabla1[SEMANA],Tabla3[[#This Row],[Nº DE SEMANA]],Tabla1[NETO EN PPRO8])</f>
        <v>0</v>
      </c>
      <c r="F464" s="6">
        <f>SUMIF(Tabla1[SEMANA],Tabla3[[#This Row],[Nº DE SEMANA]],Tabla1[FEES])</f>
        <v>0</v>
      </c>
      <c r="G464" s="6" t="str">
        <f t="shared" si="32"/>
        <v/>
      </c>
      <c r="H464" s="6">
        <f>COUNTIF('registro operativa'!$G$3:$G$11268,Tabla3[[#This Row],[Nº DE SEMANA]])</f>
        <v>0</v>
      </c>
      <c r="I464" s="6">
        <f>COUNTIFS('registro operativa'!$G$3:$G$11268,Tabla3[[#This Row],[Nº DE SEMANA]],'registro operativa'!$Y$3:$Y$11268,"&gt;0")</f>
        <v>0</v>
      </c>
      <c r="J464" s="6">
        <f>COUNTIFS('registro operativa'!$G$3:$G$11268,Tabla3[[#This Row],[Nº DE SEMANA]],'registro operativa'!$Y$3:$Y$11268,"&lt;0")</f>
        <v>0</v>
      </c>
      <c r="K464" s="6">
        <f>COUNTIFS('registro operativa'!$H$3:$H$11268,Tabla3[[#This Row],[Nº DE SEMANA]],'registro operativa'!$Y$3:$Y$11268,0)</f>
        <v>0</v>
      </c>
      <c r="L464" s="6" t="str">
        <f t="shared" si="33"/>
        <v/>
      </c>
      <c r="M464" s="6" t="str">
        <f>IFERROR(AVERAGEIFS('registro operativa'!$Y$3:$Y$11268,'registro operativa'!$G$3:$G$11268,Tabla3[[#This Row],[Nº DE SEMANA]],'registro operativa'!$Y$3:$Y$11268,"&gt;0"),"")</f>
        <v/>
      </c>
      <c r="N464" s="6" t="str">
        <f>IFERROR(AVERAGEIFS('registro operativa'!$Y$3:$Y$11268,'registro operativa'!$G$3:$G$11268,Tabla3[[#This Row],[Nº DE SEMANA]],'registro operativa'!$Y$3:$Y$11268,"&lt;0"),"")</f>
        <v/>
      </c>
      <c r="O464" s="6" t="str">
        <f t="shared" si="34"/>
        <v/>
      </c>
      <c r="P464" s="6" t="str">
        <f t="shared" si="35"/>
        <v/>
      </c>
      <c r="Q464" s="23"/>
      <c r="R464" s="23"/>
      <c r="S464" s="23"/>
    </row>
    <row r="465" spans="1:19" x14ac:dyDescent="0.25">
      <c r="A465" s="23"/>
      <c r="B465" s="23"/>
      <c r="C465" s="6">
        <f>IFERROR(COUNTIFS('registro operativa'!$AE$3:$AE$11268,1,'registro operativa'!$G$3:$G$11268,Tabla3[[#This Row],[Nº DE SEMANA]]),"")</f>
        <v>0</v>
      </c>
      <c r="D465" s="6">
        <f>SUMIF(Tabla1[SEMANA],Tabla3[[#This Row],[Nº DE SEMANA]],Tabla1[GROSS])</f>
        <v>0</v>
      </c>
      <c r="E465" s="6">
        <f>SUMIF(Tabla1[SEMANA],Tabla3[[#This Row],[Nº DE SEMANA]],Tabla1[NETO EN PPRO8])</f>
        <v>0</v>
      </c>
      <c r="F465" s="6">
        <f>SUMIF(Tabla1[SEMANA],Tabla3[[#This Row],[Nº DE SEMANA]],Tabla1[FEES])</f>
        <v>0</v>
      </c>
      <c r="G465" s="6" t="str">
        <f t="shared" si="32"/>
        <v/>
      </c>
      <c r="H465" s="6">
        <f>COUNTIF('registro operativa'!$G$3:$G$11268,Tabla3[[#This Row],[Nº DE SEMANA]])</f>
        <v>0</v>
      </c>
      <c r="I465" s="6">
        <f>COUNTIFS('registro operativa'!$G$3:$G$11268,Tabla3[[#This Row],[Nº DE SEMANA]],'registro operativa'!$Y$3:$Y$11268,"&gt;0")</f>
        <v>0</v>
      </c>
      <c r="J465" s="6">
        <f>COUNTIFS('registro operativa'!$G$3:$G$11268,Tabla3[[#This Row],[Nº DE SEMANA]],'registro operativa'!$Y$3:$Y$11268,"&lt;0")</f>
        <v>0</v>
      </c>
      <c r="K465" s="6">
        <f>COUNTIFS('registro operativa'!$H$3:$H$11268,Tabla3[[#This Row],[Nº DE SEMANA]],'registro operativa'!$Y$3:$Y$11268,0)</f>
        <v>0</v>
      </c>
      <c r="L465" s="6" t="str">
        <f t="shared" si="33"/>
        <v/>
      </c>
      <c r="M465" s="6" t="str">
        <f>IFERROR(AVERAGEIFS('registro operativa'!$Y$3:$Y$11268,'registro operativa'!$G$3:$G$11268,Tabla3[[#This Row],[Nº DE SEMANA]],'registro operativa'!$Y$3:$Y$11268,"&gt;0"),"")</f>
        <v/>
      </c>
      <c r="N465" s="6" t="str">
        <f>IFERROR(AVERAGEIFS('registro operativa'!$Y$3:$Y$11268,'registro operativa'!$G$3:$G$11268,Tabla3[[#This Row],[Nº DE SEMANA]],'registro operativa'!$Y$3:$Y$11268,"&lt;0"),"")</f>
        <v/>
      </c>
      <c r="O465" s="6" t="str">
        <f t="shared" si="34"/>
        <v/>
      </c>
      <c r="P465" s="6" t="str">
        <f t="shared" si="35"/>
        <v/>
      </c>
      <c r="Q465" s="23"/>
      <c r="R465" s="23"/>
      <c r="S465" s="23"/>
    </row>
    <row r="466" spans="1:19" x14ac:dyDescent="0.25">
      <c r="A466" s="23"/>
      <c r="B466" s="23"/>
      <c r="C466" s="6">
        <f>IFERROR(COUNTIFS('registro operativa'!$AE$3:$AE$11268,1,'registro operativa'!$G$3:$G$11268,Tabla3[[#This Row],[Nº DE SEMANA]]),"")</f>
        <v>0</v>
      </c>
      <c r="D466" s="6">
        <f>SUMIF(Tabla1[SEMANA],Tabla3[[#This Row],[Nº DE SEMANA]],Tabla1[GROSS])</f>
        <v>0</v>
      </c>
      <c r="E466" s="6">
        <f>SUMIF(Tabla1[SEMANA],Tabla3[[#This Row],[Nº DE SEMANA]],Tabla1[NETO EN PPRO8])</f>
        <v>0</v>
      </c>
      <c r="F466" s="6">
        <f>SUMIF(Tabla1[SEMANA],Tabla3[[#This Row],[Nº DE SEMANA]],Tabla1[FEES])</f>
        <v>0</v>
      </c>
      <c r="G466" s="6" t="str">
        <f t="shared" si="32"/>
        <v/>
      </c>
      <c r="H466" s="6">
        <f>COUNTIF('registro operativa'!$G$3:$G$11268,Tabla3[[#This Row],[Nº DE SEMANA]])</f>
        <v>0</v>
      </c>
      <c r="I466" s="6">
        <f>COUNTIFS('registro operativa'!$G$3:$G$11268,Tabla3[[#This Row],[Nº DE SEMANA]],'registro operativa'!$Y$3:$Y$11268,"&gt;0")</f>
        <v>0</v>
      </c>
      <c r="J466" s="6">
        <f>COUNTIFS('registro operativa'!$G$3:$G$11268,Tabla3[[#This Row],[Nº DE SEMANA]],'registro operativa'!$Y$3:$Y$11268,"&lt;0")</f>
        <v>0</v>
      </c>
      <c r="K466" s="6">
        <f>COUNTIFS('registro operativa'!$H$3:$H$11268,Tabla3[[#This Row],[Nº DE SEMANA]],'registro operativa'!$Y$3:$Y$11268,0)</f>
        <v>0</v>
      </c>
      <c r="L466" s="6" t="str">
        <f t="shared" si="33"/>
        <v/>
      </c>
      <c r="M466" s="6" t="str">
        <f>IFERROR(AVERAGEIFS('registro operativa'!$Y$3:$Y$11268,'registro operativa'!$G$3:$G$11268,Tabla3[[#This Row],[Nº DE SEMANA]],'registro operativa'!$Y$3:$Y$11268,"&gt;0"),"")</f>
        <v/>
      </c>
      <c r="N466" s="6" t="str">
        <f>IFERROR(AVERAGEIFS('registro operativa'!$Y$3:$Y$11268,'registro operativa'!$G$3:$G$11268,Tabla3[[#This Row],[Nº DE SEMANA]],'registro operativa'!$Y$3:$Y$11268,"&lt;0"),"")</f>
        <v/>
      </c>
      <c r="O466" s="6" t="str">
        <f t="shared" si="34"/>
        <v/>
      </c>
      <c r="P466" s="6" t="str">
        <f t="shared" si="35"/>
        <v/>
      </c>
      <c r="Q466" s="23"/>
      <c r="R466" s="23"/>
      <c r="S466" s="23"/>
    </row>
    <row r="467" spans="1:19" x14ac:dyDescent="0.25">
      <c r="A467" s="23"/>
      <c r="B467" s="23"/>
      <c r="C467" s="6">
        <f>IFERROR(COUNTIFS('registro operativa'!$AE$3:$AE$11268,1,'registro operativa'!$G$3:$G$11268,Tabla3[[#This Row],[Nº DE SEMANA]]),"")</f>
        <v>0</v>
      </c>
      <c r="D467" s="6">
        <f>SUMIF(Tabla1[SEMANA],Tabla3[[#This Row],[Nº DE SEMANA]],Tabla1[GROSS])</f>
        <v>0</v>
      </c>
      <c r="E467" s="6">
        <f>SUMIF(Tabla1[SEMANA],Tabla3[[#This Row],[Nº DE SEMANA]],Tabla1[NETO EN PPRO8])</f>
        <v>0</v>
      </c>
      <c r="F467" s="6">
        <f>SUMIF(Tabla1[SEMANA],Tabla3[[#This Row],[Nº DE SEMANA]],Tabla1[FEES])</f>
        <v>0</v>
      </c>
      <c r="G467" s="6" t="str">
        <f t="shared" si="32"/>
        <v/>
      </c>
      <c r="H467" s="6">
        <f>COUNTIF('registro operativa'!$G$3:$G$11268,Tabla3[[#This Row],[Nº DE SEMANA]])</f>
        <v>0</v>
      </c>
      <c r="I467" s="6">
        <f>COUNTIFS('registro operativa'!$G$3:$G$11268,Tabla3[[#This Row],[Nº DE SEMANA]],'registro operativa'!$Y$3:$Y$11268,"&gt;0")</f>
        <v>0</v>
      </c>
      <c r="J467" s="6">
        <f>COUNTIFS('registro operativa'!$G$3:$G$11268,Tabla3[[#This Row],[Nº DE SEMANA]],'registro operativa'!$Y$3:$Y$11268,"&lt;0")</f>
        <v>0</v>
      </c>
      <c r="K467" s="6">
        <f>COUNTIFS('registro operativa'!$H$3:$H$11268,Tabla3[[#This Row],[Nº DE SEMANA]],'registro operativa'!$Y$3:$Y$11268,0)</f>
        <v>0</v>
      </c>
      <c r="L467" s="6" t="str">
        <f t="shared" si="33"/>
        <v/>
      </c>
      <c r="M467" s="6" t="str">
        <f>IFERROR(AVERAGEIFS('registro operativa'!$Y$3:$Y$11268,'registro operativa'!$G$3:$G$11268,Tabla3[[#This Row],[Nº DE SEMANA]],'registro operativa'!$Y$3:$Y$11268,"&gt;0"),"")</f>
        <v/>
      </c>
      <c r="N467" s="6" t="str">
        <f>IFERROR(AVERAGEIFS('registro operativa'!$Y$3:$Y$11268,'registro operativa'!$G$3:$G$11268,Tabla3[[#This Row],[Nº DE SEMANA]],'registro operativa'!$Y$3:$Y$11268,"&lt;0"),"")</f>
        <v/>
      </c>
      <c r="O467" s="6" t="str">
        <f t="shared" si="34"/>
        <v/>
      </c>
      <c r="P467" s="6" t="str">
        <f t="shared" si="35"/>
        <v/>
      </c>
      <c r="Q467" s="23"/>
      <c r="R467" s="23"/>
      <c r="S467" s="23"/>
    </row>
    <row r="468" spans="1:19" x14ac:dyDescent="0.25">
      <c r="A468" s="23"/>
      <c r="B468" s="23"/>
      <c r="C468" s="6">
        <f>IFERROR(COUNTIFS('registro operativa'!$AE$3:$AE$11268,1,'registro operativa'!$G$3:$G$11268,Tabla3[[#This Row],[Nº DE SEMANA]]),"")</f>
        <v>0</v>
      </c>
      <c r="D468" s="6">
        <f>SUMIF(Tabla1[SEMANA],Tabla3[[#This Row],[Nº DE SEMANA]],Tabla1[GROSS])</f>
        <v>0</v>
      </c>
      <c r="E468" s="6">
        <f>SUMIF(Tabla1[SEMANA],Tabla3[[#This Row],[Nº DE SEMANA]],Tabla1[NETO EN PPRO8])</f>
        <v>0</v>
      </c>
      <c r="F468" s="6">
        <f>SUMIF(Tabla1[SEMANA],Tabla3[[#This Row],[Nº DE SEMANA]],Tabla1[FEES])</f>
        <v>0</v>
      </c>
      <c r="G468" s="6" t="str">
        <f t="shared" si="32"/>
        <v/>
      </c>
      <c r="H468" s="6">
        <f>COUNTIF('registro operativa'!$G$3:$G$11268,Tabla3[[#This Row],[Nº DE SEMANA]])</f>
        <v>0</v>
      </c>
      <c r="I468" s="6">
        <f>COUNTIFS('registro operativa'!$G$3:$G$11268,Tabla3[[#This Row],[Nº DE SEMANA]],'registro operativa'!$Y$3:$Y$11268,"&gt;0")</f>
        <v>0</v>
      </c>
      <c r="J468" s="6">
        <f>COUNTIFS('registro operativa'!$G$3:$G$11268,Tabla3[[#This Row],[Nº DE SEMANA]],'registro operativa'!$Y$3:$Y$11268,"&lt;0")</f>
        <v>0</v>
      </c>
      <c r="K468" s="6">
        <f>COUNTIFS('registro operativa'!$H$3:$H$11268,Tabla3[[#This Row],[Nº DE SEMANA]],'registro operativa'!$Y$3:$Y$11268,0)</f>
        <v>0</v>
      </c>
      <c r="L468" s="6" t="str">
        <f t="shared" si="33"/>
        <v/>
      </c>
      <c r="M468" s="6" t="str">
        <f>IFERROR(AVERAGEIFS('registro operativa'!$Y$3:$Y$11268,'registro operativa'!$G$3:$G$11268,Tabla3[[#This Row],[Nº DE SEMANA]],'registro operativa'!$Y$3:$Y$11268,"&gt;0"),"")</f>
        <v/>
      </c>
      <c r="N468" s="6" t="str">
        <f>IFERROR(AVERAGEIFS('registro operativa'!$Y$3:$Y$11268,'registro operativa'!$G$3:$G$11268,Tabla3[[#This Row],[Nº DE SEMANA]],'registro operativa'!$Y$3:$Y$11268,"&lt;0"),"")</f>
        <v/>
      </c>
      <c r="O468" s="6" t="str">
        <f t="shared" si="34"/>
        <v/>
      </c>
      <c r="P468" s="6" t="str">
        <f t="shared" si="35"/>
        <v/>
      </c>
      <c r="Q468" s="23"/>
      <c r="R468" s="23"/>
      <c r="S468" s="23"/>
    </row>
    <row r="469" spans="1:19" x14ac:dyDescent="0.25">
      <c r="A469" s="23"/>
      <c r="B469" s="23"/>
      <c r="C469" s="6">
        <f>IFERROR(COUNTIFS('registro operativa'!$AE$3:$AE$11268,1,'registro operativa'!$G$3:$G$11268,Tabla3[[#This Row],[Nº DE SEMANA]]),"")</f>
        <v>0</v>
      </c>
      <c r="D469" s="6">
        <f>SUMIF(Tabla1[SEMANA],Tabla3[[#This Row],[Nº DE SEMANA]],Tabla1[GROSS])</f>
        <v>0</v>
      </c>
      <c r="E469" s="6">
        <f>SUMIF(Tabla1[SEMANA],Tabla3[[#This Row],[Nº DE SEMANA]],Tabla1[NETO EN PPRO8])</f>
        <v>0</v>
      </c>
      <c r="F469" s="6">
        <f>SUMIF(Tabla1[SEMANA],Tabla3[[#This Row],[Nº DE SEMANA]],Tabla1[FEES])</f>
        <v>0</v>
      </c>
      <c r="G469" s="6" t="str">
        <f t="shared" si="32"/>
        <v/>
      </c>
      <c r="H469" s="6">
        <f>COUNTIF('registro operativa'!$G$3:$G$11268,Tabla3[[#This Row],[Nº DE SEMANA]])</f>
        <v>0</v>
      </c>
      <c r="I469" s="6">
        <f>COUNTIFS('registro operativa'!$G$3:$G$11268,Tabla3[[#This Row],[Nº DE SEMANA]],'registro operativa'!$Y$3:$Y$11268,"&gt;0")</f>
        <v>0</v>
      </c>
      <c r="J469" s="6">
        <f>COUNTIFS('registro operativa'!$G$3:$G$11268,Tabla3[[#This Row],[Nº DE SEMANA]],'registro operativa'!$Y$3:$Y$11268,"&lt;0")</f>
        <v>0</v>
      </c>
      <c r="K469" s="6">
        <f>COUNTIFS('registro operativa'!$H$3:$H$11268,Tabla3[[#This Row],[Nº DE SEMANA]],'registro operativa'!$Y$3:$Y$11268,0)</f>
        <v>0</v>
      </c>
      <c r="L469" s="6" t="str">
        <f t="shared" si="33"/>
        <v/>
      </c>
      <c r="M469" s="6" t="str">
        <f>IFERROR(AVERAGEIFS('registro operativa'!$Y$3:$Y$11268,'registro operativa'!$G$3:$G$11268,Tabla3[[#This Row],[Nº DE SEMANA]],'registro operativa'!$Y$3:$Y$11268,"&gt;0"),"")</f>
        <v/>
      </c>
      <c r="N469" s="6" t="str">
        <f>IFERROR(AVERAGEIFS('registro operativa'!$Y$3:$Y$11268,'registro operativa'!$G$3:$G$11268,Tabla3[[#This Row],[Nº DE SEMANA]],'registro operativa'!$Y$3:$Y$11268,"&lt;0"),"")</f>
        <v/>
      </c>
      <c r="O469" s="6" t="str">
        <f t="shared" si="34"/>
        <v/>
      </c>
      <c r="P469" s="6" t="str">
        <f t="shared" si="35"/>
        <v/>
      </c>
      <c r="Q469" s="23"/>
      <c r="R469" s="23"/>
      <c r="S469" s="23"/>
    </row>
    <row r="470" spans="1:19" x14ac:dyDescent="0.25">
      <c r="A470" s="23"/>
      <c r="B470" s="23"/>
      <c r="C470" s="6">
        <f>IFERROR(COUNTIFS('registro operativa'!$AE$3:$AE$11268,1,'registro operativa'!$G$3:$G$11268,Tabla3[[#This Row],[Nº DE SEMANA]]),"")</f>
        <v>0</v>
      </c>
      <c r="D470" s="6">
        <f>SUMIF(Tabla1[SEMANA],Tabla3[[#This Row],[Nº DE SEMANA]],Tabla1[GROSS])</f>
        <v>0</v>
      </c>
      <c r="E470" s="6">
        <f>SUMIF(Tabla1[SEMANA],Tabla3[[#This Row],[Nº DE SEMANA]],Tabla1[NETO EN PPRO8])</f>
        <v>0</v>
      </c>
      <c r="F470" s="6">
        <f>SUMIF(Tabla1[SEMANA],Tabla3[[#This Row],[Nº DE SEMANA]],Tabla1[FEES])</f>
        <v>0</v>
      </c>
      <c r="G470" s="6" t="str">
        <f t="shared" si="32"/>
        <v/>
      </c>
      <c r="H470" s="6">
        <f>COUNTIF('registro operativa'!$G$3:$G$11268,Tabla3[[#This Row],[Nº DE SEMANA]])</f>
        <v>0</v>
      </c>
      <c r="I470" s="6">
        <f>COUNTIFS('registro operativa'!$G$3:$G$11268,Tabla3[[#This Row],[Nº DE SEMANA]],'registro operativa'!$Y$3:$Y$11268,"&gt;0")</f>
        <v>0</v>
      </c>
      <c r="J470" s="6">
        <f>COUNTIFS('registro operativa'!$G$3:$G$11268,Tabla3[[#This Row],[Nº DE SEMANA]],'registro operativa'!$Y$3:$Y$11268,"&lt;0")</f>
        <v>0</v>
      </c>
      <c r="K470" s="6">
        <f>COUNTIFS('registro operativa'!$H$3:$H$11268,Tabla3[[#This Row],[Nº DE SEMANA]],'registro operativa'!$Y$3:$Y$11268,0)</f>
        <v>0</v>
      </c>
      <c r="L470" s="6" t="str">
        <f t="shared" si="33"/>
        <v/>
      </c>
      <c r="M470" s="6" t="str">
        <f>IFERROR(AVERAGEIFS('registro operativa'!$Y$3:$Y$11268,'registro operativa'!$G$3:$G$11268,Tabla3[[#This Row],[Nº DE SEMANA]],'registro operativa'!$Y$3:$Y$11268,"&gt;0"),"")</f>
        <v/>
      </c>
      <c r="N470" s="6" t="str">
        <f>IFERROR(AVERAGEIFS('registro operativa'!$Y$3:$Y$11268,'registro operativa'!$G$3:$G$11268,Tabla3[[#This Row],[Nº DE SEMANA]],'registro operativa'!$Y$3:$Y$11268,"&lt;0"),"")</f>
        <v/>
      </c>
      <c r="O470" s="6" t="str">
        <f t="shared" si="34"/>
        <v/>
      </c>
      <c r="P470" s="6" t="str">
        <f t="shared" si="35"/>
        <v/>
      </c>
      <c r="Q470" s="23"/>
      <c r="R470" s="23"/>
      <c r="S470" s="23"/>
    </row>
    <row r="471" spans="1:19" x14ac:dyDescent="0.25">
      <c r="A471" s="23"/>
      <c r="B471" s="23"/>
      <c r="C471" s="6">
        <f>IFERROR(COUNTIFS('registro operativa'!$AE$3:$AE$11268,1,'registro operativa'!$G$3:$G$11268,Tabla3[[#This Row],[Nº DE SEMANA]]),"")</f>
        <v>0</v>
      </c>
      <c r="D471" s="6">
        <f>SUMIF(Tabla1[SEMANA],Tabla3[[#This Row],[Nº DE SEMANA]],Tabla1[GROSS])</f>
        <v>0</v>
      </c>
      <c r="E471" s="6">
        <f>SUMIF(Tabla1[SEMANA],Tabla3[[#This Row],[Nº DE SEMANA]],Tabla1[NETO EN PPRO8])</f>
        <v>0</v>
      </c>
      <c r="F471" s="6">
        <f>SUMIF(Tabla1[SEMANA],Tabla3[[#This Row],[Nº DE SEMANA]],Tabla1[FEES])</f>
        <v>0</v>
      </c>
      <c r="G471" s="6" t="str">
        <f t="shared" si="32"/>
        <v/>
      </c>
      <c r="H471" s="6">
        <f>COUNTIF('registro operativa'!$G$3:$G$11268,Tabla3[[#This Row],[Nº DE SEMANA]])</f>
        <v>0</v>
      </c>
      <c r="I471" s="6">
        <f>COUNTIFS('registro operativa'!$G$3:$G$11268,Tabla3[[#This Row],[Nº DE SEMANA]],'registro operativa'!$Y$3:$Y$11268,"&gt;0")</f>
        <v>0</v>
      </c>
      <c r="J471" s="6">
        <f>COUNTIFS('registro operativa'!$G$3:$G$11268,Tabla3[[#This Row],[Nº DE SEMANA]],'registro operativa'!$Y$3:$Y$11268,"&lt;0")</f>
        <v>0</v>
      </c>
      <c r="K471" s="6">
        <f>COUNTIFS('registro operativa'!$H$3:$H$11268,Tabla3[[#This Row],[Nº DE SEMANA]],'registro operativa'!$Y$3:$Y$11268,0)</f>
        <v>0</v>
      </c>
      <c r="L471" s="6" t="str">
        <f t="shared" si="33"/>
        <v/>
      </c>
      <c r="M471" s="6" t="str">
        <f>IFERROR(AVERAGEIFS('registro operativa'!$Y$3:$Y$11268,'registro operativa'!$G$3:$G$11268,Tabla3[[#This Row],[Nº DE SEMANA]],'registro operativa'!$Y$3:$Y$11268,"&gt;0"),"")</f>
        <v/>
      </c>
      <c r="N471" s="6" t="str">
        <f>IFERROR(AVERAGEIFS('registro operativa'!$Y$3:$Y$11268,'registro operativa'!$G$3:$G$11268,Tabla3[[#This Row],[Nº DE SEMANA]],'registro operativa'!$Y$3:$Y$11268,"&lt;0"),"")</f>
        <v/>
      </c>
      <c r="O471" s="6" t="str">
        <f t="shared" si="34"/>
        <v/>
      </c>
      <c r="P471" s="6" t="str">
        <f t="shared" si="35"/>
        <v/>
      </c>
      <c r="Q471" s="23"/>
      <c r="R471" s="23"/>
      <c r="S471" s="23"/>
    </row>
    <row r="472" spans="1:19" x14ac:dyDescent="0.25">
      <c r="A472" s="23"/>
      <c r="B472" s="23"/>
      <c r="C472" s="6">
        <f>IFERROR(COUNTIFS('registro operativa'!$AE$3:$AE$11268,1,'registro operativa'!$G$3:$G$11268,Tabla3[[#This Row],[Nº DE SEMANA]]),"")</f>
        <v>0</v>
      </c>
      <c r="D472" s="6">
        <f>SUMIF(Tabla1[SEMANA],Tabla3[[#This Row],[Nº DE SEMANA]],Tabla1[GROSS])</f>
        <v>0</v>
      </c>
      <c r="E472" s="6">
        <f>SUMIF(Tabla1[SEMANA],Tabla3[[#This Row],[Nº DE SEMANA]],Tabla1[NETO EN PPRO8])</f>
        <v>0</v>
      </c>
      <c r="F472" s="6">
        <f>SUMIF(Tabla1[SEMANA],Tabla3[[#This Row],[Nº DE SEMANA]],Tabla1[FEES])</f>
        <v>0</v>
      </c>
      <c r="G472" s="6" t="str">
        <f t="shared" si="32"/>
        <v/>
      </c>
      <c r="H472" s="6">
        <f>COUNTIF('registro operativa'!$G$3:$G$11268,Tabla3[[#This Row],[Nº DE SEMANA]])</f>
        <v>0</v>
      </c>
      <c r="I472" s="6">
        <f>COUNTIFS('registro operativa'!$G$3:$G$11268,Tabla3[[#This Row],[Nº DE SEMANA]],'registro operativa'!$Y$3:$Y$11268,"&gt;0")</f>
        <v>0</v>
      </c>
      <c r="J472" s="6">
        <f>COUNTIFS('registro operativa'!$G$3:$G$11268,Tabla3[[#This Row],[Nº DE SEMANA]],'registro operativa'!$Y$3:$Y$11268,"&lt;0")</f>
        <v>0</v>
      </c>
      <c r="K472" s="6">
        <f>COUNTIFS('registro operativa'!$H$3:$H$11268,Tabla3[[#This Row],[Nº DE SEMANA]],'registro operativa'!$Y$3:$Y$11268,0)</f>
        <v>0</v>
      </c>
      <c r="L472" s="6" t="str">
        <f t="shared" si="33"/>
        <v/>
      </c>
      <c r="M472" s="6" t="str">
        <f>IFERROR(AVERAGEIFS('registro operativa'!$Y$3:$Y$11268,'registro operativa'!$G$3:$G$11268,Tabla3[[#This Row],[Nº DE SEMANA]],'registro operativa'!$Y$3:$Y$11268,"&gt;0"),"")</f>
        <v/>
      </c>
      <c r="N472" s="6" t="str">
        <f>IFERROR(AVERAGEIFS('registro operativa'!$Y$3:$Y$11268,'registro operativa'!$G$3:$G$11268,Tabla3[[#This Row],[Nº DE SEMANA]],'registro operativa'!$Y$3:$Y$11268,"&lt;0"),"")</f>
        <v/>
      </c>
      <c r="O472" s="6" t="str">
        <f t="shared" si="34"/>
        <v/>
      </c>
      <c r="P472" s="6" t="str">
        <f t="shared" si="35"/>
        <v/>
      </c>
      <c r="Q472" s="23"/>
      <c r="R472" s="23"/>
      <c r="S472" s="23"/>
    </row>
    <row r="473" spans="1:19" x14ac:dyDescent="0.25">
      <c r="A473" s="23"/>
      <c r="B473" s="23"/>
      <c r="C473" s="6">
        <f>IFERROR(COUNTIFS('registro operativa'!$AE$3:$AE$11268,1,'registro operativa'!$G$3:$G$11268,Tabla3[[#This Row],[Nº DE SEMANA]]),"")</f>
        <v>0</v>
      </c>
      <c r="D473" s="6">
        <f>SUMIF(Tabla1[SEMANA],Tabla3[[#This Row],[Nº DE SEMANA]],Tabla1[GROSS])</f>
        <v>0</v>
      </c>
      <c r="E473" s="6">
        <f>SUMIF(Tabla1[SEMANA],Tabla3[[#This Row],[Nº DE SEMANA]],Tabla1[NETO EN PPRO8])</f>
        <v>0</v>
      </c>
      <c r="F473" s="6">
        <f>SUMIF(Tabla1[SEMANA],Tabla3[[#This Row],[Nº DE SEMANA]],Tabla1[FEES])</f>
        <v>0</v>
      </c>
      <c r="G473" s="6" t="str">
        <f t="shared" si="32"/>
        <v/>
      </c>
      <c r="H473" s="6">
        <f>COUNTIF('registro operativa'!$G$3:$G$11268,Tabla3[[#This Row],[Nº DE SEMANA]])</f>
        <v>0</v>
      </c>
      <c r="I473" s="6">
        <f>COUNTIFS('registro operativa'!$G$3:$G$11268,Tabla3[[#This Row],[Nº DE SEMANA]],'registro operativa'!$Y$3:$Y$11268,"&gt;0")</f>
        <v>0</v>
      </c>
      <c r="J473" s="6">
        <f>COUNTIFS('registro operativa'!$G$3:$G$11268,Tabla3[[#This Row],[Nº DE SEMANA]],'registro operativa'!$Y$3:$Y$11268,"&lt;0")</f>
        <v>0</v>
      </c>
      <c r="K473" s="6">
        <f>COUNTIFS('registro operativa'!$H$3:$H$11268,Tabla3[[#This Row],[Nº DE SEMANA]],'registro operativa'!$Y$3:$Y$11268,0)</f>
        <v>0</v>
      </c>
      <c r="L473" s="6" t="str">
        <f t="shared" si="33"/>
        <v/>
      </c>
      <c r="M473" s="6" t="str">
        <f>IFERROR(AVERAGEIFS('registro operativa'!$Y$3:$Y$11268,'registro operativa'!$G$3:$G$11268,Tabla3[[#This Row],[Nº DE SEMANA]],'registro operativa'!$Y$3:$Y$11268,"&gt;0"),"")</f>
        <v/>
      </c>
      <c r="N473" s="6" t="str">
        <f>IFERROR(AVERAGEIFS('registro operativa'!$Y$3:$Y$11268,'registro operativa'!$G$3:$G$11268,Tabla3[[#This Row],[Nº DE SEMANA]],'registro operativa'!$Y$3:$Y$11268,"&lt;0"),"")</f>
        <v/>
      </c>
      <c r="O473" s="6" t="str">
        <f t="shared" si="34"/>
        <v/>
      </c>
      <c r="P473" s="6" t="str">
        <f t="shared" si="35"/>
        <v/>
      </c>
      <c r="Q473" s="23"/>
      <c r="R473" s="23"/>
      <c r="S473" s="23"/>
    </row>
    <row r="474" spans="1:19" x14ac:dyDescent="0.25">
      <c r="A474" s="23"/>
      <c r="B474" s="23"/>
      <c r="C474" s="6">
        <f>IFERROR(COUNTIFS('registro operativa'!$AE$3:$AE$11268,1,'registro operativa'!$G$3:$G$11268,Tabla3[[#This Row],[Nº DE SEMANA]]),"")</f>
        <v>0</v>
      </c>
      <c r="D474" s="6">
        <f>SUMIF(Tabla1[SEMANA],Tabla3[[#This Row],[Nº DE SEMANA]],Tabla1[GROSS])</f>
        <v>0</v>
      </c>
      <c r="E474" s="6">
        <f>SUMIF(Tabla1[SEMANA],Tabla3[[#This Row],[Nº DE SEMANA]],Tabla1[NETO EN PPRO8])</f>
        <v>0</v>
      </c>
      <c r="F474" s="6">
        <f>SUMIF(Tabla1[SEMANA],Tabla3[[#This Row],[Nº DE SEMANA]],Tabla1[FEES])</f>
        <v>0</v>
      </c>
      <c r="G474" s="6" t="str">
        <f t="shared" si="32"/>
        <v/>
      </c>
      <c r="H474" s="6">
        <f>COUNTIF('registro operativa'!$G$3:$G$11268,Tabla3[[#This Row],[Nº DE SEMANA]])</f>
        <v>0</v>
      </c>
      <c r="I474" s="6">
        <f>COUNTIFS('registro operativa'!$G$3:$G$11268,Tabla3[[#This Row],[Nº DE SEMANA]],'registro operativa'!$Y$3:$Y$11268,"&gt;0")</f>
        <v>0</v>
      </c>
      <c r="J474" s="6">
        <f>COUNTIFS('registro operativa'!$G$3:$G$11268,Tabla3[[#This Row],[Nº DE SEMANA]],'registro operativa'!$Y$3:$Y$11268,"&lt;0")</f>
        <v>0</v>
      </c>
      <c r="K474" s="6">
        <f>COUNTIFS('registro operativa'!$H$3:$H$11268,Tabla3[[#This Row],[Nº DE SEMANA]],'registro operativa'!$Y$3:$Y$11268,0)</f>
        <v>0</v>
      </c>
      <c r="L474" s="6" t="str">
        <f t="shared" si="33"/>
        <v/>
      </c>
      <c r="M474" s="6" t="str">
        <f>IFERROR(AVERAGEIFS('registro operativa'!$Y$3:$Y$11268,'registro operativa'!$G$3:$G$11268,Tabla3[[#This Row],[Nº DE SEMANA]],'registro operativa'!$Y$3:$Y$11268,"&gt;0"),"")</f>
        <v/>
      </c>
      <c r="N474" s="6" t="str">
        <f>IFERROR(AVERAGEIFS('registro operativa'!$Y$3:$Y$11268,'registro operativa'!$G$3:$G$11268,Tabla3[[#This Row],[Nº DE SEMANA]],'registro operativa'!$Y$3:$Y$11268,"&lt;0"),"")</f>
        <v/>
      </c>
      <c r="O474" s="6" t="str">
        <f t="shared" si="34"/>
        <v/>
      </c>
      <c r="P474" s="6" t="str">
        <f t="shared" si="35"/>
        <v/>
      </c>
      <c r="Q474" s="23"/>
      <c r="R474" s="23"/>
      <c r="S474" s="23"/>
    </row>
    <row r="475" spans="1:19" x14ac:dyDescent="0.25">
      <c r="A475" s="23"/>
      <c r="B475" s="23"/>
      <c r="C475" s="6">
        <f>IFERROR(COUNTIFS('registro operativa'!$AE$3:$AE$11268,1,'registro operativa'!$G$3:$G$11268,Tabla3[[#This Row],[Nº DE SEMANA]]),"")</f>
        <v>0</v>
      </c>
      <c r="D475" s="6">
        <f>SUMIF(Tabla1[SEMANA],Tabla3[[#This Row],[Nº DE SEMANA]],Tabla1[GROSS])</f>
        <v>0</v>
      </c>
      <c r="E475" s="6">
        <f>SUMIF(Tabla1[SEMANA],Tabla3[[#This Row],[Nº DE SEMANA]],Tabla1[NETO EN PPRO8])</f>
        <v>0</v>
      </c>
      <c r="F475" s="6">
        <f>SUMIF(Tabla1[SEMANA],Tabla3[[#This Row],[Nº DE SEMANA]],Tabla1[FEES])</f>
        <v>0</v>
      </c>
      <c r="G475" s="6" t="str">
        <f t="shared" si="32"/>
        <v/>
      </c>
      <c r="H475" s="6">
        <f>COUNTIF('registro operativa'!$G$3:$G$11268,Tabla3[[#This Row],[Nº DE SEMANA]])</f>
        <v>0</v>
      </c>
      <c r="I475" s="6">
        <f>COUNTIFS('registro operativa'!$G$3:$G$11268,Tabla3[[#This Row],[Nº DE SEMANA]],'registro operativa'!$Y$3:$Y$11268,"&gt;0")</f>
        <v>0</v>
      </c>
      <c r="J475" s="6">
        <f>COUNTIFS('registro operativa'!$G$3:$G$11268,Tabla3[[#This Row],[Nº DE SEMANA]],'registro operativa'!$Y$3:$Y$11268,"&lt;0")</f>
        <v>0</v>
      </c>
      <c r="K475" s="6">
        <f>COUNTIFS('registro operativa'!$H$3:$H$11268,Tabla3[[#This Row],[Nº DE SEMANA]],'registro operativa'!$Y$3:$Y$11268,0)</f>
        <v>0</v>
      </c>
      <c r="L475" s="6" t="str">
        <f t="shared" si="33"/>
        <v/>
      </c>
      <c r="M475" s="6" t="str">
        <f>IFERROR(AVERAGEIFS('registro operativa'!$Y$3:$Y$11268,'registro operativa'!$G$3:$G$11268,Tabla3[[#This Row],[Nº DE SEMANA]],'registro operativa'!$Y$3:$Y$11268,"&gt;0"),"")</f>
        <v/>
      </c>
      <c r="N475" s="6" t="str">
        <f>IFERROR(AVERAGEIFS('registro operativa'!$Y$3:$Y$11268,'registro operativa'!$G$3:$G$11268,Tabla3[[#This Row],[Nº DE SEMANA]],'registro operativa'!$Y$3:$Y$11268,"&lt;0"),"")</f>
        <v/>
      </c>
      <c r="O475" s="6" t="str">
        <f t="shared" si="34"/>
        <v/>
      </c>
      <c r="P475" s="6" t="str">
        <f t="shared" si="35"/>
        <v/>
      </c>
      <c r="Q475" s="23"/>
      <c r="R475" s="23"/>
      <c r="S475" s="23"/>
    </row>
    <row r="476" spans="1:19" x14ac:dyDescent="0.25">
      <c r="A476" s="23"/>
      <c r="B476" s="23"/>
      <c r="C476" s="6">
        <f>IFERROR(COUNTIFS('registro operativa'!$AE$3:$AE$11268,1,'registro operativa'!$G$3:$G$11268,Tabla3[[#This Row],[Nº DE SEMANA]]),"")</f>
        <v>0</v>
      </c>
      <c r="D476" s="6">
        <f>SUMIF(Tabla1[SEMANA],Tabla3[[#This Row],[Nº DE SEMANA]],Tabla1[GROSS])</f>
        <v>0</v>
      </c>
      <c r="E476" s="6">
        <f>SUMIF(Tabla1[SEMANA],Tabla3[[#This Row],[Nº DE SEMANA]],Tabla1[NETO EN PPRO8])</f>
        <v>0</v>
      </c>
      <c r="F476" s="6">
        <f>SUMIF(Tabla1[SEMANA],Tabla3[[#This Row],[Nº DE SEMANA]],Tabla1[FEES])</f>
        <v>0</v>
      </c>
      <c r="G476" s="6" t="str">
        <f t="shared" si="32"/>
        <v/>
      </c>
      <c r="H476" s="6">
        <f>COUNTIF('registro operativa'!$G$3:$G$11268,Tabla3[[#This Row],[Nº DE SEMANA]])</f>
        <v>0</v>
      </c>
      <c r="I476" s="6">
        <f>COUNTIFS('registro operativa'!$G$3:$G$11268,Tabla3[[#This Row],[Nº DE SEMANA]],'registro operativa'!$Y$3:$Y$11268,"&gt;0")</f>
        <v>0</v>
      </c>
      <c r="J476" s="6">
        <f>COUNTIFS('registro operativa'!$G$3:$G$11268,Tabla3[[#This Row],[Nº DE SEMANA]],'registro operativa'!$Y$3:$Y$11268,"&lt;0")</f>
        <v>0</v>
      </c>
      <c r="K476" s="6">
        <f>COUNTIFS('registro operativa'!$H$3:$H$11268,Tabla3[[#This Row],[Nº DE SEMANA]],'registro operativa'!$Y$3:$Y$11268,0)</f>
        <v>0</v>
      </c>
      <c r="L476" s="6" t="str">
        <f t="shared" si="33"/>
        <v/>
      </c>
      <c r="M476" s="6" t="str">
        <f>IFERROR(AVERAGEIFS('registro operativa'!$Y$3:$Y$11268,'registro operativa'!$G$3:$G$11268,Tabla3[[#This Row],[Nº DE SEMANA]],'registro operativa'!$Y$3:$Y$11268,"&gt;0"),"")</f>
        <v/>
      </c>
      <c r="N476" s="6" t="str">
        <f>IFERROR(AVERAGEIFS('registro operativa'!$Y$3:$Y$11268,'registro operativa'!$G$3:$G$11268,Tabla3[[#This Row],[Nº DE SEMANA]],'registro operativa'!$Y$3:$Y$11268,"&lt;0"),"")</f>
        <v/>
      </c>
      <c r="O476" s="6" t="str">
        <f t="shared" si="34"/>
        <v/>
      </c>
      <c r="P476" s="6" t="str">
        <f t="shared" si="35"/>
        <v/>
      </c>
      <c r="Q476" s="23"/>
      <c r="R476" s="23"/>
      <c r="S476" s="23"/>
    </row>
    <row r="477" spans="1:19" x14ac:dyDescent="0.25">
      <c r="A477" s="23"/>
      <c r="B477" s="23"/>
      <c r="C477" s="6">
        <f>IFERROR(COUNTIFS('registro operativa'!$AE$3:$AE$11268,1,'registro operativa'!$G$3:$G$11268,Tabla3[[#This Row],[Nº DE SEMANA]]),"")</f>
        <v>0</v>
      </c>
      <c r="D477" s="6">
        <f>SUMIF(Tabla1[SEMANA],Tabla3[[#This Row],[Nº DE SEMANA]],Tabla1[GROSS])</f>
        <v>0</v>
      </c>
      <c r="E477" s="6">
        <f>SUMIF(Tabla1[SEMANA],Tabla3[[#This Row],[Nº DE SEMANA]],Tabla1[NETO EN PPRO8])</f>
        <v>0</v>
      </c>
      <c r="F477" s="6">
        <f>SUMIF(Tabla1[SEMANA],Tabla3[[#This Row],[Nº DE SEMANA]],Tabla1[FEES])</f>
        <v>0</v>
      </c>
      <c r="G477" s="6" t="str">
        <f t="shared" si="32"/>
        <v/>
      </c>
      <c r="H477" s="6">
        <f>COUNTIF('registro operativa'!$G$3:$G$11268,Tabla3[[#This Row],[Nº DE SEMANA]])</f>
        <v>0</v>
      </c>
      <c r="I477" s="6">
        <f>COUNTIFS('registro operativa'!$G$3:$G$11268,Tabla3[[#This Row],[Nº DE SEMANA]],'registro operativa'!$Y$3:$Y$11268,"&gt;0")</f>
        <v>0</v>
      </c>
      <c r="J477" s="6">
        <f>COUNTIFS('registro operativa'!$G$3:$G$11268,Tabla3[[#This Row],[Nº DE SEMANA]],'registro operativa'!$Y$3:$Y$11268,"&lt;0")</f>
        <v>0</v>
      </c>
      <c r="K477" s="6">
        <f>COUNTIFS('registro operativa'!$H$3:$H$11268,Tabla3[[#This Row],[Nº DE SEMANA]],'registro operativa'!$Y$3:$Y$11268,0)</f>
        <v>0</v>
      </c>
      <c r="L477" s="6" t="str">
        <f t="shared" si="33"/>
        <v/>
      </c>
      <c r="M477" s="6" t="str">
        <f>IFERROR(AVERAGEIFS('registro operativa'!$Y$3:$Y$11268,'registro operativa'!$G$3:$G$11268,Tabla3[[#This Row],[Nº DE SEMANA]],'registro operativa'!$Y$3:$Y$11268,"&gt;0"),"")</f>
        <v/>
      </c>
      <c r="N477" s="6" t="str">
        <f>IFERROR(AVERAGEIFS('registro operativa'!$Y$3:$Y$11268,'registro operativa'!$G$3:$G$11268,Tabla3[[#This Row],[Nº DE SEMANA]],'registro operativa'!$Y$3:$Y$11268,"&lt;0"),"")</f>
        <v/>
      </c>
      <c r="O477" s="6" t="str">
        <f t="shared" si="34"/>
        <v/>
      </c>
      <c r="P477" s="6" t="str">
        <f t="shared" si="35"/>
        <v/>
      </c>
      <c r="Q477" s="23"/>
      <c r="R477" s="23"/>
      <c r="S477" s="23"/>
    </row>
    <row r="478" spans="1:19" x14ac:dyDescent="0.25">
      <c r="A478" s="23"/>
      <c r="B478" s="23"/>
      <c r="C478" s="6">
        <f>IFERROR(COUNTIFS('registro operativa'!$AE$3:$AE$11268,1,'registro operativa'!$G$3:$G$11268,Tabla3[[#This Row],[Nº DE SEMANA]]),"")</f>
        <v>0</v>
      </c>
      <c r="D478" s="6">
        <f>SUMIF(Tabla1[SEMANA],Tabla3[[#This Row],[Nº DE SEMANA]],Tabla1[GROSS])</f>
        <v>0</v>
      </c>
      <c r="E478" s="6">
        <f>SUMIF(Tabla1[SEMANA],Tabla3[[#This Row],[Nº DE SEMANA]],Tabla1[NETO EN PPRO8])</f>
        <v>0</v>
      </c>
      <c r="F478" s="6">
        <f>SUMIF(Tabla1[SEMANA],Tabla3[[#This Row],[Nº DE SEMANA]],Tabla1[FEES])</f>
        <v>0</v>
      </c>
      <c r="G478" s="6" t="str">
        <f t="shared" si="32"/>
        <v/>
      </c>
      <c r="H478" s="6">
        <f>COUNTIF('registro operativa'!$G$3:$G$11268,Tabla3[[#This Row],[Nº DE SEMANA]])</f>
        <v>0</v>
      </c>
      <c r="I478" s="6">
        <f>COUNTIFS('registro operativa'!$G$3:$G$11268,Tabla3[[#This Row],[Nº DE SEMANA]],'registro operativa'!$Y$3:$Y$11268,"&gt;0")</f>
        <v>0</v>
      </c>
      <c r="J478" s="6">
        <f>COUNTIFS('registro operativa'!$G$3:$G$11268,Tabla3[[#This Row],[Nº DE SEMANA]],'registro operativa'!$Y$3:$Y$11268,"&lt;0")</f>
        <v>0</v>
      </c>
      <c r="K478" s="6">
        <f>COUNTIFS('registro operativa'!$H$3:$H$11268,Tabla3[[#This Row],[Nº DE SEMANA]],'registro operativa'!$Y$3:$Y$11268,0)</f>
        <v>0</v>
      </c>
      <c r="L478" s="6" t="str">
        <f t="shared" si="33"/>
        <v/>
      </c>
      <c r="M478" s="6" t="str">
        <f>IFERROR(AVERAGEIFS('registro operativa'!$Y$3:$Y$11268,'registro operativa'!$G$3:$G$11268,Tabla3[[#This Row],[Nº DE SEMANA]],'registro operativa'!$Y$3:$Y$11268,"&gt;0"),"")</f>
        <v/>
      </c>
      <c r="N478" s="6" t="str">
        <f>IFERROR(AVERAGEIFS('registro operativa'!$Y$3:$Y$11268,'registro operativa'!$G$3:$G$11268,Tabla3[[#This Row],[Nº DE SEMANA]],'registro operativa'!$Y$3:$Y$11268,"&lt;0"),"")</f>
        <v/>
      </c>
      <c r="O478" s="6" t="str">
        <f t="shared" si="34"/>
        <v/>
      </c>
      <c r="P478" s="6" t="str">
        <f t="shared" si="35"/>
        <v/>
      </c>
      <c r="Q478" s="23"/>
      <c r="R478" s="23"/>
      <c r="S478" s="23"/>
    </row>
    <row r="479" spans="1:19" x14ac:dyDescent="0.25">
      <c r="A479" s="23"/>
      <c r="B479" s="23"/>
      <c r="C479" s="6">
        <f>IFERROR(COUNTIFS('registro operativa'!$AE$3:$AE$11268,1,'registro operativa'!$G$3:$G$11268,Tabla3[[#This Row],[Nº DE SEMANA]]),"")</f>
        <v>0</v>
      </c>
      <c r="D479" s="6">
        <f>SUMIF(Tabla1[SEMANA],Tabla3[[#This Row],[Nº DE SEMANA]],Tabla1[GROSS])</f>
        <v>0</v>
      </c>
      <c r="E479" s="6">
        <f>SUMIF(Tabla1[SEMANA],Tabla3[[#This Row],[Nº DE SEMANA]],Tabla1[NETO EN PPRO8])</f>
        <v>0</v>
      </c>
      <c r="F479" s="6">
        <f>SUMIF(Tabla1[SEMANA],Tabla3[[#This Row],[Nº DE SEMANA]],Tabla1[FEES])</f>
        <v>0</v>
      </c>
      <c r="G479" s="6" t="str">
        <f t="shared" si="32"/>
        <v/>
      </c>
      <c r="H479" s="6">
        <f>COUNTIF('registro operativa'!$G$3:$G$11268,Tabla3[[#This Row],[Nº DE SEMANA]])</f>
        <v>0</v>
      </c>
      <c r="I479" s="6">
        <f>COUNTIFS('registro operativa'!$G$3:$G$11268,Tabla3[[#This Row],[Nº DE SEMANA]],'registro operativa'!$Y$3:$Y$11268,"&gt;0")</f>
        <v>0</v>
      </c>
      <c r="J479" s="6">
        <f>COUNTIFS('registro operativa'!$G$3:$G$11268,Tabla3[[#This Row],[Nº DE SEMANA]],'registro operativa'!$Y$3:$Y$11268,"&lt;0")</f>
        <v>0</v>
      </c>
      <c r="K479" s="6">
        <f>COUNTIFS('registro operativa'!$H$3:$H$11268,Tabla3[[#This Row],[Nº DE SEMANA]],'registro operativa'!$Y$3:$Y$11268,0)</f>
        <v>0</v>
      </c>
      <c r="L479" s="6" t="str">
        <f t="shared" si="33"/>
        <v/>
      </c>
      <c r="M479" s="6" t="str">
        <f>IFERROR(AVERAGEIFS('registro operativa'!$Y$3:$Y$11268,'registro operativa'!$G$3:$G$11268,Tabla3[[#This Row],[Nº DE SEMANA]],'registro operativa'!$Y$3:$Y$11268,"&gt;0"),"")</f>
        <v/>
      </c>
      <c r="N479" s="6" t="str">
        <f>IFERROR(AVERAGEIFS('registro operativa'!$Y$3:$Y$11268,'registro operativa'!$G$3:$G$11268,Tabla3[[#This Row],[Nº DE SEMANA]],'registro operativa'!$Y$3:$Y$11268,"&lt;0"),"")</f>
        <v/>
      </c>
      <c r="O479" s="6" t="str">
        <f t="shared" si="34"/>
        <v/>
      </c>
      <c r="P479" s="6" t="str">
        <f t="shared" si="35"/>
        <v/>
      </c>
      <c r="Q479" s="23"/>
      <c r="R479" s="23"/>
      <c r="S479" s="23"/>
    </row>
    <row r="480" spans="1:19" x14ac:dyDescent="0.25">
      <c r="A480" s="23"/>
      <c r="B480" s="23"/>
      <c r="C480" s="6">
        <f>IFERROR(COUNTIFS('registro operativa'!$AE$3:$AE$11268,1,'registro operativa'!$G$3:$G$11268,Tabla3[[#This Row],[Nº DE SEMANA]]),"")</f>
        <v>0</v>
      </c>
      <c r="D480" s="6">
        <f>SUMIF(Tabla1[SEMANA],Tabla3[[#This Row],[Nº DE SEMANA]],Tabla1[GROSS])</f>
        <v>0</v>
      </c>
      <c r="E480" s="6">
        <f>SUMIF(Tabla1[SEMANA],Tabla3[[#This Row],[Nº DE SEMANA]],Tabla1[NETO EN PPRO8])</f>
        <v>0</v>
      </c>
      <c r="F480" s="6">
        <f>SUMIF(Tabla1[SEMANA],Tabla3[[#This Row],[Nº DE SEMANA]],Tabla1[FEES])</f>
        <v>0</v>
      </c>
      <c r="G480" s="6" t="str">
        <f t="shared" si="32"/>
        <v/>
      </c>
      <c r="H480" s="6">
        <f>COUNTIF('registro operativa'!$G$3:$G$11268,Tabla3[[#This Row],[Nº DE SEMANA]])</f>
        <v>0</v>
      </c>
      <c r="I480" s="6">
        <f>COUNTIFS('registro operativa'!$G$3:$G$11268,Tabla3[[#This Row],[Nº DE SEMANA]],'registro operativa'!$Y$3:$Y$11268,"&gt;0")</f>
        <v>0</v>
      </c>
      <c r="J480" s="6">
        <f>COUNTIFS('registro operativa'!$G$3:$G$11268,Tabla3[[#This Row],[Nº DE SEMANA]],'registro operativa'!$Y$3:$Y$11268,"&lt;0")</f>
        <v>0</v>
      </c>
      <c r="K480" s="6">
        <f>COUNTIFS('registro operativa'!$H$3:$H$11268,Tabla3[[#This Row],[Nº DE SEMANA]],'registro operativa'!$Y$3:$Y$11268,0)</f>
        <v>0</v>
      </c>
      <c r="L480" s="6" t="str">
        <f t="shared" si="33"/>
        <v/>
      </c>
      <c r="M480" s="6" t="str">
        <f>IFERROR(AVERAGEIFS('registro operativa'!$Y$3:$Y$11268,'registro operativa'!$G$3:$G$11268,Tabla3[[#This Row],[Nº DE SEMANA]],'registro operativa'!$Y$3:$Y$11268,"&gt;0"),"")</f>
        <v/>
      </c>
      <c r="N480" s="6" t="str">
        <f>IFERROR(AVERAGEIFS('registro operativa'!$Y$3:$Y$11268,'registro operativa'!$G$3:$G$11268,Tabla3[[#This Row],[Nº DE SEMANA]],'registro operativa'!$Y$3:$Y$11268,"&lt;0"),"")</f>
        <v/>
      </c>
      <c r="O480" s="6" t="str">
        <f t="shared" si="34"/>
        <v/>
      </c>
      <c r="P480" s="6" t="str">
        <f t="shared" si="35"/>
        <v/>
      </c>
      <c r="Q480" s="23"/>
      <c r="R480" s="23"/>
      <c r="S480" s="23"/>
    </row>
    <row r="481" spans="1:19" x14ac:dyDescent="0.25">
      <c r="A481" s="23"/>
      <c r="B481" s="23"/>
      <c r="C481" s="6">
        <f>IFERROR(COUNTIFS('registro operativa'!$AE$3:$AE$11268,1,'registro operativa'!$G$3:$G$11268,Tabla3[[#This Row],[Nº DE SEMANA]]),"")</f>
        <v>0</v>
      </c>
      <c r="D481" s="6">
        <f>SUMIF(Tabla1[SEMANA],Tabla3[[#This Row],[Nº DE SEMANA]],Tabla1[GROSS])</f>
        <v>0</v>
      </c>
      <c r="E481" s="6">
        <f>SUMIF(Tabla1[SEMANA],Tabla3[[#This Row],[Nº DE SEMANA]],Tabla1[NETO EN PPRO8])</f>
        <v>0</v>
      </c>
      <c r="F481" s="6">
        <f>SUMIF(Tabla1[SEMANA],Tabla3[[#This Row],[Nº DE SEMANA]],Tabla1[FEES])</f>
        <v>0</v>
      </c>
      <c r="G481" s="6" t="str">
        <f t="shared" si="32"/>
        <v/>
      </c>
      <c r="H481" s="6">
        <f>COUNTIF('registro operativa'!$G$3:$G$11268,Tabla3[[#This Row],[Nº DE SEMANA]])</f>
        <v>0</v>
      </c>
      <c r="I481" s="6">
        <f>COUNTIFS('registro operativa'!$G$3:$G$11268,Tabla3[[#This Row],[Nº DE SEMANA]],'registro operativa'!$Y$3:$Y$11268,"&gt;0")</f>
        <v>0</v>
      </c>
      <c r="J481" s="6">
        <f>COUNTIFS('registro operativa'!$G$3:$G$11268,Tabla3[[#This Row],[Nº DE SEMANA]],'registro operativa'!$Y$3:$Y$11268,"&lt;0")</f>
        <v>0</v>
      </c>
      <c r="K481" s="6">
        <f>COUNTIFS('registro operativa'!$H$3:$H$11268,Tabla3[[#This Row],[Nº DE SEMANA]],'registro operativa'!$Y$3:$Y$11268,0)</f>
        <v>0</v>
      </c>
      <c r="L481" s="6" t="str">
        <f t="shared" si="33"/>
        <v/>
      </c>
      <c r="M481" s="6" t="str">
        <f>IFERROR(AVERAGEIFS('registro operativa'!$Y$3:$Y$11268,'registro operativa'!$G$3:$G$11268,Tabla3[[#This Row],[Nº DE SEMANA]],'registro operativa'!$Y$3:$Y$11268,"&gt;0"),"")</f>
        <v/>
      </c>
      <c r="N481" s="6" t="str">
        <f>IFERROR(AVERAGEIFS('registro operativa'!$Y$3:$Y$11268,'registro operativa'!$G$3:$G$11268,Tabla3[[#This Row],[Nº DE SEMANA]],'registro operativa'!$Y$3:$Y$11268,"&lt;0"),"")</f>
        <v/>
      </c>
      <c r="O481" s="6" t="str">
        <f t="shared" si="34"/>
        <v/>
      </c>
      <c r="P481" s="6" t="str">
        <f t="shared" si="35"/>
        <v/>
      </c>
      <c r="Q481" s="23"/>
      <c r="R481" s="23"/>
      <c r="S481" s="23"/>
    </row>
    <row r="482" spans="1:19" x14ac:dyDescent="0.25">
      <c r="A482" s="23"/>
      <c r="B482" s="23"/>
      <c r="C482" s="6">
        <f>IFERROR(COUNTIFS('registro operativa'!$AE$3:$AE$11268,1,'registro operativa'!$G$3:$G$11268,Tabla3[[#This Row],[Nº DE SEMANA]]),"")</f>
        <v>0</v>
      </c>
      <c r="D482" s="6">
        <f>SUMIF(Tabla1[SEMANA],Tabla3[[#This Row],[Nº DE SEMANA]],Tabla1[GROSS])</f>
        <v>0</v>
      </c>
      <c r="E482" s="6">
        <f>SUMIF(Tabla1[SEMANA],Tabla3[[#This Row],[Nº DE SEMANA]],Tabla1[NETO EN PPRO8])</f>
        <v>0</v>
      </c>
      <c r="F482" s="6">
        <f>SUMIF(Tabla1[SEMANA],Tabla3[[#This Row],[Nº DE SEMANA]],Tabla1[FEES])</f>
        <v>0</v>
      </c>
      <c r="G482" s="6" t="str">
        <f t="shared" si="32"/>
        <v/>
      </c>
      <c r="H482" s="6">
        <f>COUNTIF('registro operativa'!$G$3:$G$11268,Tabla3[[#This Row],[Nº DE SEMANA]])</f>
        <v>0</v>
      </c>
      <c r="I482" s="6">
        <f>COUNTIFS('registro operativa'!$G$3:$G$11268,Tabla3[[#This Row],[Nº DE SEMANA]],'registro operativa'!$Y$3:$Y$11268,"&gt;0")</f>
        <v>0</v>
      </c>
      <c r="J482" s="6">
        <f>COUNTIFS('registro operativa'!$G$3:$G$11268,Tabla3[[#This Row],[Nº DE SEMANA]],'registro operativa'!$Y$3:$Y$11268,"&lt;0")</f>
        <v>0</v>
      </c>
      <c r="K482" s="6">
        <f>COUNTIFS('registro operativa'!$H$3:$H$11268,Tabla3[[#This Row],[Nº DE SEMANA]],'registro operativa'!$Y$3:$Y$11268,0)</f>
        <v>0</v>
      </c>
      <c r="L482" s="6" t="str">
        <f t="shared" si="33"/>
        <v/>
      </c>
      <c r="M482" s="6" t="str">
        <f>IFERROR(AVERAGEIFS('registro operativa'!$Y$3:$Y$11268,'registro operativa'!$G$3:$G$11268,Tabla3[[#This Row],[Nº DE SEMANA]],'registro operativa'!$Y$3:$Y$11268,"&gt;0"),"")</f>
        <v/>
      </c>
      <c r="N482" s="6" t="str">
        <f>IFERROR(AVERAGEIFS('registro operativa'!$Y$3:$Y$11268,'registro operativa'!$G$3:$G$11268,Tabla3[[#This Row],[Nº DE SEMANA]],'registro operativa'!$Y$3:$Y$11268,"&lt;0"),"")</f>
        <v/>
      </c>
      <c r="O482" s="6" t="str">
        <f t="shared" si="34"/>
        <v/>
      </c>
      <c r="P482" s="6" t="str">
        <f t="shared" si="35"/>
        <v/>
      </c>
      <c r="Q482" s="23"/>
      <c r="R482" s="23"/>
      <c r="S482" s="23"/>
    </row>
    <row r="483" spans="1:19" x14ac:dyDescent="0.25">
      <c r="A483" s="23"/>
      <c r="B483" s="23"/>
      <c r="C483" s="6">
        <f>IFERROR(COUNTIFS('registro operativa'!$AE$3:$AE$11268,1,'registro operativa'!$G$3:$G$11268,Tabla3[[#This Row],[Nº DE SEMANA]]),"")</f>
        <v>0</v>
      </c>
      <c r="D483" s="6">
        <f>SUMIF(Tabla1[SEMANA],Tabla3[[#This Row],[Nº DE SEMANA]],Tabla1[GROSS])</f>
        <v>0</v>
      </c>
      <c r="E483" s="6">
        <f>SUMIF(Tabla1[SEMANA],Tabla3[[#This Row],[Nº DE SEMANA]],Tabla1[NETO EN PPRO8])</f>
        <v>0</v>
      </c>
      <c r="F483" s="6">
        <f>SUMIF(Tabla1[SEMANA],Tabla3[[#This Row],[Nº DE SEMANA]],Tabla1[FEES])</f>
        <v>0</v>
      </c>
      <c r="G483" s="6" t="str">
        <f t="shared" si="32"/>
        <v/>
      </c>
      <c r="H483" s="6">
        <f>COUNTIF('registro operativa'!$G$3:$G$11268,Tabla3[[#This Row],[Nº DE SEMANA]])</f>
        <v>0</v>
      </c>
      <c r="I483" s="6">
        <f>COUNTIFS('registro operativa'!$G$3:$G$11268,Tabla3[[#This Row],[Nº DE SEMANA]],'registro operativa'!$Y$3:$Y$11268,"&gt;0")</f>
        <v>0</v>
      </c>
      <c r="J483" s="6">
        <f>COUNTIFS('registro operativa'!$G$3:$G$11268,Tabla3[[#This Row],[Nº DE SEMANA]],'registro operativa'!$Y$3:$Y$11268,"&lt;0")</f>
        <v>0</v>
      </c>
      <c r="K483" s="6">
        <f>COUNTIFS('registro operativa'!$H$3:$H$11268,Tabla3[[#This Row],[Nº DE SEMANA]],'registro operativa'!$Y$3:$Y$11268,0)</f>
        <v>0</v>
      </c>
      <c r="L483" s="6" t="str">
        <f t="shared" si="33"/>
        <v/>
      </c>
      <c r="M483" s="6" t="str">
        <f>IFERROR(AVERAGEIFS('registro operativa'!$Y$3:$Y$11268,'registro operativa'!$G$3:$G$11268,Tabla3[[#This Row],[Nº DE SEMANA]],'registro operativa'!$Y$3:$Y$11268,"&gt;0"),"")</f>
        <v/>
      </c>
      <c r="N483" s="6" t="str">
        <f>IFERROR(AVERAGEIFS('registro operativa'!$Y$3:$Y$11268,'registro operativa'!$G$3:$G$11268,Tabla3[[#This Row],[Nº DE SEMANA]],'registro operativa'!$Y$3:$Y$11268,"&lt;0"),"")</f>
        <v/>
      </c>
      <c r="O483" s="6" t="str">
        <f t="shared" si="34"/>
        <v/>
      </c>
      <c r="P483" s="6" t="str">
        <f t="shared" si="35"/>
        <v/>
      </c>
      <c r="Q483" s="23"/>
      <c r="R483" s="23"/>
      <c r="S483" s="23"/>
    </row>
    <row r="484" spans="1:19" x14ac:dyDescent="0.25">
      <c r="A484" s="23"/>
      <c r="B484" s="23"/>
      <c r="C484" s="6">
        <f>IFERROR(COUNTIFS('registro operativa'!$AE$3:$AE$11268,1,'registro operativa'!$G$3:$G$11268,Tabla3[[#This Row],[Nº DE SEMANA]]),"")</f>
        <v>0</v>
      </c>
      <c r="D484" s="6">
        <f>SUMIF(Tabla1[SEMANA],Tabla3[[#This Row],[Nº DE SEMANA]],Tabla1[GROSS])</f>
        <v>0</v>
      </c>
      <c r="E484" s="6">
        <f>SUMIF(Tabla1[SEMANA],Tabla3[[#This Row],[Nº DE SEMANA]],Tabla1[NETO EN PPRO8])</f>
        <v>0</v>
      </c>
      <c r="F484" s="6">
        <f>SUMIF(Tabla1[SEMANA],Tabla3[[#This Row],[Nº DE SEMANA]],Tabla1[FEES])</f>
        <v>0</v>
      </c>
      <c r="G484" s="6" t="str">
        <f t="shared" si="32"/>
        <v/>
      </c>
      <c r="H484" s="6">
        <f>COUNTIF('registro operativa'!$G$3:$G$11268,Tabla3[[#This Row],[Nº DE SEMANA]])</f>
        <v>0</v>
      </c>
      <c r="I484" s="6">
        <f>COUNTIFS('registro operativa'!$G$3:$G$11268,Tabla3[[#This Row],[Nº DE SEMANA]],'registro operativa'!$Y$3:$Y$11268,"&gt;0")</f>
        <v>0</v>
      </c>
      <c r="J484" s="6">
        <f>COUNTIFS('registro operativa'!$G$3:$G$11268,Tabla3[[#This Row],[Nº DE SEMANA]],'registro operativa'!$Y$3:$Y$11268,"&lt;0")</f>
        <v>0</v>
      </c>
      <c r="K484" s="6">
        <f>COUNTIFS('registro operativa'!$H$3:$H$11268,Tabla3[[#This Row],[Nº DE SEMANA]],'registro operativa'!$Y$3:$Y$11268,0)</f>
        <v>0</v>
      </c>
      <c r="L484" s="6" t="str">
        <f t="shared" si="33"/>
        <v/>
      </c>
      <c r="M484" s="6" t="str">
        <f>IFERROR(AVERAGEIFS('registro operativa'!$Y$3:$Y$11268,'registro operativa'!$G$3:$G$11268,Tabla3[[#This Row],[Nº DE SEMANA]],'registro operativa'!$Y$3:$Y$11268,"&gt;0"),"")</f>
        <v/>
      </c>
      <c r="N484" s="6" t="str">
        <f>IFERROR(AVERAGEIFS('registro operativa'!$Y$3:$Y$11268,'registro operativa'!$G$3:$G$11268,Tabla3[[#This Row],[Nº DE SEMANA]],'registro operativa'!$Y$3:$Y$11268,"&lt;0"),"")</f>
        <v/>
      </c>
      <c r="O484" s="6" t="str">
        <f t="shared" si="34"/>
        <v/>
      </c>
      <c r="P484" s="6" t="str">
        <f t="shared" si="35"/>
        <v/>
      </c>
      <c r="Q484" s="23"/>
      <c r="R484" s="23"/>
      <c r="S484" s="23"/>
    </row>
    <row r="485" spans="1:19" x14ac:dyDescent="0.25">
      <c r="A485" s="23"/>
      <c r="B485" s="23"/>
      <c r="C485" s="6">
        <f>IFERROR(COUNTIFS('registro operativa'!$AE$3:$AE$11268,1,'registro operativa'!$G$3:$G$11268,Tabla3[[#This Row],[Nº DE SEMANA]]),"")</f>
        <v>0</v>
      </c>
      <c r="D485" s="6">
        <f>SUMIF(Tabla1[SEMANA],Tabla3[[#This Row],[Nº DE SEMANA]],Tabla1[GROSS])</f>
        <v>0</v>
      </c>
      <c r="E485" s="6">
        <f>SUMIF(Tabla1[SEMANA],Tabla3[[#This Row],[Nº DE SEMANA]],Tabla1[NETO EN PPRO8])</f>
        <v>0</v>
      </c>
      <c r="F485" s="6">
        <f>SUMIF(Tabla1[SEMANA],Tabla3[[#This Row],[Nº DE SEMANA]],Tabla1[FEES])</f>
        <v>0</v>
      </c>
      <c r="G485" s="6" t="str">
        <f t="shared" si="32"/>
        <v/>
      </c>
      <c r="H485" s="6">
        <f>COUNTIF('registro operativa'!$G$3:$G$11268,Tabla3[[#This Row],[Nº DE SEMANA]])</f>
        <v>0</v>
      </c>
      <c r="I485" s="6">
        <f>COUNTIFS('registro operativa'!$G$3:$G$11268,Tabla3[[#This Row],[Nº DE SEMANA]],'registro operativa'!$Y$3:$Y$11268,"&gt;0")</f>
        <v>0</v>
      </c>
      <c r="J485" s="6">
        <f>COUNTIFS('registro operativa'!$G$3:$G$11268,Tabla3[[#This Row],[Nº DE SEMANA]],'registro operativa'!$Y$3:$Y$11268,"&lt;0")</f>
        <v>0</v>
      </c>
      <c r="K485" s="6">
        <f>COUNTIFS('registro operativa'!$H$3:$H$11268,Tabla3[[#This Row],[Nº DE SEMANA]],'registro operativa'!$Y$3:$Y$11268,0)</f>
        <v>0</v>
      </c>
      <c r="L485" s="6" t="str">
        <f t="shared" si="33"/>
        <v/>
      </c>
      <c r="M485" s="6" t="str">
        <f>IFERROR(AVERAGEIFS('registro operativa'!$Y$3:$Y$11268,'registro operativa'!$G$3:$G$11268,Tabla3[[#This Row],[Nº DE SEMANA]],'registro operativa'!$Y$3:$Y$11268,"&gt;0"),"")</f>
        <v/>
      </c>
      <c r="N485" s="6" t="str">
        <f>IFERROR(AVERAGEIFS('registro operativa'!$Y$3:$Y$11268,'registro operativa'!$G$3:$G$11268,Tabla3[[#This Row],[Nº DE SEMANA]],'registro operativa'!$Y$3:$Y$11268,"&lt;0"),"")</f>
        <v/>
      </c>
      <c r="O485" s="6" t="str">
        <f t="shared" si="34"/>
        <v/>
      </c>
      <c r="P485" s="6" t="str">
        <f t="shared" si="35"/>
        <v/>
      </c>
      <c r="Q485" s="23"/>
      <c r="R485" s="23"/>
      <c r="S485" s="23"/>
    </row>
    <row r="486" spans="1:19" x14ac:dyDescent="0.25">
      <c r="A486" s="23"/>
      <c r="B486" s="23"/>
      <c r="C486" s="6">
        <f>IFERROR(COUNTIFS('registro operativa'!$AE$3:$AE$11268,1,'registro operativa'!$G$3:$G$11268,Tabla3[[#This Row],[Nº DE SEMANA]]),"")</f>
        <v>0</v>
      </c>
      <c r="D486" s="6">
        <f>SUMIF(Tabla1[SEMANA],Tabla3[[#This Row],[Nº DE SEMANA]],Tabla1[GROSS])</f>
        <v>0</v>
      </c>
      <c r="E486" s="6">
        <f>SUMIF(Tabla1[SEMANA],Tabla3[[#This Row],[Nº DE SEMANA]],Tabla1[NETO EN PPRO8])</f>
        <v>0</v>
      </c>
      <c r="F486" s="6">
        <f>SUMIF(Tabla1[SEMANA],Tabla3[[#This Row],[Nº DE SEMANA]],Tabla1[FEES])</f>
        <v>0</v>
      </c>
      <c r="G486" s="6" t="str">
        <f t="shared" si="32"/>
        <v/>
      </c>
      <c r="H486" s="6">
        <f>COUNTIF('registro operativa'!$G$3:$G$11268,Tabla3[[#This Row],[Nº DE SEMANA]])</f>
        <v>0</v>
      </c>
      <c r="I486" s="6">
        <f>COUNTIFS('registro operativa'!$G$3:$G$11268,Tabla3[[#This Row],[Nº DE SEMANA]],'registro operativa'!$Y$3:$Y$11268,"&gt;0")</f>
        <v>0</v>
      </c>
      <c r="J486" s="6">
        <f>COUNTIFS('registro operativa'!$G$3:$G$11268,Tabla3[[#This Row],[Nº DE SEMANA]],'registro operativa'!$Y$3:$Y$11268,"&lt;0")</f>
        <v>0</v>
      </c>
      <c r="K486" s="6">
        <f>COUNTIFS('registro operativa'!$H$3:$H$11268,Tabla3[[#This Row],[Nº DE SEMANA]],'registro operativa'!$Y$3:$Y$11268,0)</f>
        <v>0</v>
      </c>
      <c r="L486" s="6" t="str">
        <f t="shared" si="33"/>
        <v/>
      </c>
      <c r="M486" s="6" t="str">
        <f>IFERROR(AVERAGEIFS('registro operativa'!$Y$3:$Y$11268,'registro operativa'!$G$3:$G$11268,Tabla3[[#This Row],[Nº DE SEMANA]],'registro operativa'!$Y$3:$Y$11268,"&gt;0"),"")</f>
        <v/>
      </c>
      <c r="N486" s="6" t="str">
        <f>IFERROR(AVERAGEIFS('registro operativa'!$Y$3:$Y$11268,'registro operativa'!$G$3:$G$11268,Tabla3[[#This Row],[Nº DE SEMANA]],'registro operativa'!$Y$3:$Y$11268,"&lt;0"),"")</f>
        <v/>
      </c>
      <c r="O486" s="6" t="str">
        <f t="shared" si="34"/>
        <v/>
      </c>
      <c r="P486" s="6" t="str">
        <f t="shared" si="35"/>
        <v/>
      </c>
      <c r="Q486" s="23"/>
      <c r="R486" s="23"/>
      <c r="S486" s="23"/>
    </row>
    <row r="487" spans="1:19" x14ac:dyDescent="0.25">
      <c r="A487" s="23"/>
      <c r="B487" s="23"/>
      <c r="C487" s="6">
        <f>IFERROR(COUNTIFS('registro operativa'!$AE$3:$AE$11268,1,'registro operativa'!$G$3:$G$11268,Tabla3[[#This Row],[Nº DE SEMANA]]),"")</f>
        <v>0</v>
      </c>
      <c r="D487" s="6">
        <f>SUMIF(Tabla1[SEMANA],Tabla3[[#This Row],[Nº DE SEMANA]],Tabla1[GROSS])</f>
        <v>0</v>
      </c>
      <c r="E487" s="6">
        <f>SUMIF(Tabla1[SEMANA],Tabla3[[#This Row],[Nº DE SEMANA]],Tabla1[NETO EN PPRO8])</f>
        <v>0</v>
      </c>
      <c r="F487" s="6">
        <f>SUMIF(Tabla1[SEMANA],Tabla3[[#This Row],[Nº DE SEMANA]],Tabla1[FEES])</f>
        <v>0</v>
      </c>
      <c r="G487" s="6" t="str">
        <f t="shared" si="32"/>
        <v/>
      </c>
      <c r="H487" s="6">
        <f>COUNTIF('registro operativa'!$G$3:$G$11268,Tabla3[[#This Row],[Nº DE SEMANA]])</f>
        <v>0</v>
      </c>
      <c r="I487" s="6">
        <f>COUNTIFS('registro operativa'!$G$3:$G$11268,Tabla3[[#This Row],[Nº DE SEMANA]],'registro operativa'!$Y$3:$Y$11268,"&gt;0")</f>
        <v>0</v>
      </c>
      <c r="J487" s="6">
        <f>COUNTIFS('registro operativa'!$G$3:$G$11268,Tabla3[[#This Row],[Nº DE SEMANA]],'registro operativa'!$Y$3:$Y$11268,"&lt;0")</f>
        <v>0</v>
      </c>
      <c r="K487" s="6">
        <f>COUNTIFS('registro operativa'!$H$3:$H$11268,Tabla3[[#This Row],[Nº DE SEMANA]],'registro operativa'!$Y$3:$Y$11268,0)</f>
        <v>0</v>
      </c>
      <c r="L487" s="6" t="str">
        <f t="shared" si="33"/>
        <v/>
      </c>
      <c r="M487" s="6" t="str">
        <f>IFERROR(AVERAGEIFS('registro operativa'!$Y$3:$Y$11268,'registro operativa'!$G$3:$G$11268,Tabla3[[#This Row],[Nº DE SEMANA]],'registro operativa'!$Y$3:$Y$11268,"&gt;0"),"")</f>
        <v/>
      </c>
      <c r="N487" s="6" t="str">
        <f>IFERROR(AVERAGEIFS('registro operativa'!$Y$3:$Y$11268,'registro operativa'!$G$3:$G$11268,Tabla3[[#This Row],[Nº DE SEMANA]],'registro operativa'!$Y$3:$Y$11268,"&lt;0"),"")</f>
        <v/>
      </c>
      <c r="O487" s="6" t="str">
        <f t="shared" si="34"/>
        <v/>
      </c>
      <c r="P487" s="6" t="str">
        <f t="shared" si="35"/>
        <v/>
      </c>
      <c r="Q487" s="23"/>
      <c r="R487" s="23"/>
      <c r="S487" s="23"/>
    </row>
    <row r="488" spans="1:19" x14ac:dyDescent="0.25">
      <c r="A488" s="23"/>
      <c r="B488" s="23"/>
      <c r="C488" s="6">
        <f>IFERROR(COUNTIFS('registro operativa'!$AE$3:$AE$11268,1,'registro operativa'!$G$3:$G$11268,Tabla3[[#This Row],[Nº DE SEMANA]]),"")</f>
        <v>0</v>
      </c>
      <c r="D488" s="6">
        <f>SUMIF(Tabla1[SEMANA],Tabla3[[#This Row],[Nº DE SEMANA]],Tabla1[GROSS])</f>
        <v>0</v>
      </c>
      <c r="E488" s="6">
        <f>SUMIF(Tabla1[SEMANA],Tabla3[[#This Row],[Nº DE SEMANA]],Tabla1[NETO EN PPRO8])</f>
        <v>0</v>
      </c>
      <c r="F488" s="6">
        <f>SUMIF(Tabla1[SEMANA],Tabla3[[#This Row],[Nº DE SEMANA]],Tabla1[FEES])</f>
        <v>0</v>
      </c>
      <c r="G488" s="6" t="str">
        <f t="shared" si="32"/>
        <v/>
      </c>
      <c r="H488" s="6">
        <f>COUNTIF('registro operativa'!$G$3:$G$11268,Tabla3[[#This Row],[Nº DE SEMANA]])</f>
        <v>0</v>
      </c>
      <c r="I488" s="6">
        <f>COUNTIFS('registro operativa'!$G$3:$G$11268,Tabla3[[#This Row],[Nº DE SEMANA]],'registro operativa'!$Y$3:$Y$11268,"&gt;0")</f>
        <v>0</v>
      </c>
      <c r="J488" s="6">
        <f>COUNTIFS('registro operativa'!$G$3:$G$11268,Tabla3[[#This Row],[Nº DE SEMANA]],'registro operativa'!$Y$3:$Y$11268,"&lt;0")</f>
        <v>0</v>
      </c>
      <c r="K488" s="6">
        <f>COUNTIFS('registro operativa'!$H$3:$H$11268,Tabla3[[#This Row],[Nº DE SEMANA]],'registro operativa'!$Y$3:$Y$11268,0)</f>
        <v>0</v>
      </c>
      <c r="L488" s="6" t="str">
        <f t="shared" si="33"/>
        <v/>
      </c>
      <c r="M488" s="6" t="str">
        <f>IFERROR(AVERAGEIFS('registro operativa'!$Y$3:$Y$11268,'registro operativa'!$G$3:$G$11268,Tabla3[[#This Row],[Nº DE SEMANA]],'registro operativa'!$Y$3:$Y$11268,"&gt;0"),"")</f>
        <v/>
      </c>
      <c r="N488" s="6" t="str">
        <f>IFERROR(AVERAGEIFS('registro operativa'!$Y$3:$Y$11268,'registro operativa'!$G$3:$G$11268,Tabla3[[#This Row],[Nº DE SEMANA]],'registro operativa'!$Y$3:$Y$11268,"&lt;0"),"")</f>
        <v/>
      </c>
      <c r="O488" s="6" t="str">
        <f t="shared" si="34"/>
        <v/>
      </c>
      <c r="P488" s="6" t="str">
        <f t="shared" si="35"/>
        <v/>
      </c>
      <c r="Q488" s="23"/>
      <c r="R488" s="23"/>
      <c r="S488" s="23"/>
    </row>
    <row r="489" spans="1:19" x14ac:dyDescent="0.25">
      <c r="A489" s="23"/>
      <c r="B489" s="23"/>
      <c r="C489" s="6">
        <f>IFERROR(COUNTIFS('registro operativa'!$AE$3:$AE$11268,1,'registro operativa'!$G$3:$G$11268,Tabla3[[#This Row],[Nº DE SEMANA]]),"")</f>
        <v>0</v>
      </c>
      <c r="D489" s="6">
        <f>SUMIF(Tabla1[SEMANA],Tabla3[[#This Row],[Nº DE SEMANA]],Tabla1[GROSS])</f>
        <v>0</v>
      </c>
      <c r="E489" s="6">
        <f>SUMIF(Tabla1[SEMANA],Tabla3[[#This Row],[Nº DE SEMANA]],Tabla1[NETO EN PPRO8])</f>
        <v>0</v>
      </c>
      <c r="F489" s="6">
        <f>SUMIF(Tabla1[SEMANA],Tabla3[[#This Row],[Nº DE SEMANA]],Tabla1[FEES])</f>
        <v>0</v>
      </c>
      <c r="G489" s="6" t="str">
        <f t="shared" si="32"/>
        <v/>
      </c>
      <c r="H489" s="6">
        <f>COUNTIF('registro operativa'!$G$3:$G$11268,Tabla3[[#This Row],[Nº DE SEMANA]])</f>
        <v>0</v>
      </c>
      <c r="I489" s="6">
        <f>COUNTIFS('registro operativa'!$G$3:$G$11268,Tabla3[[#This Row],[Nº DE SEMANA]],'registro operativa'!$Y$3:$Y$11268,"&gt;0")</f>
        <v>0</v>
      </c>
      <c r="J489" s="6">
        <f>COUNTIFS('registro operativa'!$G$3:$G$11268,Tabla3[[#This Row],[Nº DE SEMANA]],'registro operativa'!$Y$3:$Y$11268,"&lt;0")</f>
        <v>0</v>
      </c>
      <c r="K489" s="6">
        <f>COUNTIFS('registro operativa'!$H$3:$H$11268,Tabla3[[#This Row],[Nº DE SEMANA]],'registro operativa'!$Y$3:$Y$11268,0)</f>
        <v>0</v>
      </c>
      <c r="L489" s="6" t="str">
        <f t="shared" si="33"/>
        <v/>
      </c>
      <c r="M489" s="6" t="str">
        <f>IFERROR(AVERAGEIFS('registro operativa'!$Y$3:$Y$11268,'registro operativa'!$G$3:$G$11268,Tabla3[[#This Row],[Nº DE SEMANA]],'registro operativa'!$Y$3:$Y$11268,"&gt;0"),"")</f>
        <v/>
      </c>
      <c r="N489" s="6" t="str">
        <f>IFERROR(AVERAGEIFS('registro operativa'!$Y$3:$Y$11268,'registro operativa'!$G$3:$G$11268,Tabla3[[#This Row],[Nº DE SEMANA]],'registro operativa'!$Y$3:$Y$11268,"&lt;0"),"")</f>
        <v/>
      </c>
      <c r="O489" s="6" t="str">
        <f t="shared" si="34"/>
        <v/>
      </c>
      <c r="P489" s="6" t="str">
        <f t="shared" si="35"/>
        <v/>
      </c>
      <c r="Q489" s="23"/>
      <c r="R489" s="23"/>
      <c r="S489" s="23"/>
    </row>
    <row r="490" spans="1:19" x14ac:dyDescent="0.25">
      <c r="A490" s="23"/>
      <c r="B490" s="23"/>
      <c r="C490" s="6">
        <f>IFERROR(COUNTIFS('registro operativa'!$AE$3:$AE$11268,1,'registro operativa'!$G$3:$G$11268,Tabla3[[#This Row],[Nº DE SEMANA]]),"")</f>
        <v>0</v>
      </c>
      <c r="D490" s="6">
        <f>SUMIF(Tabla1[SEMANA],Tabla3[[#This Row],[Nº DE SEMANA]],Tabla1[GROSS])</f>
        <v>0</v>
      </c>
      <c r="E490" s="6">
        <f>SUMIF(Tabla1[SEMANA],Tabla3[[#This Row],[Nº DE SEMANA]],Tabla1[NETO EN PPRO8])</f>
        <v>0</v>
      </c>
      <c r="F490" s="6">
        <f>SUMIF(Tabla1[SEMANA],Tabla3[[#This Row],[Nº DE SEMANA]],Tabla1[FEES])</f>
        <v>0</v>
      </c>
      <c r="G490" s="6" t="str">
        <f t="shared" si="32"/>
        <v/>
      </c>
      <c r="H490" s="6">
        <f>COUNTIF('registro operativa'!$G$3:$G$11268,Tabla3[[#This Row],[Nº DE SEMANA]])</f>
        <v>0</v>
      </c>
      <c r="I490" s="6">
        <f>COUNTIFS('registro operativa'!$G$3:$G$11268,Tabla3[[#This Row],[Nº DE SEMANA]],'registro operativa'!$Y$3:$Y$11268,"&gt;0")</f>
        <v>0</v>
      </c>
      <c r="J490" s="6">
        <f>COUNTIFS('registro operativa'!$G$3:$G$11268,Tabla3[[#This Row],[Nº DE SEMANA]],'registro operativa'!$Y$3:$Y$11268,"&lt;0")</f>
        <v>0</v>
      </c>
      <c r="K490" s="6">
        <f>COUNTIFS('registro operativa'!$H$3:$H$11268,Tabla3[[#This Row],[Nº DE SEMANA]],'registro operativa'!$Y$3:$Y$11268,0)</f>
        <v>0</v>
      </c>
      <c r="L490" s="6" t="str">
        <f t="shared" si="33"/>
        <v/>
      </c>
      <c r="M490" s="6" t="str">
        <f>IFERROR(AVERAGEIFS('registro operativa'!$Y$3:$Y$11268,'registro operativa'!$G$3:$G$11268,Tabla3[[#This Row],[Nº DE SEMANA]],'registro operativa'!$Y$3:$Y$11268,"&gt;0"),"")</f>
        <v/>
      </c>
      <c r="N490" s="6" t="str">
        <f>IFERROR(AVERAGEIFS('registro operativa'!$Y$3:$Y$11268,'registro operativa'!$G$3:$G$11268,Tabla3[[#This Row],[Nº DE SEMANA]],'registro operativa'!$Y$3:$Y$11268,"&lt;0"),"")</f>
        <v/>
      </c>
      <c r="O490" s="6" t="str">
        <f t="shared" si="34"/>
        <v/>
      </c>
      <c r="P490" s="6" t="str">
        <f t="shared" si="35"/>
        <v/>
      </c>
      <c r="Q490" s="23"/>
      <c r="R490" s="23"/>
      <c r="S490" s="23"/>
    </row>
    <row r="491" spans="1:19" x14ac:dyDescent="0.25">
      <c r="A491" s="23"/>
      <c r="B491" s="23"/>
      <c r="C491" s="6">
        <f>IFERROR(COUNTIFS('registro operativa'!$AE$3:$AE$11268,1,'registro operativa'!$G$3:$G$11268,Tabla3[[#This Row],[Nº DE SEMANA]]),"")</f>
        <v>0</v>
      </c>
      <c r="D491" s="6">
        <f>SUMIF(Tabla1[SEMANA],Tabla3[[#This Row],[Nº DE SEMANA]],Tabla1[GROSS])</f>
        <v>0</v>
      </c>
      <c r="E491" s="6">
        <f>SUMIF(Tabla1[SEMANA],Tabla3[[#This Row],[Nº DE SEMANA]],Tabla1[NETO EN PPRO8])</f>
        <v>0</v>
      </c>
      <c r="F491" s="6">
        <f>SUMIF(Tabla1[SEMANA],Tabla3[[#This Row],[Nº DE SEMANA]],Tabla1[FEES])</f>
        <v>0</v>
      </c>
      <c r="G491" s="6" t="str">
        <f t="shared" si="32"/>
        <v/>
      </c>
      <c r="H491" s="6">
        <f>COUNTIF('registro operativa'!$G$3:$G$11268,Tabla3[[#This Row],[Nº DE SEMANA]])</f>
        <v>0</v>
      </c>
      <c r="I491" s="6">
        <f>COUNTIFS('registro operativa'!$G$3:$G$11268,Tabla3[[#This Row],[Nº DE SEMANA]],'registro operativa'!$Y$3:$Y$11268,"&gt;0")</f>
        <v>0</v>
      </c>
      <c r="J491" s="6">
        <f>COUNTIFS('registro operativa'!$G$3:$G$11268,Tabla3[[#This Row],[Nº DE SEMANA]],'registro operativa'!$Y$3:$Y$11268,"&lt;0")</f>
        <v>0</v>
      </c>
      <c r="K491" s="6">
        <f>COUNTIFS('registro operativa'!$H$3:$H$11268,Tabla3[[#This Row],[Nº DE SEMANA]],'registro operativa'!$Y$3:$Y$11268,0)</f>
        <v>0</v>
      </c>
      <c r="L491" s="6" t="str">
        <f t="shared" si="33"/>
        <v/>
      </c>
      <c r="M491" s="6" t="str">
        <f>IFERROR(AVERAGEIFS('registro operativa'!$Y$3:$Y$11268,'registro operativa'!$G$3:$G$11268,Tabla3[[#This Row],[Nº DE SEMANA]],'registro operativa'!$Y$3:$Y$11268,"&gt;0"),"")</f>
        <v/>
      </c>
      <c r="N491" s="6" t="str">
        <f>IFERROR(AVERAGEIFS('registro operativa'!$Y$3:$Y$11268,'registro operativa'!$G$3:$G$11268,Tabla3[[#This Row],[Nº DE SEMANA]],'registro operativa'!$Y$3:$Y$11268,"&lt;0"),"")</f>
        <v/>
      </c>
      <c r="O491" s="6" t="str">
        <f t="shared" si="34"/>
        <v/>
      </c>
      <c r="P491" s="6" t="str">
        <f t="shared" si="35"/>
        <v/>
      </c>
      <c r="Q491" s="23"/>
      <c r="R491" s="23"/>
      <c r="S491" s="23"/>
    </row>
    <row r="492" spans="1:19" x14ac:dyDescent="0.25">
      <c r="A492" s="23"/>
      <c r="B492" s="23"/>
      <c r="C492" s="6">
        <f>IFERROR(COUNTIFS('registro operativa'!$AE$3:$AE$11268,1,'registro operativa'!$G$3:$G$11268,Tabla3[[#This Row],[Nº DE SEMANA]]),"")</f>
        <v>0</v>
      </c>
      <c r="D492" s="6">
        <f>SUMIF(Tabla1[SEMANA],Tabla3[[#This Row],[Nº DE SEMANA]],Tabla1[GROSS])</f>
        <v>0</v>
      </c>
      <c r="E492" s="6">
        <f>SUMIF(Tabla1[SEMANA],Tabla3[[#This Row],[Nº DE SEMANA]],Tabla1[NETO EN PPRO8])</f>
        <v>0</v>
      </c>
      <c r="F492" s="6">
        <f>SUMIF(Tabla1[SEMANA],Tabla3[[#This Row],[Nº DE SEMANA]],Tabla1[FEES])</f>
        <v>0</v>
      </c>
      <c r="G492" s="6" t="str">
        <f t="shared" si="32"/>
        <v/>
      </c>
      <c r="H492" s="6">
        <f>COUNTIF('registro operativa'!$G$3:$G$11268,Tabla3[[#This Row],[Nº DE SEMANA]])</f>
        <v>0</v>
      </c>
      <c r="I492" s="6">
        <f>COUNTIFS('registro operativa'!$G$3:$G$11268,Tabla3[[#This Row],[Nº DE SEMANA]],'registro operativa'!$Y$3:$Y$11268,"&gt;0")</f>
        <v>0</v>
      </c>
      <c r="J492" s="6">
        <f>COUNTIFS('registro operativa'!$G$3:$G$11268,Tabla3[[#This Row],[Nº DE SEMANA]],'registro operativa'!$Y$3:$Y$11268,"&lt;0")</f>
        <v>0</v>
      </c>
      <c r="K492" s="6">
        <f>COUNTIFS('registro operativa'!$H$3:$H$11268,Tabla3[[#This Row],[Nº DE SEMANA]],'registro operativa'!$Y$3:$Y$11268,0)</f>
        <v>0</v>
      </c>
      <c r="L492" s="6" t="str">
        <f t="shared" si="33"/>
        <v/>
      </c>
      <c r="M492" s="6" t="str">
        <f>IFERROR(AVERAGEIFS('registro operativa'!$Y$3:$Y$11268,'registro operativa'!$G$3:$G$11268,Tabla3[[#This Row],[Nº DE SEMANA]],'registro operativa'!$Y$3:$Y$11268,"&gt;0"),"")</f>
        <v/>
      </c>
      <c r="N492" s="6" t="str">
        <f>IFERROR(AVERAGEIFS('registro operativa'!$Y$3:$Y$11268,'registro operativa'!$G$3:$G$11268,Tabla3[[#This Row],[Nº DE SEMANA]],'registro operativa'!$Y$3:$Y$11268,"&lt;0"),"")</f>
        <v/>
      </c>
      <c r="O492" s="6" t="str">
        <f t="shared" si="34"/>
        <v/>
      </c>
      <c r="P492" s="6" t="str">
        <f t="shared" si="35"/>
        <v/>
      </c>
      <c r="Q492" s="23"/>
      <c r="R492" s="23"/>
      <c r="S492" s="23"/>
    </row>
    <row r="493" spans="1:19" x14ac:dyDescent="0.25">
      <c r="A493" s="23"/>
      <c r="B493" s="23"/>
      <c r="C493" s="6">
        <f>IFERROR(COUNTIFS('registro operativa'!$AE$3:$AE$11268,1,'registro operativa'!$G$3:$G$11268,Tabla3[[#This Row],[Nº DE SEMANA]]),"")</f>
        <v>0</v>
      </c>
      <c r="D493" s="6">
        <f>SUMIF(Tabla1[SEMANA],Tabla3[[#This Row],[Nº DE SEMANA]],Tabla1[GROSS])</f>
        <v>0</v>
      </c>
      <c r="E493" s="6">
        <f>SUMIF(Tabla1[SEMANA],Tabla3[[#This Row],[Nº DE SEMANA]],Tabla1[NETO EN PPRO8])</f>
        <v>0</v>
      </c>
      <c r="F493" s="6">
        <f>SUMIF(Tabla1[SEMANA],Tabla3[[#This Row],[Nº DE SEMANA]],Tabla1[FEES])</f>
        <v>0</v>
      </c>
      <c r="G493" s="6" t="str">
        <f t="shared" si="32"/>
        <v/>
      </c>
      <c r="H493" s="6">
        <f>COUNTIF('registro operativa'!$G$3:$G$11268,Tabla3[[#This Row],[Nº DE SEMANA]])</f>
        <v>0</v>
      </c>
      <c r="I493" s="6">
        <f>COUNTIFS('registro operativa'!$G$3:$G$11268,Tabla3[[#This Row],[Nº DE SEMANA]],'registro operativa'!$Y$3:$Y$11268,"&gt;0")</f>
        <v>0</v>
      </c>
      <c r="J493" s="6">
        <f>COUNTIFS('registro operativa'!$G$3:$G$11268,Tabla3[[#This Row],[Nº DE SEMANA]],'registro operativa'!$Y$3:$Y$11268,"&lt;0")</f>
        <v>0</v>
      </c>
      <c r="K493" s="6">
        <f>COUNTIFS('registro operativa'!$H$3:$H$11268,Tabla3[[#This Row],[Nº DE SEMANA]],'registro operativa'!$Y$3:$Y$11268,0)</f>
        <v>0</v>
      </c>
      <c r="L493" s="6" t="str">
        <f t="shared" si="33"/>
        <v/>
      </c>
      <c r="M493" s="6" t="str">
        <f>IFERROR(AVERAGEIFS('registro operativa'!$Y$3:$Y$11268,'registro operativa'!$G$3:$G$11268,Tabla3[[#This Row],[Nº DE SEMANA]],'registro operativa'!$Y$3:$Y$11268,"&gt;0"),"")</f>
        <v/>
      </c>
      <c r="N493" s="6" t="str">
        <f>IFERROR(AVERAGEIFS('registro operativa'!$Y$3:$Y$11268,'registro operativa'!$G$3:$G$11268,Tabla3[[#This Row],[Nº DE SEMANA]],'registro operativa'!$Y$3:$Y$11268,"&lt;0"),"")</f>
        <v/>
      </c>
      <c r="O493" s="6" t="str">
        <f t="shared" si="34"/>
        <v/>
      </c>
      <c r="P493" s="6" t="str">
        <f t="shared" si="35"/>
        <v/>
      </c>
      <c r="Q493" s="23"/>
      <c r="R493" s="23"/>
      <c r="S493" s="23"/>
    </row>
    <row r="494" spans="1:19" x14ac:dyDescent="0.25">
      <c r="A494" s="23"/>
      <c r="B494" s="23"/>
      <c r="C494" s="6">
        <f>IFERROR(COUNTIFS('registro operativa'!$AE$3:$AE$11268,1,'registro operativa'!$G$3:$G$11268,Tabla3[[#This Row],[Nº DE SEMANA]]),"")</f>
        <v>0</v>
      </c>
      <c r="D494" s="6">
        <f>SUMIF(Tabla1[SEMANA],Tabla3[[#This Row],[Nº DE SEMANA]],Tabla1[GROSS])</f>
        <v>0</v>
      </c>
      <c r="E494" s="6">
        <f>SUMIF(Tabla1[SEMANA],Tabla3[[#This Row],[Nº DE SEMANA]],Tabla1[NETO EN PPRO8])</f>
        <v>0</v>
      </c>
      <c r="F494" s="6">
        <f>SUMIF(Tabla1[SEMANA],Tabla3[[#This Row],[Nº DE SEMANA]],Tabla1[FEES])</f>
        <v>0</v>
      </c>
      <c r="G494" s="6" t="str">
        <f t="shared" si="32"/>
        <v/>
      </c>
      <c r="H494" s="6">
        <f>COUNTIF('registro operativa'!$G$3:$G$11268,Tabla3[[#This Row],[Nº DE SEMANA]])</f>
        <v>0</v>
      </c>
      <c r="I494" s="6">
        <f>COUNTIFS('registro operativa'!$G$3:$G$11268,Tabla3[[#This Row],[Nº DE SEMANA]],'registro operativa'!$Y$3:$Y$11268,"&gt;0")</f>
        <v>0</v>
      </c>
      <c r="J494" s="6">
        <f>COUNTIFS('registro operativa'!$G$3:$G$11268,Tabla3[[#This Row],[Nº DE SEMANA]],'registro operativa'!$Y$3:$Y$11268,"&lt;0")</f>
        <v>0</v>
      </c>
      <c r="K494" s="6">
        <f>COUNTIFS('registro operativa'!$H$3:$H$11268,Tabla3[[#This Row],[Nº DE SEMANA]],'registro operativa'!$Y$3:$Y$11268,0)</f>
        <v>0</v>
      </c>
      <c r="L494" s="6" t="str">
        <f t="shared" si="33"/>
        <v/>
      </c>
      <c r="M494" s="6" t="str">
        <f>IFERROR(AVERAGEIFS('registro operativa'!$Y$3:$Y$11268,'registro operativa'!$G$3:$G$11268,Tabla3[[#This Row],[Nº DE SEMANA]],'registro operativa'!$Y$3:$Y$11268,"&gt;0"),"")</f>
        <v/>
      </c>
      <c r="N494" s="6" t="str">
        <f>IFERROR(AVERAGEIFS('registro operativa'!$Y$3:$Y$11268,'registro operativa'!$G$3:$G$11268,Tabla3[[#This Row],[Nº DE SEMANA]],'registro operativa'!$Y$3:$Y$11268,"&lt;0"),"")</f>
        <v/>
      </c>
      <c r="O494" s="6" t="str">
        <f t="shared" si="34"/>
        <v/>
      </c>
      <c r="P494" s="6" t="str">
        <f t="shared" si="35"/>
        <v/>
      </c>
      <c r="Q494" s="23"/>
      <c r="R494" s="23"/>
      <c r="S494" s="23"/>
    </row>
    <row r="495" spans="1:19" x14ac:dyDescent="0.25">
      <c r="A495" s="23"/>
      <c r="B495" s="23"/>
      <c r="C495" s="6">
        <f>IFERROR(COUNTIFS('registro operativa'!$AE$3:$AE$11268,1,'registro operativa'!$G$3:$G$11268,Tabla3[[#This Row],[Nº DE SEMANA]]),"")</f>
        <v>0</v>
      </c>
      <c r="D495" s="6">
        <f>SUMIF(Tabla1[SEMANA],Tabla3[[#This Row],[Nº DE SEMANA]],Tabla1[GROSS])</f>
        <v>0</v>
      </c>
      <c r="E495" s="6">
        <f>SUMIF(Tabla1[SEMANA],Tabla3[[#This Row],[Nº DE SEMANA]],Tabla1[NETO EN PPRO8])</f>
        <v>0</v>
      </c>
      <c r="F495" s="6">
        <f>SUMIF(Tabla1[SEMANA],Tabla3[[#This Row],[Nº DE SEMANA]],Tabla1[FEES])</f>
        <v>0</v>
      </c>
      <c r="G495" s="6" t="str">
        <f t="shared" si="32"/>
        <v/>
      </c>
      <c r="H495" s="6">
        <f>COUNTIF('registro operativa'!$G$3:$G$11268,Tabla3[[#This Row],[Nº DE SEMANA]])</f>
        <v>0</v>
      </c>
      <c r="I495" s="6">
        <f>COUNTIFS('registro operativa'!$G$3:$G$11268,Tabla3[[#This Row],[Nº DE SEMANA]],'registro operativa'!$Y$3:$Y$11268,"&gt;0")</f>
        <v>0</v>
      </c>
      <c r="J495" s="6">
        <f>COUNTIFS('registro operativa'!$G$3:$G$11268,Tabla3[[#This Row],[Nº DE SEMANA]],'registro operativa'!$Y$3:$Y$11268,"&lt;0")</f>
        <v>0</v>
      </c>
      <c r="K495" s="6">
        <f>COUNTIFS('registro operativa'!$H$3:$H$11268,Tabla3[[#This Row],[Nº DE SEMANA]],'registro operativa'!$Y$3:$Y$11268,0)</f>
        <v>0</v>
      </c>
      <c r="L495" s="6" t="str">
        <f t="shared" si="33"/>
        <v/>
      </c>
      <c r="M495" s="6" t="str">
        <f>IFERROR(AVERAGEIFS('registro operativa'!$Y$3:$Y$11268,'registro operativa'!$G$3:$G$11268,Tabla3[[#This Row],[Nº DE SEMANA]],'registro operativa'!$Y$3:$Y$11268,"&gt;0"),"")</f>
        <v/>
      </c>
      <c r="N495" s="6" t="str">
        <f>IFERROR(AVERAGEIFS('registro operativa'!$Y$3:$Y$11268,'registro operativa'!$G$3:$G$11268,Tabla3[[#This Row],[Nº DE SEMANA]],'registro operativa'!$Y$3:$Y$11268,"&lt;0"),"")</f>
        <v/>
      </c>
      <c r="O495" s="6" t="str">
        <f t="shared" si="34"/>
        <v/>
      </c>
      <c r="P495" s="6" t="str">
        <f t="shared" si="35"/>
        <v/>
      </c>
      <c r="Q495" s="23"/>
      <c r="R495" s="23"/>
      <c r="S495" s="23"/>
    </row>
    <row r="496" spans="1:19" x14ac:dyDescent="0.25">
      <c r="A496" s="23"/>
      <c r="B496" s="23"/>
      <c r="C496" s="6">
        <f>IFERROR(COUNTIFS('registro operativa'!$AE$3:$AE$11268,1,'registro operativa'!$G$3:$G$11268,Tabla3[[#This Row],[Nº DE SEMANA]]),"")</f>
        <v>0</v>
      </c>
      <c r="D496" s="6">
        <f>SUMIF(Tabla1[SEMANA],Tabla3[[#This Row],[Nº DE SEMANA]],Tabla1[GROSS])</f>
        <v>0</v>
      </c>
      <c r="E496" s="6">
        <f>SUMIF(Tabla1[SEMANA],Tabla3[[#This Row],[Nº DE SEMANA]],Tabla1[NETO EN PPRO8])</f>
        <v>0</v>
      </c>
      <c r="F496" s="6">
        <f>SUMIF(Tabla1[SEMANA],Tabla3[[#This Row],[Nº DE SEMANA]],Tabla1[FEES])</f>
        <v>0</v>
      </c>
      <c r="G496" s="6" t="str">
        <f t="shared" si="32"/>
        <v/>
      </c>
      <c r="H496" s="6">
        <f>COUNTIF('registro operativa'!$G$3:$G$11268,Tabla3[[#This Row],[Nº DE SEMANA]])</f>
        <v>0</v>
      </c>
      <c r="I496" s="6">
        <f>COUNTIFS('registro operativa'!$G$3:$G$11268,Tabla3[[#This Row],[Nº DE SEMANA]],'registro operativa'!$Y$3:$Y$11268,"&gt;0")</f>
        <v>0</v>
      </c>
      <c r="J496" s="6">
        <f>COUNTIFS('registro operativa'!$G$3:$G$11268,Tabla3[[#This Row],[Nº DE SEMANA]],'registro operativa'!$Y$3:$Y$11268,"&lt;0")</f>
        <v>0</v>
      </c>
      <c r="K496" s="6">
        <f>COUNTIFS('registro operativa'!$H$3:$H$11268,Tabla3[[#This Row],[Nº DE SEMANA]],'registro operativa'!$Y$3:$Y$11268,0)</f>
        <v>0</v>
      </c>
      <c r="L496" s="6" t="str">
        <f t="shared" si="33"/>
        <v/>
      </c>
      <c r="M496" s="6" t="str">
        <f>IFERROR(AVERAGEIFS('registro operativa'!$Y$3:$Y$11268,'registro operativa'!$G$3:$G$11268,Tabla3[[#This Row],[Nº DE SEMANA]],'registro operativa'!$Y$3:$Y$11268,"&gt;0"),"")</f>
        <v/>
      </c>
      <c r="N496" s="6" t="str">
        <f>IFERROR(AVERAGEIFS('registro operativa'!$Y$3:$Y$11268,'registro operativa'!$G$3:$G$11268,Tabla3[[#This Row],[Nº DE SEMANA]],'registro operativa'!$Y$3:$Y$11268,"&lt;0"),"")</f>
        <v/>
      </c>
      <c r="O496" s="6" t="str">
        <f t="shared" si="34"/>
        <v/>
      </c>
      <c r="P496" s="6" t="str">
        <f t="shared" si="35"/>
        <v/>
      </c>
      <c r="Q496" s="23"/>
      <c r="R496" s="23"/>
      <c r="S496" s="23"/>
    </row>
    <row r="497" spans="1:19" x14ac:dyDescent="0.25">
      <c r="A497" s="23"/>
      <c r="B497" s="23"/>
      <c r="C497" s="6">
        <f>IFERROR(COUNTIFS('registro operativa'!$AE$3:$AE$11268,1,'registro operativa'!$G$3:$G$11268,Tabla3[[#This Row],[Nº DE SEMANA]]),"")</f>
        <v>0</v>
      </c>
      <c r="D497" s="6">
        <f>SUMIF(Tabla1[SEMANA],Tabla3[[#This Row],[Nº DE SEMANA]],Tabla1[GROSS])</f>
        <v>0</v>
      </c>
      <c r="E497" s="6">
        <f>SUMIF(Tabla1[SEMANA],Tabla3[[#This Row],[Nº DE SEMANA]],Tabla1[NETO EN PPRO8])</f>
        <v>0</v>
      </c>
      <c r="F497" s="6">
        <f>SUMIF(Tabla1[SEMANA],Tabla3[[#This Row],[Nº DE SEMANA]],Tabla1[FEES])</f>
        <v>0</v>
      </c>
      <c r="G497" s="6" t="str">
        <f t="shared" si="32"/>
        <v/>
      </c>
      <c r="H497" s="6">
        <f>COUNTIF('registro operativa'!$G$3:$G$11268,Tabla3[[#This Row],[Nº DE SEMANA]])</f>
        <v>0</v>
      </c>
      <c r="I497" s="6">
        <f>COUNTIFS('registro operativa'!$G$3:$G$11268,Tabla3[[#This Row],[Nº DE SEMANA]],'registro operativa'!$Y$3:$Y$11268,"&gt;0")</f>
        <v>0</v>
      </c>
      <c r="J497" s="6">
        <f>COUNTIFS('registro operativa'!$G$3:$G$11268,Tabla3[[#This Row],[Nº DE SEMANA]],'registro operativa'!$Y$3:$Y$11268,"&lt;0")</f>
        <v>0</v>
      </c>
      <c r="K497" s="6">
        <f>COUNTIFS('registro operativa'!$H$3:$H$11268,Tabla3[[#This Row],[Nº DE SEMANA]],'registro operativa'!$Y$3:$Y$11268,0)</f>
        <v>0</v>
      </c>
      <c r="L497" s="6" t="str">
        <f t="shared" si="33"/>
        <v/>
      </c>
      <c r="M497" s="6" t="str">
        <f>IFERROR(AVERAGEIFS('registro operativa'!$Y$3:$Y$11268,'registro operativa'!$G$3:$G$11268,Tabla3[[#This Row],[Nº DE SEMANA]],'registro operativa'!$Y$3:$Y$11268,"&gt;0"),"")</f>
        <v/>
      </c>
      <c r="N497" s="6" t="str">
        <f>IFERROR(AVERAGEIFS('registro operativa'!$Y$3:$Y$11268,'registro operativa'!$G$3:$G$11268,Tabla3[[#This Row],[Nº DE SEMANA]],'registro operativa'!$Y$3:$Y$11268,"&lt;0"),"")</f>
        <v/>
      </c>
      <c r="O497" s="6" t="str">
        <f t="shared" si="34"/>
        <v/>
      </c>
      <c r="P497" s="6" t="str">
        <f t="shared" si="35"/>
        <v/>
      </c>
      <c r="Q497" s="23"/>
      <c r="R497" s="23"/>
      <c r="S497" s="23"/>
    </row>
    <row r="498" spans="1:19" x14ac:dyDescent="0.25">
      <c r="A498" s="23"/>
      <c r="B498" s="23"/>
      <c r="C498" s="6">
        <f>IFERROR(COUNTIFS('registro operativa'!$AE$3:$AE$11268,1,'registro operativa'!$G$3:$G$11268,Tabla3[[#This Row],[Nº DE SEMANA]]),"")</f>
        <v>0</v>
      </c>
      <c r="D498" s="6">
        <f>SUMIF(Tabla1[SEMANA],Tabla3[[#This Row],[Nº DE SEMANA]],Tabla1[GROSS])</f>
        <v>0</v>
      </c>
      <c r="E498" s="6">
        <f>SUMIF(Tabla1[SEMANA],Tabla3[[#This Row],[Nº DE SEMANA]],Tabla1[NETO EN PPRO8])</f>
        <v>0</v>
      </c>
      <c r="F498" s="6">
        <f>SUMIF(Tabla1[SEMANA],Tabla3[[#This Row],[Nº DE SEMANA]],Tabla1[FEES])</f>
        <v>0</v>
      </c>
      <c r="G498" s="6" t="str">
        <f t="shared" si="32"/>
        <v/>
      </c>
      <c r="H498" s="6">
        <f>COUNTIF('registro operativa'!$G$3:$G$11268,Tabla3[[#This Row],[Nº DE SEMANA]])</f>
        <v>0</v>
      </c>
      <c r="I498" s="6">
        <f>COUNTIFS('registro operativa'!$G$3:$G$11268,Tabla3[[#This Row],[Nº DE SEMANA]],'registro operativa'!$Y$3:$Y$11268,"&gt;0")</f>
        <v>0</v>
      </c>
      <c r="J498" s="6">
        <f>COUNTIFS('registro operativa'!$G$3:$G$11268,Tabla3[[#This Row],[Nº DE SEMANA]],'registro operativa'!$Y$3:$Y$11268,"&lt;0")</f>
        <v>0</v>
      </c>
      <c r="K498" s="6">
        <f>COUNTIFS('registro operativa'!$H$3:$H$11268,Tabla3[[#This Row],[Nº DE SEMANA]],'registro operativa'!$Y$3:$Y$11268,0)</f>
        <v>0</v>
      </c>
      <c r="L498" s="6" t="str">
        <f t="shared" si="33"/>
        <v/>
      </c>
      <c r="M498" s="6" t="str">
        <f>IFERROR(AVERAGEIFS('registro operativa'!$Y$3:$Y$11268,'registro operativa'!$G$3:$G$11268,Tabla3[[#This Row],[Nº DE SEMANA]],'registro operativa'!$Y$3:$Y$11268,"&gt;0"),"")</f>
        <v/>
      </c>
      <c r="N498" s="6" t="str">
        <f>IFERROR(AVERAGEIFS('registro operativa'!$Y$3:$Y$11268,'registro operativa'!$G$3:$G$11268,Tabla3[[#This Row],[Nº DE SEMANA]],'registro operativa'!$Y$3:$Y$11268,"&lt;0"),"")</f>
        <v/>
      </c>
      <c r="O498" s="6" t="str">
        <f t="shared" si="34"/>
        <v/>
      </c>
      <c r="P498" s="6" t="str">
        <f t="shared" si="35"/>
        <v/>
      </c>
      <c r="Q498" s="23"/>
      <c r="R498" s="23"/>
      <c r="S498" s="23"/>
    </row>
    <row r="499" spans="1:19" x14ac:dyDescent="0.25">
      <c r="A499" s="23"/>
      <c r="B499" s="23"/>
      <c r="C499" s="6">
        <f>IFERROR(COUNTIFS('registro operativa'!$AE$3:$AE$11268,1,'registro operativa'!$G$3:$G$11268,Tabla3[[#This Row],[Nº DE SEMANA]]),"")</f>
        <v>0</v>
      </c>
      <c r="D499" s="6">
        <f>SUMIF(Tabla1[SEMANA],Tabla3[[#This Row],[Nº DE SEMANA]],Tabla1[GROSS])</f>
        <v>0</v>
      </c>
      <c r="E499" s="6">
        <f>SUMIF(Tabla1[SEMANA],Tabla3[[#This Row],[Nº DE SEMANA]],Tabla1[NETO EN PPRO8])</f>
        <v>0</v>
      </c>
      <c r="F499" s="6">
        <f>SUMIF(Tabla1[SEMANA],Tabla3[[#This Row],[Nº DE SEMANA]],Tabla1[FEES])</f>
        <v>0</v>
      </c>
      <c r="G499" s="6" t="str">
        <f t="shared" si="32"/>
        <v/>
      </c>
      <c r="H499" s="6">
        <f>COUNTIF('registro operativa'!$G$3:$G$11268,Tabla3[[#This Row],[Nº DE SEMANA]])</f>
        <v>0</v>
      </c>
      <c r="I499" s="6">
        <f>COUNTIFS('registro operativa'!$G$3:$G$11268,Tabla3[[#This Row],[Nº DE SEMANA]],'registro operativa'!$Y$3:$Y$11268,"&gt;0")</f>
        <v>0</v>
      </c>
      <c r="J499" s="6">
        <f>COUNTIFS('registro operativa'!$G$3:$G$11268,Tabla3[[#This Row],[Nº DE SEMANA]],'registro operativa'!$Y$3:$Y$11268,"&lt;0")</f>
        <v>0</v>
      </c>
      <c r="K499" s="6">
        <f>COUNTIFS('registro operativa'!$H$3:$H$11268,Tabla3[[#This Row],[Nº DE SEMANA]],'registro operativa'!$Y$3:$Y$11268,0)</f>
        <v>0</v>
      </c>
      <c r="L499" s="6" t="str">
        <f t="shared" si="33"/>
        <v/>
      </c>
      <c r="M499" s="6" t="str">
        <f>IFERROR(AVERAGEIFS('registro operativa'!$Y$3:$Y$11268,'registro operativa'!$G$3:$G$11268,Tabla3[[#This Row],[Nº DE SEMANA]],'registro operativa'!$Y$3:$Y$11268,"&gt;0"),"")</f>
        <v/>
      </c>
      <c r="N499" s="6" t="str">
        <f>IFERROR(AVERAGEIFS('registro operativa'!$Y$3:$Y$11268,'registro operativa'!$G$3:$G$11268,Tabla3[[#This Row],[Nº DE SEMANA]],'registro operativa'!$Y$3:$Y$11268,"&lt;0"),"")</f>
        <v/>
      </c>
      <c r="O499" s="6" t="str">
        <f t="shared" si="34"/>
        <v/>
      </c>
      <c r="P499" s="6" t="str">
        <f t="shared" si="35"/>
        <v/>
      </c>
      <c r="Q499" s="23"/>
      <c r="R499" s="23"/>
      <c r="S499" s="23"/>
    </row>
    <row r="500" spans="1:19" x14ac:dyDescent="0.25">
      <c r="A500" s="23"/>
      <c r="B500" s="23"/>
      <c r="C500" s="6">
        <f>IFERROR(COUNTIFS('registro operativa'!$AE$3:$AE$11268,1,'registro operativa'!$G$3:$G$11268,Tabla3[[#This Row],[Nº DE SEMANA]]),"")</f>
        <v>0</v>
      </c>
      <c r="D500" s="6">
        <f>SUMIF(Tabla1[SEMANA],Tabla3[[#This Row],[Nº DE SEMANA]],Tabla1[GROSS])</f>
        <v>0</v>
      </c>
      <c r="E500" s="6">
        <f>SUMIF(Tabla1[SEMANA],Tabla3[[#This Row],[Nº DE SEMANA]],Tabla1[NETO EN PPRO8])</f>
        <v>0</v>
      </c>
      <c r="F500" s="6">
        <f>SUMIF(Tabla1[SEMANA],Tabla3[[#This Row],[Nº DE SEMANA]],Tabla1[FEES])</f>
        <v>0</v>
      </c>
      <c r="G500" s="6" t="str">
        <f t="shared" si="32"/>
        <v/>
      </c>
      <c r="H500" s="6">
        <f>COUNTIF('registro operativa'!$G$3:$G$11268,Tabla3[[#This Row],[Nº DE SEMANA]])</f>
        <v>0</v>
      </c>
      <c r="I500" s="6">
        <f>COUNTIFS('registro operativa'!$G$3:$G$11268,Tabla3[[#This Row],[Nº DE SEMANA]],'registro operativa'!$Y$3:$Y$11268,"&gt;0")</f>
        <v>0</v>
      </c>
      <c r="J500" s="6">
        <f>COUNTIFS('registro operativa'!$G$3:$G$11268,Tabla3[[#This Row],[Nº DE SEMANA]],'registro operativa'!$Y$3:$Y$11268,"&lt;0")</f>
        <v>0</v>
      </c>
      <c r="K500" s="6">
        <f>COUNTIFS('registro operativa'!$H$3:$H$11268,Tabla3[[#This Row],[Nº DE SEMANA]],'registro operativa'!$Y$3:$Y$11268,0)</f>
        <v>0</v>
      </c>
      <c r="L500" s="6" t="str">
        <f t="shared" si="33"/>
        <v/>
      </c>
      <c r="M500" s="6" t="str">
        <f>IFERROR(AVERAGEIFS('registro operativa'!$Y$3:$Y$11268,'registro operativa'!$G$3:$G$11268,Tabla3[[#This Row],[Nº DE SEMANA]],'registro operativa'!$Y$3:$Y$11268,"&gt;0"),"")</f>
        <v/>
      </c>
      <c r="N500" s="6" t="str">
        <f>IFERROR(AVERAGEIFS('registro operativa'!$Y$3:$Y$11268,'registro operativa'!$G$3:$G$11268,Tabla3[[#This Row],[Nº DE SEMANA]],'registro operativa'!$Y$3:$Y$11268,"&lt;0"),"")</f>
        <v/>
      </c>
      <c r="O500" s="6" t="str">
        <f t="shared" si="34"/>
        <v/>
      </c>
      <c r="P500" s="6" t="str">
        <f t="shared" si="35"/>
        <v/>
      </c>
      <c r="Q500" s="23"/>
      <c r="R500" s="23"/>
      <c r="S500" s="23"/>
    </row>
    <row r="501" spans="1:19" x14ac:dyDescent="0.25">
      <c r="A501" s="23"/>
      <c r="B501" s="23"/>
      <c r="C501" s="6">
        <f>IFERROR(COUNTIFS('registro operativa'!$AE$3:$AE$11268,1,'registro operativa'!$G$3:$G$11268,Tabla3[[#This Row],[Nº DE SEMANA]]),"")</f>
        <v>0</v>
      </c>
      <c r="D501" s="6">
        <f>SUMIF(Tabla1[SEMANA],Tabla3[[#This Row],[Nº DE SEMANA]],Tabla1[GROSS])</f>
        <v>0</v>
      </c>
      <c r="E501" s="6">
        <f>SUMIF(Tabla1[SEMANA],Tabla3[[#This Row],[Nº DE SEMANA]],Tabla1[NETO EN PPRO8])</f>
        <v>0</v>
      </c>
      <c r="F501" s="6">
        <f>SUMIF(Tabla1[SEMANA],Tabla3[[#This Row],[Nº DE SEMANA]],Tabla1[FEES])</f>
        <v>0</v>
      </c>
      <c r="G501" s="6" t="str">
        <f t="shared" si="32"/>
        <v/>
      </c>
      <c r="H501" s="6">
        <f>COUNTIF('registro operativa'!$G$3:$G$11268,Tabla3[[#This Row],[Nº DE SEMANA]])</f>
        <v>0</v>
      </c>
      <c r="I501" s="6">
        <f>COUNTIFS('registro operativa'!$G$3:$G$11268,Tabla3[[#This Row],[Nº DE SEMANA]],'registro operativa'!$Y$3:$Y$11268,"&gt;0")</f>
        <v>0</v>
      </c>
      <c r="J501" s="6">
        <f>COUNTIFS('registro operativa'!$G$3:$G$11268,Tabla3[[#This Row],[Nº DE SEMANA]],'registro operativa'!$Y$3:$Y$11268,"&lt;0")</f>
        <v>0</v>
      </c>
      <c r="K501" s="6">
        <f>COUNTIFS('registro operativa'!$H$3:$H$11268,Tabla3[[#This Row],[Nº DE SEMANA]],'registro operativa'!$Y$3:$Y$11268,0)</f>
        <v>0</v>
      </c>
      <c r="L501" s="6" t="str">
        <f t="shared" si="33"/>
        <v/>
      </c>
      <c r="M501" s="6" t="str">
        <f>IFERROR(AVERAGEIFS('registro operativa'!$Y$3:$Y$11268,'registro operativa'!$G$3:$G$11268,Tabla3[[#This Row],[Nº DE SEMANA]],'registro operativa'!$Y$3:$Y$11268,"&gt;0"),"")</f>
        <v/>
      </c>
      <c r="N501" s="6" t="str">
        <f>IFERROR(AVERAGEIFS('registro operativa'!$Y$3:$Y$11268,'registro operativa'!$G$3:$G$11268,Tabla3[[#This Row],[Nº DE SEMANA]],'registro operativa'!$Y$3:$Y$11268,"&lt;0"),"")</f>
        <v/>
      </c>
      <c r="O501" s="6" t="str">
        <f t="shared" si="34"/>
        <v/>
      </c>
      <c r="P501" s="6" t="str">
        <f t="shared" si="35"/>
        <v/>
      </c>
      <c r="Q501" s="23"/>
      <c r="R501" s="23"/>
      <c r="S501" s="23"/>
    </row>
    <row r="502" spans="1:19" x14ac:dyDescent="0.25">
      <c r="A502" s="23"/>
      <c r="B502" s="23"/>
      <c r="C502" s="6">
        <f>IFERROR(COUNTIFS('registro operativa'!$AE$3:$AE$11268,1,'registro operativa'!$G$3:$G$11268,Tabla3[[#This Row],[Nº DE SEMANA]]),"")</f>
        <v>0</v>
      </c>
      <c r="D502" s="6">
        <f>SUMIF(Tabla1[SEMANA],Tabla3[[#This Row],[Nº DE SEMANA]],Tabla1[GROSS])</f>
        <v>0</v>
      </c>
      <c r="E502" s="6">
        <f>SUMIF(Tabla1[SEMANA],Tabla3[[#This Row],[Nº DE SEMANA]],Tabla1[NETO EN PPRO8])</f>
        <v>0</v>
      </c>
      <c r="F502" s="6">
        <f>SUMIF(Tabla1[SEMANA],Tabla3[[#This Row],[Nº DE SEMANA]],Tabla1[FEES])</f>
        <v>0</v>
      </c>
      <c r="G502" s="6" t="str">
        <f t="shared" si="32"/>
        <v/>
      </c>
      <c r="H502" s="6">
        <f>COUNTIF('registro operativa'!$G$3:$G$11268,Tabla3[[#This Row],[Nº DE SEMANA]])</f>
        <v>0</v>
      </c>
      <c r="I502" s="6">
        <f>COUNTIFS('registro operativa'!$G$3:$G$11268,Tabla3[[#This Row],[Nº DE SEMANA]],'registro operativa'!$Y$3:$Y$11268,"&gt;0")</f>
        <v>0</v>
      </c>
      <c r="J502" s="6">
        <f>COUNTIFS('registro operativa'!$G$3:$G$11268,Tabla3[[#This Row],[Nº DE SEMANA]],'registro operativa'!$Y$3:$Y$11268,"&lt;0")</f>
        <v>0</v>
      </c>
      <c r="K502" s="6">
        <f>COUNTIFS('registro operativa'!$H$3:$H$11268,Tabla3[[#This Row],[Nº DE SEMANA]],'registro operativa'!$Y$3:$Y$11268,0)</f>
        <v>0</v>
      </c>
      <c r="L502" s="6" t="str">
        <f t="shared" si="33"/>
        <v/>
      </c>
      <c r="M502" s="6" t="str">
        <f>IFERROR(AVERAGEIFS('registro operativa'!$Y$3:$Y$11268,'registro operativa'!$G$3:$G$11268,Tabla3[[#This Row],[Nº DE SEMANA]],'registro operativa'!$Y$3:$Y$11268,"&gt;0"),"")</f>
        <v/>
      </c>
      <c r="N502" s="6" t="str">
        <f>IFERROR(AVERAGEIFS('registro operativa'!$Y$3:$Y$11268,'registro operativa'!$G$3:$G$11268,Tabla3[[#This Row],[Nº DE SEMANA]],'registro operativa'!$Y$3:$Y$11268,"&lt;0"),"")</f>
        <v/>
      </c>
      <c r="O502" s="6" t="str">
        <f t="shared" si="34"/>
        <v/>
      </c>
      <c r="P502" s="6" t="str">
        <f t="shared" si="35"/>
        <v/>
      </c>
      <c r="Q502" s="23"/>
      <c r="R502" s="23"/>
      <c r="S502" s="23"/>
    </row>
    <row r="503" spans="1:19" x14ac:dyDescent="0.25">
      <c r="A503" s="23"/>
      <c r="B503" s="23"/>
      <c r="C503" s="6">
        <f>IFERROR(COUNTIFS('registro operativa'!$AE$3:$AE$11268,1,'registro operativa'!$G$3:$G$11268,Tabla3[[#This Row],[Nº DE SEMANA]]),"")</f>
        <v>0</v>
      </c>
      <c r="D503" s="6">
        <f>SUMIF(Tabla1[SEMANA],Tabla3[[#This Row],[Nº DE SEMANA]],Tabla1[GROSS])</f>
        <v>0</v>
      </c>
      <c r="E503" s="6">
        <f>SUMIF(Tabla1[SEMANA],Tabla3[[#This Row],[Nº DE SEMANA]],Tabla1[NETO EN PPRO8])</f>
        <v>0</v>
      </c>
      <c r="F503" s="6">
        <f>SUMIF(Tabla1[SEMANA],Tabla3[[#This Row],[Nº DE SEMANA]],Tabla1[FEES])</f>
        <v>0</v>
      </c>
      <c r="G503" s="6" t="str">
        <f t="shared" si="32"/>
        <v/>
      </c>
      <c r="H503" s="6">
        <f>COUNTIF('registro operativa'!$G$3:$G$11268,Tabla3[[#This Row],[Nº DE SEMANA]])</f>
        <v>0</v>
      </c>
      <c r="I503" s="6">
        <f>COUNTIFS('registro operativa'!$G$3:$G$11268,Tabla3[[#This Row],[Nº DE SEMANA]],'registro operativa'!$Y$3:$Y$11268,"&gt;0")</f>
        <v>0</v>
      </c>
      <c r="J503" s="6">
        <f>COUNTIFS('registro operativa'!$G$3:$G$11268,Tabla3[[#This Row],[Nº DE SEMANA]],'registro operativa'!$Y$3:$Y$11268,"&lt;0")</f>
        <v>0</v>
      </c>
      <c r="K503" s="6">
        <f>COUNTIFS('registro operativa'!$H$3:$H$11268,Tabla3[[#This Row],[Nº DE SEMANA]],'registro operativa'!$Y$3:$Y$11268,0)</f>
        <v>0</v>
      </c>
      <c r="L503" s="6" t="str">
        <f t="shared" si="33"/>
        <v/>
      </c>
      <c r="M503" s="6" t="str">
        <f>IFERROR(AVERAGEIFS('registro operativa'!$Y$3:$Y$11268,'registro operativa'!$G$3:$G$11268,Tabla3[[#This Row],[Nº DE SEMANA]],'registro operativa'!$Y$3:$Y$11268,"&gt;0"),"")</f>
        <v/>
      </c>
      <c r="N503" s="6" t="str">
        <f>IFERROR(AVERAGEIFS('registro operativa'!$Y$3:$Y$11268,'registro operativa'!$G$3:$G$11268,Tabla3[[#This Row],[Nº DE SEMANA]],'registro operativa'!$Y$3:$Y$11268,"&lt;0"),"")</f>
        <v/>
      </c>
      <c r="O503" s="6" t="str">
        <f t="shared" si="34"/>
        <v/>
      </c>
      <c r="P503" s="6" t="str">
        <f t="shared" si="35"/>
        <v/>
      </c>
      <c r="Q503" s="23"/>
      <c r="R503" s="23"/>
      <c r="S503" s="23"/>
    </row>
    <row r="504" spans="1:19" x14ac:dyDescent="0.25">
      <c r="A504" s="23"/>
      <c r="B504" s="23"/>
      <c r="C504" s="6">
        <f>IFERROR(COUNTIFS('registro operativa'!$AE$3:$AE$11268,1,'registro operativa'!$G$3:$G$11268,Tabla3[[#This Row],[Nº DE SEMANA]]),"")</f>
        <v>0</v>
      </c>
      <c r="D504" s="6">
        <f>SUMIF(Tabla1[SEMANA],Tabla3[[#This Row],[Nº DE SEMANA]],Tabla1[GROSS])</f>
        <v>0</v>
      </c>
      <c r="E504" s="6">
        <f>SUMIF(Tabla1[SEMANA],Tabla3[[#This Row],[Nº DE SEMANA]],Tabla1[NETO EN PPRO8])</f>
        <v>0</v>
      </c>
      <c r="F504" s="6">
        <f>SUMIF(Tabla1[SEMANA],Tabla3[[#This Row],[Nº DE SEMANA]],Tabla1[FEES])</f>
        <v>0</v>
      </c>
      <c r="G504" s="6" t="str">
        <f t="shared" si="32"/>
        <v/>
      </c>
      <c r="H504" s="6">
        <f>COUNTIF('registro operativa'!$G$3:$G$11268,Tabla3[[#This Row],[Nº DE SEMANA]])</f>
        <v>0</v>
      </c>
      <c r="I504" s="6">
        <f>COUNTIFS('registro operativa'!$G$3:$G$11268,Tabla3[[#This Row],[Nº DE SEMANA]],'registro operativa'!$Y$3:$Y$11268,"&gt;0")</f>
        <v>0</v>
      </c>
      <c r="J504" s="6">
        <f>COUNTIFS('registro operativa'!$G$3:$G$11268,Tabla3[[#This Row],[Nº DE SEMANA]],'registro operativa'!$Y$3:$Y$11268,"&lt;0")</f>
        <v>0</v>
      </c>
      <c r="K504" s="6">
        <f>COUNTIFS('registro operativa'!$H$3:$H$11268,Tabla3[[#This Row],[Nº DE SEMANA]],'registro operativa'!$Y$3:$Y$11268,0)</f>
        <v>0</v>
      </c>
      <c r="L504" s="6" t="str">
        <f t="shared" si="33"/>
        <v/>
      </c>
      <c r="M504" s="6" t="str">
        <f>IFERROR(AVERAGEIFS('registro operativa'!$Y$3:$Y$11268,'registro operativa'!$G$3:$G$11268,Tabla3[[#This Row],[Nº DE SEMANA]],'registro operativa'!$Y$3:$Y$11268,"&gt;0"),"")</f>
        <v/>
      </c>
      <c r="N504" s="6" t="str">
        <f>IFERROR(AVERAGEIFS('registro operativa'!$Y$3:$Y$11268,'registro operativa'!$G$3:$G$11268,Tabla3[[#This Row],[Nº DE SEMANA]],'registro operativa'!$Y$3:$Y$11268,"&lt;0"),"")</f>
        <v/>
      </c>
      <c r="O504" s="6" t="str">
        <f t="shared" si="34"/>
        <v/>
      </c>
      <c r="P504" s="6" t="str">
        <f t="shared" si="35"/>
        <v/>
      </c>
      <c r="Q504" s="23"/>
      <c r="R504" s="23"/>
      <c r="S504" s="23"/>
    </row>
    <row r="505" spans="1:19" x14ac:dyDescent="0.25">
      <c r="A505" s="23"/>
      <c r="B505" s="23"/>
      <c r="C505" s="6">
        <f>IFERROR(COUNTIFS('registro operativa'!$AE$3:$AE$11268,1,'registro operativa'!$G$3:$G$11268,Tabla3[[#This Row],[Nº DE SEMANA]]),"")</f>
        <v>0</v>
      </c>
      <c r="D505" s="6">
        <f>SUMIF(Tabla1[SEMANA],Tabla3[[#This Row],[Nº DE SEMANA]],Tabla1[GROSS])</f>
        <v>0</v>
      </c>
      <c r="E505" s="6">
        <f>SUMIF(Tabla1[SEMANA],Tabla3[[#This Row],[Nº DE SEMANA]],Tabla1[NETO EN PPRO8])</f>
        <v>0</v>
      </c>
      <c r="F505" s="6">
        <f>SUMIF(Tabla1[SEMANA],Tabla3[[#This Row],[Nº DE SEMANA]],Tabla1[FEES])</f>
        <v>0</v>
      </c>
      <c r="G505" s="6" t="str">
        <f t="shared" si="32"/>
        <v/>
      </c>
      <c r="H505" s="6">
        <f>COUNTIF('registro operativa'!$G$3:$G$11268,Tabla3[[#This Row],[Nº DE SEMANA]])</f>
        <v>0</v>
      </c>
      <c r="I505" s="6">
        <f>COUNTIFS('registro operativa'!$G$3:$G$11268,Tabla3[[#This Row],[Nº DE SEMANA]],'registro operativa'!$Y$3:$Y$11268,"&gt;0")</f>
        <v>0</v>
      </c>
      <c r="J505" s="6">
        <f>COUNTIFS('registro operativa'!$G$3:$G$11268,Tabla3[[#This Row],[Nº DE SEMANA]],'registro operativa'!$Y$3:$Y$11268,"&lt;0")</f>
        <v>0</v>
      </c>
      <c r="K505" s="6">
        <f>COUNTIFS('registro operativa'!$H$3:$H$11268,Tabla3[[#This Row],[Nº DE SEMANA]],'registro operativa'!$Y$3:$Y$11268,0)</f>
        <v>0</v>
      </c>
      <c r="L505" s="6" t="str">
        <f t="shared" si="33"/>
        <v/>
      </c>
      <c r="M505" s="6" t="str">
        <f>IFERROR(AVERAGEIFS('registro operativa'!$Y$3:$Y$11268,'registro operativa'!$G$3:$G$11268,Tabla3[[#This Row],[Nº DE SEMANA]],'registro operativa'!$Y$3:$Y$11268,"&gt;0"),"")</f>
        <v/>
      </c>
      <c r="N505" s="6" t="str">
        <f>IFERROR(AVERAGEIFS('registro operativa'!$Y$3:$Y$11268,'registro operativa'!$G$3:$G$11268,Tabla3[[#This Row],[Nº DE SEMANA]],'registro operativa'!$Y$3:$Y$11268,"&lt;0"),"")</f>
        <v/>
      </c>
      <c r="O505" s="6" t="str">
        <f t="shared" si="34"/>
        <v/>
      </c>
      <c r="P505" s="6" t="str">
        <f t="shared" si="35"/>
        <v/>
      </c>
      <c r="Q505" s="23"/>
      <c r="R505" s="23"/>
      <c r="S505" s="23"/>
    </row>
    <row r="506" spans="1:19" x14ac:dyDescent="0.25">
      <c r="A506" s="23"/>
      <c r="B506" s="23"/>
      <c r="C506" s="6">
        <f>IFERROR(COUNTIFS('registro operativa'!$AE$3:$AE$11268,1,'registro operativa'!$G$3:$G$11268,Tabla3[[#This Row],[Nº DE SEMANA]]),"")</f>
        <v>0</v>
      </c>
      <c r="D506" s="6">
        <f>SUMIF(Tabla1[SEMANA],Tabla3[[#This Row],[Nº DE SEMANA]],Tabla1[GROSS])</f>
        <v>0</v>
      </c>
      <c r="E506" s="6">
        <f>SUMIF(Tabla1[SEMANA],Tabla3[[#This Row],[Nº DE SEMANA]],Tabla1[NETO EN PPRO8])</f>
        <v>0</v>
      </c>
      <c r="F506" s="6">
        <f>SUMIF(Tabla1[SEMANA],Tabla3[[#This Row],[Nº DE SEMANA]],Tabla1[FEES])</f>
        <v>0</v>
      </c>
      <c r="G506" s="6" t="str">
        <f t="shared" si="32"/>
        <v/>
      </c>
      <c r="H506" s="6">
        <f>COUNTIF('registro operativa'!$G$3:$G$11268,Tabla3[[#This Row],[Nº DE SEMANA]])</f>
        <v>0</v>
      </c>
      <c r="I506" s="6">
        <f>COUNTIFS('registro operativa'!$G$3:$G$11268,Tabla3[[#This Row],[Nº DE SEMANA]],'registro operativa'!$Y$3:$Y$11268,"&gt;0")</f>
        <v>0</v>
      </c>
      <c r="J506" s="6">
        <f>COUNTIFS('registro operativa'!$G$3:$G$11268,Tabla3[[#This Row],[Nº DE SEMANA]],'registro operativa'!$Y$3:$Y$11268,"&lt;0")</f>
        <v>0</v>
      </c>
      <c r="K506" s="6">
        <f>COUNTIFS('registro operativa'!$H$3:$H$11268,Tabla3[[#This Row],[Nº DE SEMANA]],'registro operativa'!$Y$3:$Y$11268,0)</f>
        <v>0</v>
      </c>
      <c r="L506" s="6" t="str">
        <f t="shared" si="33"/>
        <v/>
      </c>
      <c r="M506" s="6" t="str">
        <f>IFERROR(AVERAGEIFS('registro operativa'!$Y$3:$Y$11268,'registro operativa'!$G$3:$G$11268,Tabla3[[#This Row],[Nº DE SEMANA]],'registro operativa'!$Y$3:$Y$11268,"&gt;0"),"")</f>
        <v/>
      </c>
      <c r="N506" s="6" t="str">
        <f>IFERROR(AVERAGEIFS('registro operativa'!$Y$3:$Y$11268,'registro operativa'!$G$3:$G$11268,Tabla3[[#This Row],[Nº DE SEMANA]],'registro operativa'!$Y$3:$Y$11268,"&lt;0"),"")</f>
        <v/>
      </c>
      <c r="O506" s="6" t="str">
        <f t="shared" si="34"/>
        <v/>
      </c>
      <c r="P506" s="6" t="str">
        <f t="shared" si="35"/>
        <v/>
      </c>
      <c r="Q506" s="23"/>
      <c r="R506" s="23"/>
      <c r="S506" s="23"/>
    </row>
    <row r="507" spans="1:19" x14ac:dyDescent="0.25">
      <c r="A507" s="23"/>
      <c r="B507" s="23"/>
      <c r="C507" s="6">
        <f>IFERROR(COUNTIFS('registro operativa'!$AE$3:$AE$11268,1,'registro operativa'!$G$3:$G$11268,Tabla3[[#This Row],[Nº DE SEMANA]]),"")</f>
        <v>0</v>
      </c>
      <c r="D507" s="6">
        <f>SUMIF(Tabla1[SEMANA],Tabla3[[#This Row],[Nº DE SEMANA]],Tabla1[GROSS])</f>
        <v>0</v>
      </c>
      <c r="E507" s="6">
        <f>SUMIF(Tabla1[SEMANA],Tabla3[[#This Row],[Nº DE SEMANA]],Tabla1[NETO EN PPRO8])</f>
        <v>0</v>
      </c>
      <c r="F507" s="6">
        <f>SUMIF(Tabla1[SEMANA],Tabla3[[#This Row],[Nº DE SEMANA]],Tabla1[FEES])</f>
        <v>0</v>
      </c>
      <c r="G507" s="6" t="str">
        <f t="shared" si="32"/>
        <v/>
      </c>
      <c r="H507" s="6">
        <f>COUNTIF('registro operativa'!$G$3:$G$11268,Tabla3[[#This Row],[Nº DE SEMANA]])</f>
        <v>0</v>
      </c>
      <c r="I507" s="6">
        <f>COUNTIFS('registro operativa'!$G$3:$G$11268,Tabla3[[#This Row],[Nº DE SEMANA]],'registro operativa'!$Y$3:$Y$11268,"&gt;0")</f>
        <v>0</v>
      </c>
      <c r="J507" s="6">
        <f>COUNTIFS('registro operativa'!$G$3:$G$11268,Tabla3[[#This Row],[Nº DE SEMANA]],'registro operativa'!$Y$3:$Y$11268,"&lt;0")</f>
        <v>0</v>
      </c>
      <c r="K507" s="6">
        <f>COUNTIFS('registro operativa'!$H$3:$H$11268,Tabla3[[#This Row],[Nº DE SEMANA]],'registro operativa'!$Y$3:$Y$11268,0)</f>
        <v>0</v>
      </c>
      <c r="L507" s="6" t="str">
        <f t="shared" si="33"/>
        <v/>
      </c>
      <c r="M507" s="6" t="str">
        <f>IFERROR(AVERAGEIFS('registro operativa'!$Y$3:$Y$11268,'registro operativa'!$G$3:$G$11268,Tabla3[[#This Row],[Nº DE SEMANA]],'registro operativa'!$Y$3:$Y$11268,"&gt;0"),"")</f>
        <v/>
      </c>
      <c r="N507" s="6" t="str">
        <f>IFERROR(AVERAGEIFS('registro operativa'!$Y$3:$Y$11268,'registro operativa'!$G$3:$G$11268,Tabla3[[#This Row],[Nº DE SEMANA]],'registro operativa'!$Y$3:$Y$11268,"&lt;0"),"")</f>
        <v/>
      </c>
      <c r="O507" s="6" t="str">
        <f t="shared" si="34"/>
        <v/>
      </c>
      <c r="P507" s="6" t="str">
        <f t="shared" si="35"/>
        <v/>
      </c>
      <c r="Q507" s="23"/>
      <c r="R507" s="23"/>
      <c r="S507" s="23"/>
    </row>
    <row r="508" spans="1:19" x14ac:dyDescent="0.25">
      <c r="A508" s="23"/>
      <c r="B508" s="23"/>
      <c r="C508" s="6">
        <f>IFERROR(COUNTIFS('registro operativa'!$AE$3:$AE$11268,1,'registro operativa'!$G$3:$G$11268,Tabla3[[#This Row],[Nº DE SEMANA]]),"")</f>
        <v>0</v>
      </c>
      <c r="D508" s="6">
        <f>SUMIF(Tabla1[SEMANA],Tabla3[[#This Row],[Nº DE SEMANA]],Tabla1[GROSS])</f>
        <v>0</v>
      </c>
      <c r="E508" s="6">
        <f>SUMIF(Tabla1[SEMANA],Tabla3[[#This Row],[Nº DE SEMANA]],Tabla1[NETO EN PPRO8])</f>
        <v>0</v>
      </c>
      <c r="F508" s="6">
        <f>SUMIF(Tabla1[SEMANA],Tabla3[[#This Row],[Nº DE SEMANA]],Tabla1[FEES])</f>
        <v>0</v>
      </c>
      <c r="G508" s="6" t="str">
        <f t="shared" si="32"/>
        <v/>
      </c>
      <c r="H508" s="6">
        <f>COUNTIF('registro operativa'!$G$3:$G$11268,Tabla3[[#This Row],[Nº DE SEMANA]])</f>
        <v>0</v>
      </c>
      <c r="I508" s="6">
        <f>COUNTIFS('registro operativa'!$G$3:$G$11268,Tabla3[[#This Row],[Nº DE SEMANA]],'registro operativa'!$Y$3:$Y$11268,"&gt;0")</f>
        <v>0</v>
      </c>
      <c r="J508" s="6">
        <f>COUNTIFS('registro operativa'!$G$3:$G$11268,Tabla3[[#This Row],[Nº DE SEMANA]],'registro operativa'!$Y$3:$Y$11268,"&lt;0")</f>
        <v>0</v>
      </c>
      <c r="K508" s="6">
        <f>COUNTIFS('registro operativa'!$H$3:$H$11268,Tabla3[[#This Row],[Nº DE SEMANA]],'registro operativa'!$Y$3:$Y$11268,0)</f>
        <v>0</v>
      </c>
      <c r="L508" s="6" t="str">
        <f t="shared" si="33"/>
        <v/>
      </c>
      <c r="M508" s="6" t="str">
        <f>IFERROR(AVERAGEIFS('registro operativa'!$Y$3:$Y$11268,'registro operativa'!$G$3:$G$11268,Tabla3[[#This Row],[Nº DE SEMANA]],'registro operativa'!$Y$3:$Y$11268,"&gt;0"),"")</f>
        <v/>
      </c>
      <c r="N508" s="6" t="str">
        <f>IFERROR(AVERAGEIFS('registro operativa'!$Y$3:$Y$11268,'registro operativa'!$G$3:$G$11268,Tabla3[[#This Row],[Nº DE SEMANA]],'registro operativa'!$Y$3:$Y$11268,"&lt;0"),"")</f>
        <v/>
      </c>
      <c r="O508" s="6" t="str">
        <f t="shared" si="34"/>
        <v/>
      </c>
      <c r="P508" s="6" t="str">
        <f t="shared" si="35"/>
        <v/>
      </c>
      <c r="Q508" s="23"/>
      <c r="R508" s="23"/>
      <c r="S508" s="23"/>
    </row>
    <row r="509" spans="1:19" x14ac:dyDescent="0.25">
      <c r="A509" s="23"/>
      <c r="B509" s="23"/>
      <c r="C509" s="6">
        <f>IFERROR(COUNTIFS('registro operativa'!$AE$3:$AE$11268,1,'registro operativa'!$G$3:$G$11268,Tabla3[[#This Row],[Nº DE SEMANA]]),"")</f>
        <v>0</v>
      </c>
      <c r="D509" s="6">
        <f>SUMIF(Tabla1[SEMANA],Tabla3[[#This Row],[Nº DE SEMANA]],Tabla1[GROSS])</f>
        <v>0</v>
      </c>
      <c r="E509" s="6">
        <f>SUMIF(Tabla1[SEMANA],Tabla3[[#This Row],[Nº DE SEMANA]],Tabla1[NETO EN PPRO8])</f>
        <v>0</v>
      </c>
      <c r="F509" s="6">
        <f>SUMIF(Tabla1[SEMANA],Tabla3[[#This Row],[Nº DE SEMANA]],Tabla1[FEES])</f>
        <v>0</v>
      </c>
      <c r="G509" s="6" t="str">
        <f t="shared" si="32"/>
        <v/>
      </c>
      <c r="H509" s="6">
        <f>COUNTIF('registro operativa'!$G$3:$G$11268,Tabla3[[#This Row],[Nº DE SEMANA]])</f>
        <v>0</v>
      </c>
      <c r="I509" s="6">
        <f>COUNTIFS('registro operativa'!$G$3:$G$11268,Tabla3[[#This Row],[Nº DE SEMANA]],'registro operativa'!$Y$3:$Y$11268,"&gt;0")</f>
        <v>0</v>
      </c>
      <c r="J509" s="6">
        <f>COUNTIFS('registro operativa'!$G$3:$G$11268,Tabla3[[#This Row],[Nº DE SEMANA]],'registro operativa'!$Y$3:$Y$11268,"&lt;0")</f>
        <v>0</v>
      </c>
      <c r="K509" s="6">
        <f>COUNTIFS('registro operativa'!$H$3:$H$11268,Tabla3[[#This Row],[Nº DE SEMANA]],'registro operativa'!$Y$3:$Y$11268,0)</f>
        <v>0</v>
      </c>
      <c r="L509" s="6" t="str">
        <f t="shared" si="33"/>
        <v/>
      </c>
      <c r="M509" s="6" t="str">
        <f>IFERROR(AVERAGEIFS('registro operativa'!$Y$3:$Y$11268,'registro operativa'!$G$3:$G$11268,Tabla3[[#This Row],[Nº DE SEMANA]],'registro operativa'!$Y$3:$Y$11268,"&gt;0"),"")</f>
        <v/>
      </c>
      <c r="N509" s="6" t="str">
        <f>IFERROR(AVERAGEIFS('registro operativa'!$Y$3:$Y$11268,'registro operativa'!$G$3:$G$11268,Tabla3[[#This Row],[Nº DE SEMANA]],'registro operativa'!$Y$3:$Y$11268,"&lt;0"),"")</f>
        <v/>
      </c>
      <c r="O509" s="6" t="str">
        <f t="shared" si="34"/>
        <v/>
      </c>
      <c r="P509" s="6" t="str">
        <f t="shared" si="35"/>
        <v/>
      </c>
      <c r="Q509" s="23"/>
      <c r="R509" s="23"/>
      <c r="S509" s="23"/>
    </row>
    <row r="510" spans="1:19" x14ac:dyDescent="0.25">
      <c r="A510" s="23"/>
      <c r="B510" s="23"/>
      <c r="C510" s="6">
        <f>IFERROR(COUNTIFS('registro operativa'!$AE$3:$AE$11268,1,'registro operativa'!$G$3:$G$11268,Tabla3[[#This Row],[Nº DE SEMANA]]),"")</f>
        <v>0</v>
      </c>
      <c r="D510" s="6">
        <f>SUMIF(Tabla1[SEMANA],Tabla3[[#This Row],[Nº DE SEMANA]],Tabla1[GROSS])</f>
        <v>0</v>
      </c>
      <c r="E510" s="6">
        <f>SUMIF(Tabla1[SEMANA],Tabla3[[#This Row],[Nº DE SEMANA]],Tabla1[NETO EN PPRO8])</f>
        <v>0</v>
      </c>
      <c r="F510" s="6">
        <f>SUMIF(Tabla1[SEMANA],Tabla3[[#This Row],[Nº DE SEMANA]],Tabla1[FEES])</f>
        <v>0</v>
      </c>
      <c r="G510" s="6" t="str">
        <f t="shared" si="32"/>
        <v/>
      </c>
      <c r="H510" s="6">
        <f>COUNTIF('registro operativa'!$G$3:$G$11268,Tabla3[[#This Row],[Nº DE SEMANA]])</f>
        <v>0</v>
      </c>
      <c r="I510" s="6">
        <f>COUNTIFS('registro operativa'!$G$3:$G$11268,Tabla3[[#This Row],[Nº DE SEMANA]],'registro operativa'!$Y$3:$Y$11268,"&gt;0")</f>
        <v>0</v>
      </c>
      <c r="J510" s="6">
        <f>COUNTIFS('registro operativa'!$G$3:$G$11268,Tabla3[[#This Row],[Nº DE SEMANA]],'registro operativa'!$Y$3:$Y$11268,"&lt;0")</f>
        <v>0</v>
      </c>
      <c r="K510" s="6">
        <f>COUNTIFS('registro operativa'!$H$3:$H$11268,Tabla3[[#This Row],[Nº DE SEMANA]],'registro operativa'!$Y$3:$Y$11268,0)</f>
        <v>0</v>
      </c>
      <c r="L510" s="6" t="str">
        <f t="shared" si="33"/>
        <v/>
      </c>
      <c r="M510" s="6" t="str">
        <f>IFERROR(AVERAGEIFS('registro operativa'!$Y$3:$Y$11268,'registro operativa'!$G$3:$G$11268,Tabla3[[#This Row],[Nº DE SEMANA]],'registro operativa'!$Y$3:$Y$11268,"&gt;0"),"")</f>
        <v/>
      </c>
      <c r="N510" s="6" t="str">
        <f>IFERROR(AVERAGEIFS('registro operativa'!$Y$3:$Y$11268,'registro operativa'!$G$3:$G$11268,Tabla3[[#This Row],[Nº DE SEMANA]],'registro operativa'!$Y$3:$Y$11268,"&lt;0"),"")</f>
        <v/>
      </c>
      <c r="O510" s="6" t="str">
        <f t="shared" si="34"/>
        <v/>
      </c>
      <c r="P510" s="6" t="str">
        <f t="shared" si="35"/>
        <v/>
      </c>
      <c r="Q510" s="23"/>
      <c r="R510" s="23"/>
      <c r="S510" s="23"/>
    </row>
    <row r="511" spans="1:19" x14ac:dyDescent="0.25">
      <c r="A511" s="23"/>
      <c r="B511" s="23"/>
      <c r="C511" s="6">
        <f>IFERROR(COUNTIFS('registro operativa'!$AE$3:$AE$11268,1,'registro operativa'!$G$3:$G$11268,Tabla3[[#This Row],[Nº DE SEMANA]]),"")</f>
        <v>0</v>
      </c>
      <c r="D511" s="6">
        <f>SUMIF(Tabla1[SEMANA],Tabla3[[#This Row],[Nº DE SEMANA]],Tabla1[GROSS])</f>
        <v>0</v>
      </c>
      <c r="E511" s="6">
        <f>SUMIF(Tabla1[SEMANA],Tabla3[[#This Row],[Nº DE SEMANA]],Tabla1[NETO EN PPRO8])</f>
        <v>0</v>
      </c>
      <c r="F511" s="6">
        <f>SUMIF(Tabla1[SEMANA],Tabla3[[#This Row],[Nº DE SEMANA]],Tabla1[FEES])</f>
        <v>0</v>
      </c>
      <c r="G511" s="6" t="str">
        <f t="shared" si="32"/>
        <v/>
      </c>
      <c r="H511" s="6">
        <f>COUNTIF('registro operativa'!$G$3:$G$11268,Tabla3[[#This Row],[Nº DE SEMANA]])</f>
        <v>0</v>
      </c>
      <c r="I511" s="6">
        <f>COUNTIFS('registro operativa'!$G$3:$G$11268,Tabla3[[#This Row],[Nº DE SEMANA]],'registro operativa'!$Y$3:$Y$11268,"&gt;0")</f>
        <v>0</v>
      </c>
      <c r="J511" s="6">
        <f>COUNTIFS('registro operativa'!$G$3:$G$11268,Tabla3[[#This Row],[Nº DE SEMANA]],'registro operativa'!$Y$3:$Y$11268,"&lt;0")</f>
        <v>0</v>
      </c>
      <c r="K511" s="6">
        <f>COUNTIFS('registro operativa'!$H$3:$H$11268,Tabla3[[#This Row],[Nº DE SEMANA]],'registro operativa'!$Y$3:$Y$11268,0)</f>
        <v>0</v>
      </c>
      <c r="L511" s="6" t="str">
        <f t="shared" si="33"/>
        <v/>
      </c>
      <c r="M511" s="6" t="str">
        <f>IFERROR(AVERAGEIFS('registro operativa'!$Y$3:$Y$11268,'registro operativa'!$G$3:$G$11268,Tabla3[[#This Row],[Nº DE SEMANA]],'registro operativa'!$Y$3:$Y$11268,"&gt;0"),"")</f>
        <v/>
      </c>
      <c r="N511" s="6" t="str">
        <f>IFERROR(AVERAGEIFS('registro operativa'!$Y$3:$Y$11268,'registro operativa'!$G$3:$G$11268,Tabla3[[#This Row],[Nº DE SEMANA]],'registro operativa'!$Y$3:$Y$11268,"&lt;0"),"")</f>
        <v/>
      </c>
      <c r="O511" s="6" t="str">
        <f t="shared" si="34"/>
        <v/>
      </c>
      <c r="P511" s="6" t="str">
        <f t="shared" si="35"/>
        <v/>
      </c>
      <c r="Q511" s="23"/>
      <c r="R511" s="23"/>
      <c r="S511" s="23"/>
    </row>
    <row r="512" spans="1:19" x14ac:dyDescent="0.25">
      <c r="A512" s="23"/>
      <c r="B512" s="23"/>
      <c r="C512" s="6">
        <f>IFERROR(COUNTIFS('registro operativa'!$AE$3:$AE$11268,1,'registro operativa'!$G$3:$G$11268,Tabla3[[#This Row],[Nº DE SEMANA]]),"")</f>
        <v>0</v>
      </c>
      <c r="D512" s="6">
        <f>SUMIF(Tabla1[SEMANA],Tabla3[[#This Row],[Nº DE SEMANA]],Tabla1[GROSS])</f>
        <v>0</v>
      </c>
      <c r="E512" s="6">
        <f>SUMIF(Tabla1[SEMANA],Tabla3[[#This Row],[Nº DE SEMANA]],Tabla1[NETO EN PPRO8])</f>
        <v>0</v>
      </c>
      <c r="F512" s="6">
        <f>SUMIF(Tabla1[SEMANA],Tabla3[[#This Row],[Nº DE SEMANA]],Tabla1[FEES])</f>
        <v>0</v>
      </c>
      <c r="G512" s="6" t="str">
        <f t="shared" si="32"/>
        <v/>
      </c>
      <c r="H512" s="6">
        <f>COUNTIF('registro operativa'!$G$3:$G$11268,Tabla3[[#This Row],[Nº DE SEMANA]])</f>
        <v>0</v>
      </c>
      <c r="I512" s="6">
        <f>COUNTIFS('registro operativa'!$G$3:$G$11268,Tabla3[[#This Row],[Nº DE SEMANA]],'registro operativa'!$Y$3:$Y$11268,"&gt;0")</f>
        <v>0</v>
      </c>
      <c r="J512" s="6">
        <f>COUNTIFS('registro operativa'!$G$3:$G$11268,Tabla3[[#This Row],[Nº DE SEMANA]],'registro operativa'!$Y$3:$Y$11268,"&lt;0")</f>
        <v>0</v>
      </c>
      <c r="K512" s="6">
        <f>COUNTIFS('registro operativa'!$H$3:$H$11268,Tabla3[[#This Row],[Nº DE SEMANA]],'registro operativa'!$Y$3:$Y$11268,0)</f>
        <v>0</v>
      </c>
      <c r="L512" s="6" t="str">
        <f t="shared" si="33"/>
        <v/>
      </c>
      <c r="M512" s="6" t="str">
        <f>IFERROR(AVERAGEIFS('registro operativa'!$Y$3:$Y$11268,'registro operativa'!$G$3:$G$11268,Tabla3[[#This Row],[Nº DE SEMANA]],'registro operativa'!$Y$3:$Y$11268,"&gt;0"),"")</f>
        <v/>
      </c>
      <c r="N512" s="6" t="str">
        <f>IFERROR(AVERAGEIFS('registro operativa'!$Y$3:$Y$11268,'registro operativa'!$G$3:$G$11268,Tabla3[[#This Row],[Nº DE SEMANA]],'registro operativa'!$Y$3:$Y$11268,"&lt;0"),"")</f>
        <v/>
      </c>
      <c r="O512" s="6" t="str">
        <f t="shared" si="34"/>
        <v/>
      </c>
      <c r="P512" s="6" t="str">
        <f t="shared" si="35"/>
        <v/>
      </c>
      <c r="Q512" s="23"/>
      <c r="R512" s="23"/>
      <c r="S512" s="23"/>
    </row>
    <row r="513" spans="1:19" x14ac:dyDescent="0.25">
      <c r="A513" s="23"/>
      <c r="B513" s="23"/>
      <c r="C513" s="6">
        <f>IFERROR(COUNTIFS('registro operativa'!$AE$3:$AE$11268,1,'registro operativa'!$G$3:$G$11268,Tabla3[[#This Row],[Nº DE SEMANA]]),"")</f>
        <v>0</v>
      </c>
      <c r="D513" s="6">
        <f>SUMIF(Tabla1[SEMANA],Tabla3[[#This Row],[Nº DE SEMANA]],Tabla1[GROSS])</f>
        <v>0</v>
      </c>
      <c r="E513" s="6">
        <f>SUMIF(Tabla1[SEMANA],Tabla3[[#This Row],[Nº DE SEMANA]],Tabla1[NETO EN PPRO8])</f>
        <v>0</v>
      </c>
      <c r="F513" s="6">
        <f>SUMIF(Tabla1[SEMANA],Tabla3[[#This Row],[Nº DE SEMANA]],Tabla1[FEES])</f>
        <v>0</v>
      </c>
      <c r="G513" s="6" t="str">
        <f t="shared" si="32"/>
        <v/>
      </c>
      <c r="H513" s="6">
        <f>COUNTIF('registro operativa'!$G$3:$G$11268,Tabla3[[#This Row],[Nº DE SEMANA]])</f>
        <v>0</v>
      </c>
      <c r="I513" s="6">
        <f>COUNTIFS('registro operativa'!$G$3:$G$11268,Tabla3[[#This Row],[Nº DE SEMANA]],'registro operativa'!$Y$3:$Y$11268,"&gt;0")</f>
        <v>0</v>
      </c>
      <c r="J513" s="6">
        <f>COUNTIFS('registro operativa'!$G$3:$G$11268,Tabla3[[#This Row],[Nº DE SEMANA]],'registro operativa'!$Y$3:$Y$11268,"&lt;0")</f>
        <v>0</v>
      </c>
      <c r="K513" s="6">
        <f>COUNTIFS('registro operativa'!$H$3:$H$11268,Tabla3[[#This Row],[Nº DE SEMANA]],'registro operativa'!$Y$3:$Y$11268,0)</f>
        <v>0</v>
      </c>
      <c r="L513" s="6" t="str">
        <f t="shared" si="33"/>
        <v/>
      </c>
      <c r="M513" s="6" t="str">
        <f>IFERROR(AVERAGEIFS('registro operativa'!$Y$3:$Y$11268,'registro operativa'!$G$3:$G$11268,Tabla3[[#This Row],[Nº DE SEMANA]],'registro operativa'!$Y$3:$Y$11268,"&gt;0"),"")</f>
        <v/>
      </c>
      <c r="N513" s="6" t="str">
        <f>IFERROR(AVERAGEIFS('registro operativa'!$Y$3:$Y$11268,'registro operativa'!$G$3:$G$11268,Tabla3[[#This Row],[Nº DE SEMANA]],'registro operativa'!$Y$3:$Y$11268,"&lt;0"),"")</f>
        <v/>
      </c>
      <c r="O513" s="6" t="str">
        <f t="shared" si="34"/>
        <v/>
      </c>
      <c r="P513" s="6" t="str">
        <f t="shared" si="35"/>
        <v/>
      </c>
      <c r="Q513" s="23"/>
      <c r="R513" s="23"/>
      <c r="S513" s="23"/>
    </row>
    <row r="514" spans="1:19" x14ac:dyDescent="0.25">
      <c r="A514" s="23"/>
      <c r="B514" s="23"/>
      <c r="C514" s="6">
        <f>IFERROR(COUNTIFS('registro operativa'!$AE$3:$AE$11268,1,'registro operativa'!$G$3:$G$11268,Tabla3[[#This Row],[Nº DE SEMANA]]),"")</f>
        <v>0</v>
      </c>
      <c r="D514" s="6">
        <f>SUMIF(Tabla1[SEMANA],Tabla3[[#This Row],[Nº DE SEMANA]],Tabla1[GROSS])</f>
        <v>0</v>
      </c>
      <c r="E514" s="6">
        <f>SUMIF(Tabla1[SEMANA],Tabla3[[#This Row],[Nº DE SEMANA]],Tabla1[NETO EN PPRO8])</f>
        <v>0</v>
      </c>
      <c r="F514" s="6">
        <f>SUMIF(Tabla1[SEMANA],Tabla3[[#This Row],[Nº DE SEMANA]],Tabla1[FEES])</f>
        <v>0</v>
      </c>
      <c r="G514" s="6" t="str">
        <f t="shared" si="32"/>
        <v/>
      </c>
      <c r="H514" s="6">
        <f>COUNTIF('registro operativa'!$G$3:$G$11268,Tabla3[[#This Row],[Nº DE SEMANA]])</f>
        <v>0</v>
      </c>
      <c r="I514" s="6">
        <f>COUNTIFS('registro operativa'!$G$3:$G$11268,Tabla3[[#This Row],[Nº DE SEMANA]],'registro operativa'!$Y$3:$Y$11268,"&gt;0")</f>
        <v>0</v>
      </c>
      <c r="J514" s="6">
        <f>COUNTIFS('registro operativa'!$G$3:$G$11268,Tabla3[[#This Row],[Nº DE SEMANA]],'registro operativa'!$Y$3:$Y$11268,"&lt;0")</f>
        <v>0</v>
      </c>
      <c r="K514" s="6">
        <f>COUNTIFS('registro operativa'!$H$3:$H$11268,Tabla3[[#This Row],[Nº DE SEMANA]],'registro operativa'!$Y$3:$Y$11268,0)</f>
        <v>0</v>
      </c>
      <c r="L514" s="6" t="str">
        <f t="shared" si="33"/>
        <v/>
      </c>
      <c r="M514" s="6" t="str">
        <f>IFERROR(AVERAGEIFS('registro operativa'!$Y$3:$Y$11268,'registro operativa'!$G$3:$G$11268,Tabla3[[#This Row],[Nº DE SEMANA]],'registro operativa'!$Y$3:$Y$11268,"&gt;0"),"")</f>
        <v/>
      </c>
      <c r="N514" s="6" t="str">
        <f>IFERROR(AVERAGEIFS('registro operativa'!$Y$3:$Y$11268,'registro operativa'!$G$3:$G$11268,Tabla3[[#This Row],[Nº DE SEMANA]],'registro operativa'!$Y$3:$Y$11268,"&lt;0"),"")</f>
        <v/>
      </c>
      <c r="O514" s="6" t="str">
        <f t="shared" si="34"/>
        <v/>
      </c>
      <c r="P514" s="6" t="str">
        <f t="shared" si="35"/>
        <v/>
      </c>
      <c r="Q514" s="23"/>
      <c r="R514" s="23"/>
      <c r="S514" s="23"/>
    </row>
    <row r="515" spans="1:19" x14ac:dyDescent="0.25">
      <c r="A515" s="23"/>
      <c r="B515" s="23"/>
      <c r="C515" s="6">
        <f>IFERROR(COUNTIFS('registro operativa'!$AE$3:$AE$11268,1,'registro operativa'!$G$3:$G$11268,Tabla3[[#This Row],[Nº DE SEMANA]]),"")</f>
        <v>0</v>
      </c>
      <c r="D515" s="6">
        <f>SUMIF(Tabla1[SEMANA],Tabla3[[#This Row],[Nº DE SEMANA]],Tabla1[GROSS])</f>
        <v>0</v>
      </c>
      <c r="E515" s="6">
        <f>SUMIF(Tabla1[SEMANA],Tabla3[[#This Row],[Nº DE SEMANA]],Tabla1[NETO EN PPRO8])</f>
        <v>0</v>
      </c>
      <c r="F515" s="6">
        <f>SUMIF(Tabla1[SEMANA],Tabla3[[#This Row],[Nº DE SEMANA]],Tabla1[FEES])</f>
        <v>0</v>
      </c>
      <c r="G515" s="6" t="str">
        <f t="shared" si="32"/>
        <v/>
      </c>
      <c r="H515" s="6">
        <f>COUNTIF('registro operativa'!$G$3:$G$11268,Tabla3[[#This Row],[Nº DE SEMANA]])</f>
        <v>0</v>
      </c>
      <c r="I515" s="6">
        <f>COUNTIFS('registro operativa'!$G$3:$G$11268,Tabla3[[#This Row],[Nº DE SEMANA]],'registro operativa'!$Y$3:$Y$11268,"&gt;0")</f>
        <v>0</v>
      </c>
      <c r="J515" s="6">
        <f>COUNTIFS('registro operativa'!$G$3:$G$11268,Tabla3[[#This Row],[Nº DE SEMANA]],'registro operativa'!$Y$3:$Y$11268,"&lt;0")</f>
        <v>0</v>
      </c>
      <c r="K515" s="6">
        <f>COUNTIFS('registro operativa'!$H$3:$H$11268,Tabla3[[#This Row],[Nº DE SEMANA]],'registro operativa'!$Y$3:$Y$11268,0)</f>
        <v>0</v>
      </c>
      <c r="L515" s="6" t="str">
        <f t="shared" si="33"/>
        <v/>
      </c>
      <c r="M515" s="6" t="str">
        <f>IFERROR(AVERAGEIFS('registro operativa'!$Y$3:$Y$11268,'registro operativa'!$G$3:$G$11268,Tabla3[[#This Row],[Nº DE SEMANA]],'registro operativa'!$Y$3:$Y$11268,"&gt;0"),"")</f>
        <v/>
      </c>
      <c r="N515" s="6" t="str">
        <f>IFERROR(AVERAGEIFS('registro operativa'!$Y$3:$Y$11268,'registro operativa'!$G$3:$G$11268,Tabla3[[#This Row],[Nº DE SEMANA]],'registro operativa'!$Y$3:$Y$11268,"&lt;0"),"")</f>
        <v/>
      </c>
      <c r="O515" s="6" t="str">
        <f t="shared" si="34"/>
        <v/>
      </c>
      <c r="P515" s="6" t="str">
        <f t="shared" si="35"/>
        <v/>
      </c>
      <c r="Q515" s="23"/>
      <c r="R515" s="23"/>
      <c r="S515" s="23"/>
    </row>
    <row r="516" spans="1:19" x14ac:dyDescent="0.25">
      <c r="A516" s="23"/>
      <c r="B516" s="23"/>
      <c r="C516" s="6">
        <f>IFERROR(COUNTIFS('registro operativa'!$AE$3:$AE$11268,1,'registro operativa'!$G$3:$G$11268,Tabla3[[#This Row],[Nº DE SEMANA]]),"")</f>
        <v>0</v>
      </c>
      <c r="D516" s="6">
        <f>SUMIF(Tabla1[SEMANA],Tabla3[[#This Row],[Nº DE SEMANA]],Tabla1[GROSS])</f>
        <v>0</v>
      </c>
      <c r="E516" s="6">
        <f>SUMIF(Tabla1[SEMANA],Tabla3[[#This Row],[Nº DE SEMANA]],Tabla1[NETO EN PPRO8])</f>
        <v>0</v>
      </c>
      <c r="F516" s="6">
        <f>SUMIF(Tabla1[SEMANA],Tabla3[[#This Row],[Nº DE SEMANA]],Tabla1[FEES])</f>
        <v>0</v>
      </c>
      <c r="G516" s="6" t="str">
        <f t="shared" si="32"/>
        <v/>
      </c>
      <c r="H516" s="6">
        <f>COUNTIF('registro operativa'!$G$3:$G$11268,Tabla3[[#This Row],[Nº DE SEMANA]])</f>
        <v>0</v>
      </c>
      <c r="I516" s="6">
        <f>COUNTIFS('registro operativa'!$G$3:$G$11268,Tabla3[[#This Row],[Nº DE SEMANA]],'registro operativa'!$Y$3:$Y$11268,"&gt;0")</f>
        <v>0</v>
      </c>
      <c r="J516" s="6">
        <f>COUNTIFS('registro operativa'!$G$3:$G$11268,Tabla3[[#This Row],[Nº DE SEMANA]],'registro operativa'!$Y$3:$Y$11268,"&lt;0")</f>
        <v>0</v>
      </c>
      <c r="K516" s="6">
        <f>COUNTIFS('registro operativa'!$H$3:$H$11268,Tabla3[[#This Row],[Nº DE SEMANA]],'registro operativa'!$Y$3:$Y$11268,0)</f>
        <v>0</v>
      </c>
      <c r="L516" s="6" t="str">
        <f t="shared" si="33"/>
        <v/>
      </c>
      <c r="M516" s="6" t="str">
        <f>IFERROR(AVERAGEIFS('registro operativa'!$Y$3:$Y$11268,'registro operativa'!$G$3:$G$11268,Tabla3[[#This Row],[Nº DE SEMANA]],'registro operativa'!$Y$3:$Y$11268,"&gt;0"),"")</f>
        <v/>
      </c>
      <c r="N516" s="6" t="str">
        <f>IFERROR(AVERAGEIFS('registro operativa'!$Y$3:$Y$11268,'registro operativa'!$G$3:$G$11268,Tabla3[[#This Row],[Nº DE SEMANA]],'registro operativa'!$Y$3:$Y$11268,"&lt;0"),"")</f>
        <v/>
      </c>
      <c r="O516" s="6" t="str">
        <f t="shared" si="34"/>
        <v/>
      </c>
      <c r="P516" s="6" t="str">
        <f t="shared" si="35"/>
        <v/>
      </c>
      <c r="Q516" s="23"/>
      <c r="R516" s="23"/>
      <c r="S516" s="23"/>
    </row>
    <row r="517" spans="1:19" x14ac:dyDescent="0.25">
      <c r="A517" s="23"/>
      <c r="B517" s="23"/>
      <c r="C517" s="6">
        <f>IFERROR(COUNTIFS('registro operativa'!$AE$3:$AE$11268,1,'registro operativa'!$G$3:$G$11268,Tabla3[[#This Row],[Nº DE SEMANA]]),"")</f>
        <v>0</v>
      </c>
      <c r="D517" s="6">
        <f>SUMIF(Tabla1[SEMANA],Tabla3[[#This Row],[Nº DE SEMANA]],Tabla1[GROSS])</f>
        <v>0</v>
      </c>
      <c r="E517" s="6">
        <f>SUMIF(Tabla1[SEMANA],Tabla3[[#This Row],[Nº DE SEMANA]],Tabla1[NETO EN PPRO8])</f>
        <v>0</v>
      </c>
      <c r="F517" s="6">
        <f>SUMIF(Tabla1[SEMANA],Tabla3[[#This Row],[Nº DE SEMANA]],Tabla1[FEES])</f>
        <v>0</v>
      </c>
      <c r="G517" s="6" t="str">
        <f t="shared" si="32"/>
        <v/>
      </c>
      <c r="H517" s="6">
        <f>COUNTIF('registro operativa'!$G$3:$G$11268,Tabla3[[#This Row],[Nº DE SEMANA]])</f>
        <v>0</v>
      </c>
      <c r="I517" s="6">
        <f>COUNTIFS('registro operativa'!$G$3:$G$11268,Tabla3[[#This Row],[Nº DE SEMANA]],'registro operativa'!$Y$3:$Y$11268,"&gt;0")</f>
        <v>0</v>
      </c>
      <c r="J517" s="6">
        <f>COUNTIFS('registro operativa'!$G$3:$G$11268,Tabla3[[#This Row],[Nº DE SEMANA]],'registro operativa'!$Y$3:$Y$11268,"&lt;0")</f>
        <v>0</v>
      </c>
      <c r="K517" s="6">
        <f>COUNTIFS('registro operativa'!$H$3:$H$11268,Tabla3[[#This Row],[Nº DE SEMANA]],'registro operativa'!$Y$3:$Y$11268,0)</f>
        <v>0</v>
      </c>
      <c r="L517" s="6" t="str">
        <f t="shared" si="33"/>
        <v/>
      </c>
      <c r="M517" s="6" t="str">
        <f>IFERROR(AVERAGEIFS('registro operativa'!$Y$3:$Y$11268,'registro operativa'!$G$3:$G$11268,Tabla3[[#This Row],[Nº DE SEMANA]],'registro operativa'!$Y$3:$Y$11268,"&gt;0"),"")</f>
        <v/>
      </c>
      <c r="N517" s="6" t="str">
        <f>IFERROR(AVERAGEIFS('registro operativa'!$Y$3:$Y$11268,'registro operativa'!$G$3:$G$11268,Tabla3[[#This Row],[Nº DE SEMANA]],'registro operativa'!$Y$3:$Y$11268,"&lt;0"),"")</f>
        <v/>
      </c>
      <c r="O517" s="6" t="str">
        <f t="shared" si="34"/>
        <v/>
      </c>
      <c r="P517" s="6" t="str">
        <f t="shared" si="35"/>
        <v/>
      </c>
      <c r="Q517" s="23"/>
      <c r="R517" s="23"/>
      <c r="S517" s="23"/>
    </row>
    <row r="518" spans="1:19" x14ac:dyDescent="0.25">
      <c r="A518" s="23"/>
      <c r="B518" s="23"/>
      <c r="C518" s="6">
        <f>IFERROR(COUNTIFS('registro operativa'!$AE$3:$AE$11268,1,'registro operativa'!$G$3:$G$11268,Tabla3[[#This Row],[Nº DE SEMANA]]),"")</f>
        <v>0</v>
      </c>
      <c r="D518" s="6">
        <f>SUMIF(Tabla1[SEMANA],Tabla3[[#This Row],[Nº DE SEMANA]],Tabla1[GROSS])</f>
        <v>0</v>
      </c>
      <c r="E518" s="6">
        <f>SUMIF(Tabla1[SEMANA],Tabla3[[#This Row],[Nº DE SEMANA]],Tabla1[NETO EN PPRO8])</f>
        <v>0</v>
      </c>
      <c r="F518" s="6">
        <f>SUMIF(Tabla1[SEMANA],Tabla3[[#This Row],[Nº DE SEMANA]],Tabla1[FEES])</f>
        <v>0</v>
      </c>
      <c r="G518" s="6" t="str">
        <f t="shared" si="32"/>
        <v/>
      </c>
      <c r="H518" s="6">
        <f>COUNTIF('registro operativa'!$G$3:$G$11268,Tabla3[[#This Row],[Nº DE SEMANA]])</f>
        <v>0</v>
      </c>
      <c r="I518" s="6">
        <f>COUNTIFS('registro operativa'!$G$3:$G$11268,Tabla3[[#This Row],[Nº DE SEMANA]],'registro operativa'!$Y$3:$Y$11268,"&gt;0")</f>
        <v>0</v>
      </c>
      <c r="J518" s="6">
        <f>COUNTIFS('registro operativa'!$G$3:$G$11268,Tabla3[[#This Row],[Nº DE SEMANA]],'registro operativa'!$Y$3:$Y$11268,"&lt;0")</f>
        <v>0</v>
      </c>
      <c r="K518" s="6">
        <f>COUNTIFS('registro operativa'!$H$3:$H$11268,Tabla3[[#This Row],[Nº DE SEMANA]],'registro operativa'!$Y$3:$Y$11268,0)</f>
        <v>0</v>
      </c>
      <c r="L518" s="6" t="str">
        <f t="shared" si="33"/>
        <v/>
      </c>
      <c r="M518" s="6" t="str">
        <f>IFERROR(AVERAGEIFS('registro operativa'!$Y$3:$Y$11268,'registro operativa'!$G$3:$G$11268,Tabla3[[#This Row],[Nº DE SEMANA]],'registro operativa'!$Y$3:$Y$11268,"&gt;0"),"")</f>
        <v/>
      </c>
      <c r="N518" s="6" t="str">
        <f>IFERROR(AVERAGEIFS('registro operativa'!$Y$3:$Y$11268,'registro operativa'!$G$3:$G$11268,Tabla3[[#This Row],[Nº DE SEMANA]],'registro operativa'!$Y$3:$Y$11268,"&lt;0"),"")</f>
        <v/>
      </c>
      <c r="O518" s="6" t="str">
        <f t="shared" si="34"/>
        <v/>
      </c>
      <c r="P518" s="6" t="str">
        <f t="shared" si="35"/>
        <v/>
      </c>
      <c r="Q518" s="23"/>
      <c r="R518" s="23"/>
      <c r="S518" s="23"/>
    </row>
    <row r="519" spans="1:19" x14ac:dyDescent="0.25">
      <c r="A519" s="23"/>
      <c r="B519" s="23"/>
      <c r="C519" s="6">
        <f>IFERROR(COUNTIFS('registro operativa'!$AE$3:$AE$11268,1,'registro operativa'!$G$3:$G$11268,Tabla3[[#This Row],[Nº DE SEMANA]]),"")</f>
        <v>0</v>
      </c>
      <c r="D519" s="6">
        <f>SUMIF(Tabla1[SEMANA],Tabla3[[#This Row],[Nº DE SEMANA]],Tabla1[GROSS])</f>
        <v>0</v>
      </c>
      <c r="E519" s="6">
        <f>SUMIF(Tabla1[SEMANA],Tabla3[[#This Row],[Nº DE SEMANA]],Tabla1[NETO EN PPRO8])</f>
        <v>0</v>
      </c>
      <c r="F519" s="6">
        <f>SUMIF(Tabla1[SEMANA],Tabla3[[#This Row],[Nº DE SEMANA]],Tabla1[FEES])</f>
        <v>0</v>
      </c>
      <c r="G519" s="6" t="str">
        <f t="shared" si="32"/>
        <v/>
      </c>
      <c r="H519" s="6">
        <f>COUNTIF('registro operativa'!$G$3:$G$11268,Tabla3[[#This Row],[Nº DE SEMANA]])</f>
        <v>0</v>
      </c>
      <c r="I519" s="6">
        <f>COUNTIFS('registro operativa'!$G$3:$G$11268,Tabla3[[#This Row],[Nº DE SEMANA]],'registro operativa'!$Y$3:$Y$11268,"&gt;0")</f>
        <v>0</v>
      </c>
      <c r="J519" s="6">
        <f>COUNTIFS('registro operativa'!$G$3:$G$11268,Tabla3[[#This Row],[Nº DE SEMANA]],'registro operativa'!$Y$3:$Y$11268,"&lt;0")</f>
        <v>0</v>
      </c>
      <c r="K519" s="6">
        <f>COUNTIFS('registro operativa'!$H$3:$H$11268,Tabla3[[#This Row],[Nº DE SEMANA]],'registro operativa'!$Y$3:$Y$11268,0)</f>
        <v>0</v>
      </c>
      <c r="L519" s="6" t="str">
        <f t="shared" si="33"/>
        <v/>
      </c>
      <c r="M519" s="6" t="str">
        <f>IFERROR(AVERAGEIFS('registro operativa'!$Y$3:$Y$11268,'registro operativa'!$G$3:$G$11268,Tabla3[[#This Row],[Nº DE SEMANA]],'registro operativa'!$Y$3:$Y$11268,"&gt;0"),"")</f>
        <v/>
      </c>
      <c r="N519" s="6" t="str">
        <f>IFERROR(AVERAGEIFS('registro operativa'!$Y$3:$Y$11268,'registro operativa'!$G$3:$G$11268,Tabla3[[#This Row],[Nº DE SEMANA]],'registro operativa'!$Y$3:$Y$11268,"&lt;0"),"")</f>
        <v/>
      </c>
      <c r="O519" s="6" t="str">
        <f t="shared" si="34"/>
        <v/>
      </c>
      <c r="P519" s="6" t="str">
        <f t="shared" si="35"/>
        <v/>
      </c>
      <c r="Q519" s="23"/>
      <c r="R519" s="23"/>
      <c r="S519" s="23"/>
    </row>
    <row r="520" spans="1:19" x14ac:dyDescent="0.25">
      <c r="A520" s="23"/>
      <c r="B520" s="23"/>
      <c r="C520" s="6">
        <f>IFERROR(COUNTIFS('registro operativa'!$AE$3:$AE$11268,1,'registro operativa'!$G$3:$G$11268,Tabla3[[#This Row],[Nº DE SEMANA]]),"")</f>
        <v>0</v>
      </c>
      <c r="D520" s="6">
        <f>SUMIF(Tabla1[SEMANA],Tabla3[[#This Row],[Nº DE SEMANA]],Tabla1[GROSS])</f>
        <v>0</v>
      </c>
      <c r="E520" s="6">
        <f>SUMIF(Tabla1[SEMANA],Tabla3[[#This Row],[Nº DE SEMANA]],Tabla1[NETO EN PPRO8])</f>
        <v>0</v>
      </c>
      <c r="F520" s="6">
        <f>SUMIF(Tabla1[SEMANA],Tabla3[[#This Row],[Nº DE SEMANA]],Tabla1[FEES])</f>
        <v>0</v>
      </c>
      <c r="G520" s="6" t="str">
        <f t="shared" ref="G520:G583" si="36">IFERROR(E520/C520,"")</f>
        <v/>
      </c>
      <c r="H520" s="6">
        <f>COUNTIF('registro operativa'!$G$3:$G$11268,Tabla3[[#This Row],[Nº DE SEMANA]])</f>
        <v>0</v>
      </c>
      <c r="I520" s="6">
        <f>COUNTIFS('registro operativa'!$G$3:$G$11268,Tabla3[[#This Row],[Nº DE SEMANA]],'registro operativa'!$Y$3:$Y$11268,"&gt;0")</f>
        <v>0</v>
      </c>
      <c r="J520" s="6">
        <f>COUNTIFS('registro operativa'!$G$3:$G$11268,Tabla3[[#This Row],[Nº DE SEMANA]],'registro operativa'!$Y$3:$Y$11268,"&lt;0")</f>
        <v>0</v>
      </c>
      <c r="K520" s="6">
        <f>COUNTIFS('registro operativa'!$H$3:$H$11268,Tabla3[[#This Row],[Nº DE SEMANA]],'registro operativa'!$Y$3:$Y$11268,0)</f>
        <v>0</v>
      </c>
      <c r="L520" s="6" t="str">
        <f t="shared" ref="L520:L583" si="37">IFERROR(H520/C520,"")</f>
        <v/>
      </c>
      <c r="M520" s="6" t="str">
        <f>IFERROR(AVERAGEIFS('registro operativa'!$Y$3:$Y$11268,'registro operativa'!$G$3:$G$11268,Tabla3[[#This Row],[Nº DE SEMANA]],'registro operativa'!$Y$3:$Y$11268,"&gt;0"),"")</f>
        <v/>
      </c>
      <c r="N520" s="6" t="str">
        <f>IFERROR(AVERAGEIFS('registro operativa'!$Y$3:$Y$11268,'registro operativa'!$G$3:$G$11268,Tabla3[[#This Row],[Nº DE SEMANA]],'registro operativa'!$Y$3:$Y$11268,"&lt;0"),"")</f>
        <v/>
      </c>
      <c r="O520" s="6" t="str">
        <f t="shared" ref="O520:O583" si="38">IFERROR(I520/(H520-K520),"")</f>
        <v/>
      </c>
      <c r="P520" s="6" t="str">
        <f t="shared" ref="P520:P583" si="39">IFERROR(M520/N520,"")</f>
        <v/>
      </c>
      <c r="Q520" s="23"/>
      <c r="R520" s="23"/>
      <c r="S520" s="23"/>
    </row>
    <row r="521" spans="1:19" x14ac:dyDescent="0.25">
      <c r="A521" s="23"/>
      <c r="B521" s="23"/>
      <c r="C521" s="6">
        <f>IFERROR(COUNTIFS('registro operativa'!$AE$3:$AE$11268,1,'registro operativa'!$G$3:$G$11268,Tabla3[[#This Row],[Nº DE SEMANA]]),"")</f>
        <v>0</v>
      </c>
      <c r="D521" s="6">
        <f>SUMIF(Tabla1[SEMANA],Tabla3[[#This Row],[Nº DE SEMANA]],Tabla1[GROSS])</f>
        <v>0</v>
      </c>
      <c r="E521" s="6">
        <f>SUMIF(Tabla1[SEMANA],Tabla3[[#This Row],[Nº DE SEMANA]],Tabla1[NETO EN PPRO8])</f>
        <v>0</v>
      </c>
      <c r="F521" s="6">
        <f>SUMIF(Tabla1[SEMANA],Tabla3[[#This Row],[Nº DE SEMANA]],Tabla1[FEES])</f>
        <v>0</v>
      </c>
      <c r="G521" s="6" t="str">
        <f t="shared" si="36"/>
        <v/>
      </c>
      <c r="H521" s="6">
        <f>COUNTIF('registro operativa'!$G$3:$G$11268,Tabla3[[#This Row],[Nº DE SEMANA]])</f>
        <v>0</v>
      </c>
      <c r="I521" s="6">
        <f>COUNTIFS('registro operativa'!$G$3:$G$11268,Tabla3[[#This Row],[Nº DE SEMANA]],'registro operativa'!$Y$3:$Y$11268,"&gt;0")</f>
        <v>0</v>
      </c>
      <c r="J521" s="6">
        <f>COUNTIFS('registro operativa'!$G$3:$G$11268,Tabla3[[#This Row],[Nº DE SEMANA]],'registro operativa'!$Y$3:$Y$11268,"&lt;0")</f>
        <v>0</v>
      </c>
      <c r="K521" s="6">
        <f>COUNTIFS('registro operativa'!$H$3:$H$11268,Tabla3[[#This Row],[Nº DE SEMANA]],'registro operativa'!$Y$3:$Y$11268,0)</f>
        <v>0</v>
      </c>
      <c r="L521" s="6" t="str">
        <f t="shared" si="37"/>
        <v/>
      </c>
      <c r="M521" s="6" t="str">
        <f>IFERROR(AVERAGEIFS('registro operativa'!$Y$3:$Y$11268,'registro operativa'!$G$3:$G$11268,Tabla3[[#This Row],[Nº DE SEMANA]],'registro operativa'!$Y$3:$Y$11268,"&gt;0"),"")</f>
        <v/>
      </c>
      <c r="N521" s="6" t="str">
        <f>IFERROR(AVERAGEIFS('registro operativa'!$Y$3:$Y$11268,'registro operativa'!$G$3:$G$11268,Tabla3[[#This Row],[Nº DE SEMANA]],'registro operativa'!$Y$3:$Y$11268,"&lt;0"),"")</f>
        <v/>
      </c>
      <c r="O521" s="6" t="str">
        <f t="shared" si="38"/>
        <v/>
      </c>
      <c r="P521" s="6" t="str">
        <f t="shared" si="39"/>
        <v/>
      </c>
      <c r="Q521" s="23"/>
      <c r="R521" s="23"/>
      <c r="S521" s="23"/>
    </row>
    <row r="522" spans="1:19" x14ac:dyDescent="0.25">
      <c r="A522" s="23"/>
      <c r="B522" s="23"/>
      <c r="C522" s="6">
        <f>IFERROR(COUNTIFS('registro operativa'!$AE$3:$AE$11268,1,'registro operativa'!$G$3:$G$11268,Tabla3[[#This Row],[Nº DE SEMANA]]),"")</f>
        <v>0</v>
      </c>
      <c r="D522" s="6">
        <f>SUMIF(Tabla1[SEMANA],Tabla3[[#This Row],[Nº DE SEMANA]],Tabla1[GROSS])</f>
        <v>0</v>
      </c>
      <c r="E522" s="6">
        <f>SUMIF(Tabla1[SEMANA],Tabla3[[#This Row],[Nº DE SEMANA]],Tabla1[NETO EN PPRO8])</f>
        <v>0</v>
      </c>
      <c r="F522" s="6">
        <f>SUMIF(Tabla1[SEMANA],Tabla3[[#This Row],[Nº DE SEMANA]],Tabla1[FEES])</f>
        <v>0</v>
      </c>
      <c r="G522" s="6" t="str">
        <f t="shared" si="36"/>
        <v/>
      </c>
      <c r="H522" s="6">
        <f>COUNTIF('registro operativa'!$G$3:$G$11268,Tabla3[[#This Row],[Nº DE SEMANA]])</f>
        <v>0</v>
      </c>
      <c r="I522" s="6">
        <f>COUNTIFS('registro operativa'!$G$3:$G$11268,Tabla3[[#This Row],[Nº DE SEMANA]],'registro operativa'!$Y$3:$Y$11268,"&gt;0")</f>
        <v>0</v>
      </c>
      <c r="J522" s="6">
        <f>COUNTIFS('registro operativa'!$G$3:$G$11268,Tabla3[[#This Row],[Nº DE SEMANA]],'registro operativa'!$Y$3:$Y$11268,"&lt;0")</f>
        <v>0</v>
      </c>
      <c r="K522" s="6">
        <f>COUNTIFS('registro operativa'!$H$3:$H$11268,Tabla3[[#This Row],[Nº DE SEMANA]],'registro operativa'!$Y$3:$Y$11268,0)</f>
        <v>0</v>
      </c>
      <c r="L522" s="6" t="str">
        <f t="shared" si="37"/>
        <v/>
      </c>
      <c r="M522" s="6" t="str">
        <f>IFERROR(AVERAGEIFS('registro operativa'!$Y$3:$Y$11268,'registro operativa'!$G$3:$G$11268,Tabla3[[#This Row],[Nº DE SEMANA]],'registro operativa'!$Y$3:$Y$11268,"&gt;0"),"")</f>
        <v/>
      </c>
      <c r="N522" s="6" t="str">
        <f>IFERROR(AVERAGEIFS('registro operativa'!$Y$3:$Y$11268,'registro operativa'!$G$3:$G$11268,Tabla3[[#This Row],[Nº DE SEMANA]],'registro operativa'!$Y$3:$Y$11268,"&lt;0"),"")</f>
        <v/>
      </c>
      <c r="O522" s="6" t="str">
        <f t="shared" si="38"/>
        <v/>
      </c>
      <c r="P522" s="6" t="str">
        <f t="shared" si="39"/>
        <v/>
      </c>
      <c r="Q522" s="23"/>
      <c r="R522" s="23"/>
      <c r="S522" s="23"/>
    </row>
    <row r="523" spans="1:19" x14ac:dyDescent="0.25">
      <c r="A523" s="23"/>
      <c r="B523" s="23"/>
      <c r="C523" s="6">
        <f>IFERROR(COUNTIFS('registro operativa'!$AE$3:$AE$11268,1,'registro operativa'!$G$3:$G$11268,Tabla3[[#This Row],[Nº DE SEMANA]]),"")</f>
        <v>0</v>
      </c>
      <c r="D523" s="6">
        <f>SUMIF(Tabla1[SEMANA],Tabla3[[#This Row],[Nº DE SEMANA]],Tabla1[GROSS])</f>
        <v>0</v>
      </c>
      <c r="E523" s="6">
        <f>SUMIF(Tabla1[SEMANA],Tabla3[[#This Row],[Nº DE SEMANA]],Tabla1[NETO EN PPRO8])</f>
        <v>0</v>
      </c>
      <c r="F523" s="6">
        <f>SUMIF(Tabla1[SEMANA],Tabla3[[#This Row],[Nº DE SEMANA]],Tabla1[FEES])</f>
        <v>0</v>
      </c>
      <c r="G523" s="6" t="str">
        <f t="shared" si="36"/>
        <v/>
      </c>
      <c r="H523" s="6">
        <f>COUNTIF('registro operativa'!$G$3:$G$11268,Tabla3[[#This Row],[Nº DE SEMANA]])</f>
        <v>0</v>
      </c>
      <c r="I523" s="6">
        <f>COUNTIFS('registro operativa'!$G$3:$G$11268,Tabla3[[#This Row],[Nº DE SEMANA]],'registro operativa'!$Y$3:$Y$11268,"&gt;0")</f>
        <v>0</v>
      </c>
      <c r="J523" s="6">
        <f>COUNTIFS('registro operativa'!$G$3:$G$11268,Tabla3[[#This Row],[Nº DE SEMANA]],'registro operativa'!$Y$3:$Y$11268,"&lt;0")</f>
        <v>0</v>
      </c>
      <c r="K523" s="6">
        <f>COUNTIFS('registro operativa'!$H$3:$H$11268,Tabla3[[#This Row],[Nº DE SEMANA]],'registro operativa'!$Y$3:$Y$11268,0)</f>
        <v>0</v>
      </c>
      <c r="L523" s="6" t="str">
        <f t="shared" si="37"/>
        <v/>
      </c>
      <c r="M523" s="6" t="str">
        <f>IFERROR(AVERAGEIFS('registro operativa'!$Y$3:$Y$11268,'registro operativa'!$G$3:$G$11268,Tabla3[[#This Row],[Nº DE SEMANA]],'registro operativa'!$Y$3:$Y$11268,"&gt;0"),"")</f>
        <v/>
      </c>
      <c r="N523" s="6" t="str">
        <f>IFERROR(AVERAGEIFS('registro operativa'!$Y$3:$Y$11268,'registro operativa'!$G$3:$G$11268,Tabla3[[#This Row],[Nº DE SEMANA]],'registro operativa'!$Y$3:$Y$11268,"&lt;0"),"")</f>
        <v/>
      </c>
      <c r="O523" s="6" t="str">
        <f t="shared" si="38"/>
        <v/>
      </c>
      <c r="P523" s="6" t="str">
        <f t="shared" si="39"/>
        <v/>
      </c>
      <c r="Q523" s="23"/>
      <c r="R523" s="23"/>
      <c r="S523" s="23"/>
    </row>
    <row r="524" spans="1:19" x14ac:dyDescent="0.25">
      <c r="A524" s="23"/>
      <c r="B524" s="23"/>
      <c r="C524" s="6">
        <f>IFERROR(COUNTIFS('registro operativa'!$AE$3:$AE$11268,1,'registro operativa'!$G$3:$G$11268,Tabla3[[#This Row],[Nº DE SEMANA]]),"")</f>
        <v>0</v>
      </c>
      <c r="D524" s="6">
        <f>SUMIF(Tabla1[SEMANA],Tabla3[[#This Row],[Nº DE SEMANA]],Tabla1[GROSS])</f>
        <v>0</v>
      </c>
      <c r="E524" s="6">
        <f>SUMIF(Tabla1[SEMANA],Tabla3[[#This Row],[Nº DE SEMANA]],Tabla1[NETO EN PPRO8])</f>
        <v>0</v>
      </c>
      <c r="F524" s="6">
        <f>SUMIF(Tabla1[SEMANA],Tabla3[[#This Row],[Nº DE SEMANA]],Tabla1[FEES])</f>
        <v>0</v>
      </c>
      <c r="G524" s="6" t="str">
        <f t="shared" si="36"/>
        <v/>
      </c>
      <c r="H524" s="6">
        <f>COUNTIF('registro operativa'!$G$3:$G$11268,Tabla3[[#This Row],[Nº DE SEMANA]])</f>
        <v>0</v>
      </c>
      <c r="I524" s="6">
        <f>COUNTIFS('registro operativa'!$G$3:$G$11268,Tabla3[[#This Row],[Nº DE SEMANA]],'registro operativa'!$Y$3:$Y$11268,"&gt;0")</f>
        <v>0</v>
      </c>
      <c r="J524" s="6">
        <f>COUNTIFS('registro operativa'!$G$3:$G$11268,Tabla3[[#This Row],[Nº DE SEMANA]],'registro operativa'!$Y$3:$Y$11268,"&lt;0")</f>
        <v>0</v>
      </c>
      <c r="K524" s="6">
        <f>COUNTIFS('registro operativa'!$H$3:$H$11268,Tabla3[[#This Row],[Nº DE SEMANA]],'registro operativa'!$Y$3:$Y$11268,0)</f>
        <v>0</v>
      </c>
      <c r="L524" s="6" t="str">
        <f t="shared" si="37"/>
        <v/>
      </c>
      <c r="M524" s="6" t="str">
        <f>IFERROR(AVERAGEIFS('registro operativa'!$Y$3:$Y$11268,'registro operativa'!$G$3:$G$11268,Tabla3[[#This Row],[Nº DE SEMANA]],'registro operativa'!$Y$3:$Y$11268,"&gt;0"),"")</f>
        <v/>
      </c>
      <c r="N524" s="6" t="str">
        <f>IFERROR(AVERAGEIFS('registro operativa'!$Y$3:$Y$11268,'registro operativa'!$G$3:$G$11268,Tabla3[[#This Row],[Nº DE SEMANA]],'registro operativa'!$Y$3:$Y$11268,"&lt;0"),"")</f>
        <v/>
      </c>
      <c r="O524" s="6" t="str">
        <f t="shared" si="38"/>
        <v/>
      </c>
      <c r="P524" s="6" t="str">
        <f t="shared" si="39"/>
        <v/>
      </c>
      <c r="Q524" s="23"/>
      <c r="R524" s="23"/>
      <c r="S524" s="23"/>
    </row>
    <row r="525" spans="1:19" x14ac:dyDescent="0.25">
      <c r="A525" s="23"/>
      <c r="B525" s="23"/>
      <c r="C525" s="6">
        <f>IFERROR(COUNTIFS('registro operativa'!$AE$3:$AE$11268,1,'registro operativa'!$G$3:$G$11268,Tabla3[[#This Row],[Nº DE SEMANA]]),"")</f>
        <v>0</v>
      </c>
      <c r="D525" s="6">
        <f>SUMIF(Tabla1[SEMANA],Tabla3[[#This Row],[Nº DE SEMANA]],Tabla1[GROSS])</f>
        <v>0</v>
      </c>
      <c r="E525" s="6">
        <f>SUMIF(Tabla1[SEMANA],Tabla3[[#This Row],[Nº DE SEMANA]],Tabla1[NETO EN PPRO8])</f>
        <v>0</v>
      </c>
      <c r="F525" s="6">
        <f>SUMIF(Tabla1[SEMANA],Tabla3[[#This Row],[Nº DE SEMANA]],Tabla1[FEES])</f>
        <v>0</v>
      </c>
      <c r="G525" s="6" t="str">
        <f t="shared" si="36"/>
        <v/>
      </c>
      <c r="H525" s="6">
        <f>COUNTIF('registro operativa'!$G$3:$G$11268,Tabla3[[#This Row],[Nº DE SEMANA]])</f>
        <v>0</v>
      </c>
      <c r="I525" s="6">
        <f>COUNTIFS('registro operativa'!$G$3:$G$11268,Tabla3[[#This Row],[Nº DE SEMANA]],'registro operativa'!$Y$3:$Y$11268,"&gt;0")</f>
        <v>0</v>
      </c>
      <c r="J525" s="6">
        <f>COUNTIFS('registro operativa'!$G$3:$G$11268,Tabla3[[#This Row],[Nº DE SEMANA]],'registro operativa'!$Y$3:$Y$11268,"&lt;0")</f>
        <v>0</v>
      </c>
      <c r="K525" s="6">
        <f>COUNTIFS('registro operativa'!$H$3:$H$11268,Tabla3[[#This Row],[Nº DE SEMANA]],'registro operativa'!$Y$3:$Y$11268,0)</f>
        <v>0</v>
      </c>
      <c r="L525" s="6" t="str">
        <f t="shared" si="37"/>
        <v/>
      </c>
      <c r="M525" s="6" t="str">
        <f>IFERROR(AVERAGEIFS('registro operativa'!$Y$3:$Y$11268,'registro operativa'!$G$3:$G$11268,Tabla3[[#This Row],[Nº DE SEMANA]],'registro operativa'!$Y$3:$Y$11268,"&gt;0"),"")</f>
        <v/>
      </c>
      <c r="N525" s="6" t="str">
        <f>IFERROR(AVERAGEIFS('registro operativa'!$Y$3:$Y$11268,'registro operativa'!$G$3:$G$11268,Tabla3[[#This Row],[Nº DE SEMANA]],'registro operativa'!$Y$3:$Y$11268,"&lt;0"),"")</f>
        <v/>
      </c>
      <c r="O525" s="6" t="str">
        <f t="shared" si="38"/>
        <v/>
      </c>
      <c r="P525" s="6" t="str">
        <f t="shared" si="39"/>
        <v/>
      </c>
      <c r="Q525" s="23"/>
      <c r="R525" s="23"/>
      <c r="S525" s="23"/>
    </row>
    <row r="526" spans="1:19" x14ac:dyDescent="0.25">
      <c r="A526" s="23"/>
      <c r="B526" s="23"/>
      <c r="C526" s="6">
        <f>IFERROR(COUNTIFS('registro operativa'!$AE$3:$AE$11268,1,'registro operativa'!$G$3:$G$11268,Tabla3[[#This Row],[Nº DE SEMANA]]),"")</f>
        <v>0</v>
      </c>
      <c r="D526" s="6">
        <f>SUMIF(Tabla1[SEMANA],Tabla3[[#This Row],[Nº DE SEMANA]],Tabla1[GROSS])</f>
        <v>0</v>
      </c>
      <c r="E526" s="6">
        <f>SUMIF(Tabla1[SEMANA],Tabla3[[#This Row],[Nº DE SEMANA]],Tabla1[NETO EN PPRO8])</f>
        <v>0</v>
      </c>
      <c r="F526" s="6">
        <f>SUMIF(Tabla1[SEMANA],Tabla3[[#This Row],[Nº DE SEMANA]],Tabla1[FEES])</f>
        <v>0</v>
      </c>
      <c r="G526" s="6" t="str">
        <f t="shared" si="36"/>
        <v/>
      </c>
      <c r="H526" s="6">
        <f>COUNTIF('registro operativa'!$G$3:$G$11268,Tabla3[[#This Row],[Nº DE SEMANA]])</f>
        <v>0</v>
      </c>
      <c r="I526" s="6">
        <f>COUNTIFS('registro operativa'!$G$3:$G$11268,Tabla3[[#This Row],[Nº DE SEMANA]],'registro operativa'!$Y$3:$Y$11268,"&gt;0")</f>
        <v>0</v>
      </c>
      <c r="J526" s="6">
        <f>COUNTIFS('registro operativa'!$G$3:$G$11268,Tabla3[[#This Row],[Nº DE SEMANA]],'registro operativa'!$Y$3:$Y$11268,"&lt;0")</f>
        <v>0</v>
      </c>
      <c r="K526" s="6">
        <f>COUNTIFS('registro operativa'!$H$3:$H$11268,Tabla3[[#This Row],[Nº DE SEMANA]],'registro operativa'!$Y$3:$Y$11268,0)</f>
        <v>0</v>
      </c>
      <c r="L526" s="6" t="str">
        <f t="shared" si="37"/>
        <v/>
      </c>
      <c r="M526" s="6" t="str">
        <f>IFERROR(AVERAGEIFS('registro operativa'!$Y$3:$Y$11268,'registro operativa'!$G$3:$G$11268,Tabla3[[#This Row],[Nº DE SEMANA]],'registro operativa'!$Y$3:$Y$11268,"&gt;0"),"")</f>
        <v/>
      </c>
      <c r="N526" s="6" t="str">
        <f>IFERROR(AVERAGEIFS('registro operativa'!$Y$3:$Y$11268,'registro operativa'!$G$3:$G$11268,Tabla3[[#This Row],[Nº DE SEMANA]],'registro operativa'!$Y$3:$Y$11268,"&lt;0"),"")</f>
        <v/>
      </c>
      <c r="O526" s="6" t="str">
        <f t="shared" si="38"/>
        <v/>
      </c>
      <c r="P526" s="6" t="str">
        <f t="shared" si="39"/>
        <v/>
      </c>
      <c r="Q526" s="23"/>
      <c r="R526" s="23"/>
      <c r="S526" s="23"/>
    </row>
    <row r="527" spans="1:19" x14ac:dyDescent="0.25">
      <c r="A527" s="23"/>
      <c r="B527" s="23"/>
      <c r="C527" s="6">
        <f>IFERROR(COUNTIFS('registro operativa'!$AE$3:$AE$11268,1,'registro operativa'!$G$3:$G$11268,Tabla3[[#This Row],[Nº DE SEMANA]]),"")</f>
        <v>0</v>
      </c>
      <c r="D527" s="6">
        <f>SUMIF(Tabla1[SEMANA],Tabla3[[#This Row],[Nº DE SEMANA]],Tabla1[GROSS])</f>
        <v>0</v>
      </c>
      <c r="E527" s="6">
        <f>SUMIF(Tabla1[SEMANA],Tabla3[[#This Row],[Nº DE SEMANA]],Tabla1[NETO EN PPRO8])</f>
        <v>0</v>
      </c>
      <c r="F527" s="6">
        <f>SUMIF(Tabla1[SEMANA],Tabla3[[#This Row],[Nº DE SEMANA]],Tabla1[FEES])</f>
        <v>0</v>
      </c>
      <c r="G527" s="6" t="str">
        <f t="shared" si="36"/>
        <v/>
      </c>
      <c r="H527" s="6">
        <f>COUNTIF('registro operativa'!$G$3:$G$11268,Tabla3[[#This Row],[Nº DE SEMANA]])</f>
        <v>0</v>
      </c>
      <c r="I527" s="6">
        <f>COUNTIFS('registro operativa'!$G$3:$G$11268,Tabla3[[#This Row],[Nº DE SEMANA]],'registro operativa'!$Y$3:$Y$11268,"&gt;0")</f>
        <v>0</v>
      </c>
      <c r="J527" s="6">
        <f>COUNTIFS('registro operativa'!$G$3:$G$11268,Tabla3[[#This Row],[Nº DE SEMANA]],'registro operativa'!$Y$3:$Y$11268,"&lt;0")</f>
        <v>0</v>
      </c>
      <c r="K527" s="6">
        <f>COUNTIFS('registro operativa'!$H$3:$H$11268,Tabla3[[#This Row],[Nº DE SEMANA]],'registro operativa'!$Y$3:$Y$11268,0)</f>
        <v>0</v>
      </c>
      <c r="L527" s="6" t="str">
        <f t="shared" si="37"/>
        <v/>
      </c>
      <c r="M527" s="6" t="str">
        <f>IFERROR(AVERAGEIFS('registro operativa'!$Y$3:$Y$11268,'registro operativa'!$G$3:$G$11268,Tabla3[[#This Row],[Nº DE SEMANA]],'registro operativa'!$Y$3:$Y$11268,"&gt;0"),"")</f>
        <v/>
      </c>
      <c r="N527" s="6" t="str">
        <f>IFERROR(AVERAGEIFS('registro operativa'!$Y$3:$Y$11268,'registro operativa'!$G$3:$G$11268,Tabla3[[#This Row],[Nº DE SEMANA]],'registro operativa'!$Y$3:$Y$11268,"&lt;0"),"")</f>
        <v/>
      </c>
      <c r="O527" s="6" t="str">
        <f t="shared" si="38"/>
        <v/>
      </c>
      <c r="P527" s="6" t="str">
        <f t="shared" si="39"/>
        <v/>
      </c>
      <c r="Q527" s="23"/>
      <c r="R527" s="23"/>
      <c r="S527" s="23"/>
    </row>
    <row r="528" spans="1:19" x14ac:dyDescent="0.25">
      <c r="A528" s="23"/>
      <c r="B528" s="23"/>
      <c r="C528" s="6">
        <f>IFERROR(COUNTIFS('registro operativa'!$AE$3:$AE$11268,1,'registro operativa'!$G$3:$G$11268,Tabla3[[#This Row],[Nº DE SEMANA]]),"")</f>
        <v>0</v>
      </c>
      <c r="D528" s="6">
        <f>SUMIF(Tabla1[SEMANA],Tabla3[[#This Row],[Nº DE SEMANA]],Tabla1[GROSS])</f>
        <v>0</v>
      </c>
      <c r="E528" s="6">
        <f>SUMIF(Tabla1[SEMANA],Tabla3[[#This Row],[Nº DE SEMANA]],Tabla1[NETO EN PPRO8])</f>
        <v>0</v>
      </c>
      <c r="F528" s="6">
        <f>SUMIF(Tabla1[SEMANA],Tabla3[[#This Row],[Nº DE SEMANA]],Tabla1[FEES])</f>
        <v>0</v>
      </c>
      <c r="G528" s="6" t="str">
        <f t="shared" si="36"/>
        <v/>
      </c>
      <c r="H528" s="6">
        <f>COUNTIF('registro operativa'!$G$3:$G$11268,Tabla3[[#This Row],[Nº DE SEMANA]])</f>
        <v>0</v>
      </c>
      <c r="I528" s="6">
        <f>COUNTIFS('registro operativa'!$G$3:$G$11268,Tabla3[[#This Row],[Nº DE SEMANA]],'registro operativa'!$Y$3:$Y$11268,"&gt;0")</f>
        <v>0</v>
      </c>
      <c r="J528" s="6">
        <f>COUNTIFS('registro operativa'!$G$3:$G$11268,Tabla3[[#This Row],[Nº DE SEMANA]],'registro operativa'!$Y$3:$Y$11268,"&lt;0")</f>
        <v>0</v>
      </c>
      <c r="K528" s="6">
        <f>COUNTIFS('registro operativa'!$H$3:$H$11268,Tabla3[[#This Row],[Nº DE SEMANA]],'registro operativa'!$Y$3:$Y$11268,0)</f>
        <v>0</v>
      </c>
      <c r="L528" s="6" t="str">
        <f t="shared" si="37"/>
        <v/>
      </c>
      <c r="M528" s="6" t="str">
        <f>IFERROR(AVERAGEIFS('registro operativa'!$Y$3:$Y$11268,'registro operativa'!$G$3:$G$11268,Tabla3[[#This Row],[Nº DE SEMANA]],'registro operativa'!$Y$3:$Y$11268,"&gt;0"),"")</f>
        <v/>
      </c>
      <c r="N528" s="6" t="str">
        <f>IFERROR(AVERAGEIFS('registro operativa'!$Y$3:$Y$11268,'registro operativa'!$G$3:$G$11268,Tabla3[[#This Row],[Nº DE SEMANA]],'registro operativa'!$Y$3:$Y$11268,"&lt;0"),"")</f>
        <v/>
      </c>
      <c r="O528" s="6" t="str">
        <f t="shared" si="38"/>
        <v/>
      </c>
      <c r="P528" s="6" t="str">
        <f t="shared" si="39"/>
        <v/>
      </c>
      <c r="Q528" s="23"/>
      <c r="R528" s="23"/>
      <c r="S528" s="23"/>
    </row>
    <row r="529" spans="1:19" x14ac:dyDescent="0.25">
      <c r="A529" s="23"/>
      <c r="B529" s="23"/>
      <c r="C529" s="6">
        <f>IFERROR(COUNTIFS('registro operativa'!$AE$3:$AE$11268,1,'registro operativa'!$G$3:$G$11268,Tabla3[[#This Row],[Nº DE SEMANA]]),"")</f>
        <v>0</v>
      </c>
      <c r="D529" s="6">
        <f>SUMIF(Tabla1[SEMANA],Tabla3[[#This Row],[Nº DE SEMANA]],Tabla1[GROSS])</f>
        <v>0</v>
      </c>
      <c r="E529" s="6">
        <f>SUMIF(Tabla1[SEMANA],Tabla3[[#This Row],[Nº DE SEMANA]],Tabla1[NETO EN PPRO8])</f>
        <v>0</v>
      </c>
      <c r="F529" s="6">
        <f>SUMIF(Tabla1[SEMANA],Tabla3[[#This Row],[Nº DE SEMANA]],Tabla1[FEES])</f>
        <v>0</v>
      </c>
      <c r="G529" s="6" t="str">
        <f t="shared" si="36"/>
        <v/>
      </c>
      <c r="H529" s="6">
        <f>COUNTIF('registro operativa'!$G$3:$G$11268,Tabla3[[#This Row],[Nº DE SEMANA]])</f>
        <v>0</v>
      </c>
      <c r="I529" s="6">
        <f>COUNTIFS('registro operativa'!$G$3:$G$11268,Tabla3[[#This Row],[Nº DE SEMANA]],'registro operativa'!$Y$3:$Y$11268,"&gt;0")</f>
        <v>0</v>
      </c>
      <c r="J529" s="6">
        <f>COUNTIFS('registro operativa'!$G$3:$G$11268,Tabla3[[#This Row],[Nº DE SEMANA]],'registro operativa'!$Y$3:$Y$11268,"&lt;0")</f>
        <v>0</v>
      </c>
      <c r="K529" s="6">
        <f>COUNTIFS('registro operativa'!$H$3:$H$11268,Tabla3[[#This Row],[Nº DE SEMANA]],'registro operativa'!$Y$3:$Y$11268,0)</f>
        <v>0</v>
      </c>
      <c r="L529" s="6" t="str">
        <f t="shared" si="37"/>
        <v/>
      </c>
      <c r="M529" s="6" t="str">
        <f>IFERROR(AVERAGEIFS('registro operativa'!$Y$3:$Y$11268,'registro operativa'!$G$3:$G$11268,Tabla3[[#This Row],[Nº DE SEMANA]],'registro operativa'!$Y$3:$Y$11268,"&gt;0"),"")</f>
        <v/>
      </c>
      <c r="N529" s="6" t="str">
        <f>IFERROR(AVERAGEIFS('registro operativa'!$Y$3:$Y$11268,'registro operativa'!$G$3:$G$11268,Tabla3[[#This Row],[Nº DE SEMANA]],'registro operativa'!$Y$3:$Y$11268,"&lt;0"),"")</f>
        <v/>
      </c>
      <c r="O529" s="6" t="str">
        <f t="shared" si="38"/>
        <v/>
      </c>
      <c r="P529" s="6" t="str">
        <f t="shared" si="39"/>
        <v/>
      </c>
      <c r="Q529" s="23"/>
      <c r="R529" s="23"/>
      <c r="S529" s="23"/>
    </row>
    <row r="530" spans="1:19" x14ac:dyDescent="0.25">
      <c r="A530" s="23"/>
      <c r="B530" s="23"/>
      <c r="C530" s="6">
        <f>IFERROR(COUNTIFS('registro operativa'!$AE$3:$AE$11268,1,'registro operativa'!$G$3:$G$11268,Tabla3[[#This Row],[Nº DE SEMANA]]),"")</f>
        <v>0</v>
      </c>
      <c r="D530" s="6">
        <f>SUMIF(Tabla1[SEMANA],Tabla3[[#This Row],[Nº DE SEMANA]],Tabla1[GROSS])</f>
        <v>0</v>
      </c>
      <c r="E530" s="6">
        <f>SUMIF(Tabla1[SEMANA],Tabla3[[#This Row],[Nº DE SEMANA]],Tabla1[NETO EN PPRO8])</f>
        <v>0</v>
      </c>
      <c r="F530" s="6">
        <f>SUMIF(Tabla1[SEMANA],Tabla3[[#This Row],[Nº DE SEMANA]],Tabla1[FEES])</f>
        <v>0</v>
      </c>
      <c r="G530" s="6" t="str">
        <f t="shared" si="36"/>
        <v/>
      </c>
      <c r="H530" s="6">
        <f>COUNTIF('registro operativa'!$G$3:$G$11268,Tabla3[[#This Row],[Nº DE SEMANA]])</f>
        <v>0</v>
      </c>
      <c r="I530" s="6">
        <f>COUNTIFS('registro operativa'!$G$3:$G$11268,Tabla3[[#This Row],[Nº DE SEMANA]],'registro operativa'!$Y$3:$Y$11268,"&gt;0")</f>
        <v>0</v>
      </c>
      <c r="J530" s="6">
        <f>COUNTIFS('registro operativa'!$G$3:$G$11268,Tabla3[[#This Row],[Nº DE SEMANA]],'registro operativa'!$Y$3:$Y$11268,"&lt;0")</f>
        <v>0</v>
      </c>
      <c r="K530" s="6">
        <f>COUNTIFS('registro operativa'!$H$3:$H$11268,Tabla3[[#This Row],[Nº DE SEMANA]],'registro operativa'!$Y$3:$Y$11268,0)</f>
        <v>0</v>
      </c>
      <c r="L530" s="6" t="str">
        <f t="shared" si="37"/>
        <v/>
      </c>
      <c r="M530" s="6" t="str">
        <f>IFERROR(AVERAGEIFS('registro operativa'!$Y$3:$Y$11268,'registro operativa'!$G$3:$G$11268,Tabla3[[#This Row],[Nº DE SEMANA]],'registro operativa'!$Y$3:$Y$11268,"&gt;0"),"")</f>
        <v/>
      </c>
      <c r="N530" s="6" t="str">
        <f>IFERROR(AVERAGEIFS('registro operativa'!$Y$3:$Y$11268,'registro operativa'!$G$3:$G$11268,Tabla3[[#This Row],[Nº DE SEMANA]],'registro operativa'!$Y$3:$Y$11268,"&lt;0"),"")</f>
        <v/>
      </c>
      <c r="O530" s="6" t="str">
        <f t="shared" si="38"/>
        <v/>
      </c>
      <c r="P530" s="6" t="str">
        <f t="shared" si="39"/>
        <v/>
      </c>
      <c r="Q530" s="23"/>
      <c r="R530" s="23"/>
      <c r="S530" s="23"/>
    </row>
    <row r="531" spans="1:19" x14ac:dyDescent="0.25">
      <c r="A531" s="23"/>
      <c r="B531" s="23"/>
      <c r="C531" s="6">
        <f>IFERROR(COUNTIFS('registro operativa'!$AE$3:$AE$11268,1,'registro operativa'!$G$3:$G$11268,Tabla3[[#This Row],[Nº DE SEMANA]]),"")</f>
        <v>0</v>
      </c>
      <c r="D531" s="6">
        <f>SUMIF(Tabla1[SEMANA],Tabla3[[#This Row],[Nº DE SEMANA]],Tabla1[GROSS])</f>
        <v>0</v>
      </c>
      <c r="E531" s="6">
        <f>SUMIF(Tabla1[SEMANA],Tabla3[[#This Row],[Nº DE SEMANA]],Tabla1[NETO EN PPRO8])</f>
        <v>0</v>
      </c>
      <c r="F531" s="6">
        <f>SUMIF(Tabla1[SEMANA],Tabla3[[#This Row],[Nº DE SEMANA]],Tabla1[FEES])</f>
        <v>0</v>
      </c>
      <c r="G531" s="6" t="str">
        <f t="shared" si="36"/>
        <v/>
      </c>
      <c r="H531" s="6">
        <f>COUNTIF('registro operativa'!$G$3:$G$11268,Tabla3[[#This Row],[Nº DE SEMANA]])</f>
        <v>0</v>
      </c>
      <c r="I531" s="6">
        <f>COUNTIFS('registro operativa'!$G$3:$G$11268,Tabla3[[#This Row],[Nº DE SEMANA]],'registro operativa'!$Y$3:$Y$11268,"&gt;0")</f>
        <v>0</v>
      </c>
      <c r="J531" s="6">
        <f>COUNTIFS('registro operativa'!$G$3:$G$11268,Tabla3[[#This Row],[Nº DE SEMANA]],'registro operativa'!$Y$3:$Y$11268,"&lt;0")</f>
        <v>0</v>
      </c>
      <c r="K531" s="6">
        <f>COUNTIFS('registro operativa'!$H$3:$H$11268,Tabla3[[#This Row],[Nº DE SEMANA]],'registro operativa'!$Y$3:$Y$11268,0)</f>
        <v>0</v>
      </c>
      <c r="L531" s="6" t="str">
        <f t="shared" si="37"/>
        <v/>
      </c>
      <c r="M531" s="6" t="str">
        <f>IFERROR(AVERAGEIFS('registro operativa'!$Y$3:$Y$11268,'registro operativa'!$G$3:$G$11268,Tabla3[[#This Row],[Nº DE SEMANA]],'registro operativa'!$Y$3:$Y$11268,"&gt;0"),"")</f>
        <v/>
      </c>
      <c r="N531" s="6" t="str">
        <f>IFERROR(AVERAGEIFS('registro operativa'!$Y$3:$Y$11268,'registro operativa'!$G$3:$G$11268,Tabla3[[#This Row],[Nº DE SEMANA]],'registro operativa'!$Y$3:$Y$11268,"&lt;0"),"")</f>
        <v/>
      </c>
      <c r="O531" s="6" t="str">
        <f t="shared" si="38"/>
        <v/>
      </c>
      <c r="P531" s="6" t="str">
        <f t="shared" si="39"/>
        <v/>
      </c>
      <c r="Q531" s="23"/>
      <c r="R531" s="23"/>
      <c r="S531" s="23"/>
    </row>
    <row r="532" spans="1:19" x14ac:dyDescent="0.25">
      <c r="A532" s="23"/>
      <c r="B532" s="23"/>
      <c r="C532" s="6">
        <f>IFERROR(COUNTIFS('registro operativa'!$AE$3:$AE$11268,1,'registro operativa'!$G$3:$G$11268,Tabla3[[#This Row],[Nº DE SEMANA]]),"")</f>
        <v>0</v>
      </c>
      <c r="D532" s="6">
        <f>SUMIF(Tabla1[SEMANA],Tabla3[[#This Row],[Nº DE SEMANA]],Tabla1[GROSS])</f>
        <v>0</v>
      </c>
      <c r="E532" s="6">
        <f>SUMIF(Tabla1[SEMANA],Tabla3[[#This Row],[Nº DE SEMANA]],Tabla1[NETO EN PPRO8])</f>
        <v>0</v>
      </c>
      <c r="F532" s="6">
        <f>SUMIF(Tabla1[SEMANA],Tabla3[[#This Row],[Nº DE SEMANA]],Tabla1[FEES])</f>
        <v>0</v>
      </c>
      <c r="G532" s="6" t="str">
        <f t="shared" si="36"/>
        <v/>
      </c>
      <c r="H532" s="6">
        <f>COUNTIF('registro operativa'!$G$3:$G$11268,Tabla3[[#This Row],[Nº DE SEMANA]])</f>
        <v>0</v>
      </c>
      <c r="I532" s="6">
        <f>COUNTIFS('registro operativa'!$G$3:$G$11268,Tabla3[[#This Row],[Nº DE SEMANA]],'registro operativa'!$Y$3:$Y$11268,"&gt;0")</f>
        <v>0</v>
      </c>
      <c r="J532" s="6">
        <f>COUNTIFS('registro operativa'!$G$3:$G$11268,Tabla3[[#This Row],[Nº DE SEMANA]],'registro operativa'!$Y$3:$Y$11268,"&lt;0")</f>
        <v>0</v>
      </c>
      <c r="K532" s="6">
        <f>COUNTIFS('registro operativa'!$H$3:$H$11268,Tabla3[[#This Row],[Nº DE SEMANA]],'registro operativa'!$Y$3:$Y$11268,0)</f>
        <v>0</v>
      </c>
      <c r="L532" s="6" t="str">
        <f t="shared" si="37"/>
        <v/>
      </c>
      <c r="M532" s="6" t="str">
        <f>IFERROR(AVERAGEIFS('registro operativa'!$Y$3:$Y$11268,'registro operativa'!$G$3:$G$11268,Tabla3[[#This Row],[Nº DE SEMANA]],'registro operativa'!$Y$3:$Y$11268,"&gt;0"),"")</f>
        <v/>
      </c>
      <c r="N532" s="6" t="str">
        <f>IFERROR(AVERAGEIFS('registro operativa'!$Y$3:$Y$11268,'registro operativa'!$G$3:$G$11268,Tabla3[[#This Row],[Nº DE SEMANA]],'registro operativa'!$Y$3:$Y$11268,"&lt;0"),"")</f>
        <v/>
      </c>
      <c r="O532" s="6" t="str">
        <f t="shared" si="38"/>
        <v/>
      </c>
      <c r="P532" s="6" t="str">
        <f t="shared" si="39"/>
        <v/>
      </c>
      <c r="Q532" s="23"/>
      <c r="R532" s="23"/>
      <c r="S532" s="23"/>
    </row>
    <row r="533" spans="1:19" x14ac:dyDescent="0.25">
      <c r="A533" s="23"/>
      <c r="B533" s="23"/>
      <c r="C533" s="6">
        <f>IFERROR(COUNTIFS('registro operativa'!$AE$3:$AE$11268,1,'registro operativa'!$G$3:$G$11268,Tabla3[[#This Row],[Nº DE SEMANA]]),"")</f>
        <v>0</v>
      </c>
      <c r="D533" s="6">
        <f>SUMIF(Tabla1[SEMANA],Tabla3[[#This Row],[Nº DE SEMANA]],Tabla1[GROSS])</f>
        <v>0</v>
      </c>
      <c r="E533" s="6">
        <f>SUMIF(Tabla1[SEMANA],Tabla3[[#This Row],[Nº DE SEMANA]],Tabla1[NETO EN PPRO8])</f>
        <v>0</v>
      </c>
      <c r="F533" s="6">
        <f>SUMIF(Tabla1[SEMANA],Tabla3[[#This Row],[Nº DE SEMANA]],Tabla1[FEES])</f>
        <v>0</v>
      </c>
      <c r="G533" s="6" t="str">
        <f t="shared" si="36"/>
        <v/>
      </c>
      <c r="H533" s="6">
        <f>COUNTIF('registro operativa'!$G$3:$G$11268,Tabla3[[#This Row],[Nº DE SEMANA]])</f>
        <v>0</v>
      </c>
      <c r="I533" s="6">
        <f>COUNTIFS('registro operativa'!$G$3:$G$11268,Tabla3[[#This Row],[Nº DE SEMANA]],'registro operativa'!$Y$3:$Y$11268,"&gt;0")</f>
        <v>0</v>
      </c>
      <c r="J533" s="6">
        <f>COUNTIFS('registro operativa'!$G$3:$G$11268,Tabla3[[#This Row],[Nº DE SEMANA]],'registro operativa'!$Y$3:$Y$11268,"&lt;0")</f>
        <v>0</v>
      </c>
      <c r="K533" s="6">
        <f>COUNTIFS('registro operativa'!$H$3:$H$11268,Tabla3[[#This Row],[Nº DE SEMANA]],'registro operativa'!$Y$3:$Y$11268,0)</f>
        <v>0</v>
      </c>
      <c r="L533" s="6" t="str">
        <f t="shared" si="37"/>
        <v/>
      </c>
      <c r="M533" s="6" t="str">
        <f>IFERROR(AVERAGEIFS('registro operativa'!$Y$3:$Y$11268,'registro operativa'!$G$3:$G$11268,Tabla3[[#This Row],[Nº DE SEMANA]],'registro operativa'!$Y$3:$Y$11268,"&gt;0"),"")</f>
        <v/>
      </c>
      <c r="N533" s="6" t="str">
        <f>IFERROR(AVERAGEIFS('registro operativa'!$Y$3:$Y$11268,'registro operativa'!$G$3:$G$11268,Tabla3[[#This Row],[Nº DE SEMANA]],'registro operativa'!$Y$3:$Y$11268,"&lt;0"),"")</f>
        <v/>
      </c>
      <c r="O533" s="6" t="str">
        <f t="shared" si="38"/>
        <v/>
      </c>
      <c r="P533" s="6" t="str">
        <f t="shared" si="39"/>
        <v/>
      </c>
      <c r="Q533" s="23"/>
      <c r="R533" s="23"/>
      <c r="S533" s="23"/>
    </row>
    <row r="534" spans="1:19" x14ac:dyDescent="0.25">
      <c r="A534" s="23"/>
      <c r="B534" s="23"/>
      <c r="C534" s="6">
        <f>IFERROR(COUNTIFS('registro operativa'!$AE$3:$AE$11268,1,'registro operativa'!$G$3:$G$11268,Tabla3[[#This Row],[Nº DE SEMANA]]),"")</f>
        <v>0</v>
      </c>
      <c r="D534" s="6">
        <f>SUMIF(Tabla1[SEMANA],Tabla3[[#This Row],[Nº DE SEMANA]],Tabla1[GROSS])</f>
        <v>0</v>
      </c>
      <c r="E534" s="6">
        <f>SUMIF(Tabla1[SEMANA],Tabla3[[#This Row],[Nº DE SEMANA]],Tabla1[NETO EN PPRO8])</f>
        <v>0</v>
      </c>
      <c r="F534" s="6">
        <f>SUMIF(Tabla1[SEMANA],Tabla3[[#This Row],[Nº DE SEMANA]],Tabla1[FEES])</f>
        <v>0</v>
      </c>
      <c r="G534" s="6" t="str">
        <f t="shared" si="36"/>
        <v/>
      </c>
      <c r="H534" s="6">
        <f>COUNTIF('registro operativa'!$G$3:$G$11268,Tabla3[[#This Row],[Nº DE SEMANA]])</f>
        <v>0</v>
      </c>
      <c r="I534" s="6">
        <f>COUNTIFS('registro operativa'!$G$3:$G$11268,Tabla3[[#This Row],[Nº DE SEMANA]],'registro operativa'!$Y$3:$Y$11268,"&gt;0")</f>
        <v>0</v>
      </c>
      <c r="J534" s="6">
        <f>COUNTIFS('registro operativa'!$G$3:$G$11268,Tabla3[[#This Row],[Nº DE SEMANA]],'registro operativa'!$Y$3:$Y$11268,"&lt;0")</f>
        <v>0</v>
      </c>
      <c r="K534" s="6">
        <f>COUNTIFS('registro operativa'!$H$3:$H$11268,Tabla3[[#This Row],[Nº DE SEMANA]],'registro operativa'!$Y$3:$Y$11268,0)</f>
        <v>0</v>
      </c>
      <c r="L534" s="6" t="str">
        <f t="shared" si="37"/>
        <v/>
      </c>
      <c r="M534" s="6" t="str">
        <f>IFERROR(AVERAGEIFS('registro operativa'!$Y$3:$Y$11268,'registro operativa'!$G$3:$G$11268,Tabla3[[#This Row],[Nº DE SEMANA]],'registro operativa'!$Y$3:$Y$11268,"&gt;0"),"")</f>
        <v/>
      </c>
      <c r="N534" s="6" t="str">
        <f>IFERROR(AVERAGEIFS('registro operativa'!$Y$3:$Y$11268,'registro operativa'!$G$3:$G$11268,Tabla3[[#This Row],[Nº DE SEMANA]],'registro operativa'!$Y$3:$Y$11268,"&lt;0"),"")</f>
        <v/>
      </c>
      <c r="O534" s="6" t="str">
        <f t="shared" si="38"/>
        <v/>
      </c>
      <c r="P534" s="6" t="str">
        <f t="shared" si="39"/>
        <v/>
      </c>
      <c r="Q534" s="23"/>
      <c r="R534" s="23"/>
      <c r="S534" s="23"/>
    </row>
    <row r="535" spans="1:19" x14ac:dyDescent="0.25">
      <c r="A535" s="23"/>
      <c r="B535" s="23"/>
      <c r="C535" s="6">
        <f>IFERROR(COUNTIFS('registro operativa'!$AE$3:$AE$11268,1,'registro operativa'!$G$3:$G$11268,Tabla3[[#This Row],[Nº DE SEMANA]]),"")</f>
        <v>0</v>
      </c>
      <c r="D535" s="6">
        <f>SUMIF(Tabla1[SEMANA],Tabla3[[#This Row],[Nº DE SEMANA]],Tabla1[GROSS])</f>
        <v>0</v>
      </c>
      <c r="E535" s="6">
        <f>SUMIF(Tabla1[SEMANA],Tabla3[[#This Row],[Nº DE SEMANA]],Tabla1[NETO EN PPRO8])</f>
        <v>0</v>
      </c>
      <c r="F535" s="6">
        <f>SUMIF(Tabla1[SEMANA],Tabla3[[#This Row],[Nº DE SEMANA]],Tabla1[FEES])</f>
        <v>0</v>
      </c>
      <c r="G535" s="6" t="str">
        <f t="shared" si="36"/>
        <v/>
      </c>
      <c r="H535" s="6">
        <f>COUNTIF('registro operativa'!$G$3:$G$11268,Tabla3[[#This Row],[Nº DE SEMANA]])</f>
        <v>0</v>
      </c>
      <c r="I535" s="6">
        <f>COUNTIFS('registro operativa'!$G$3:$G$11268,Tabla3[[#This Row],[Nº DE SEMANA]],'registro operativa'!$Y$3:$Y$11268,"&gt;0")</f>
        <v>0</v>
      </c>
      <c r="J535" s="6">
        <f>COUNTIFS('registro operativa'!$G$3:$G$11268,Tabla3[[#This Row],[Nº DE SEMANA]],'registro operativa'!$Y$3:$Y$11268,"&lt;0")</f>
        <v>0</v>
      </c>
      <c r="K535" s="6">
        <f>COUNTIFS('registro operativa'!$H$3:$H$11268,Tabla3[[#This Row],[Nº DE SEMANA]],'registro operativa'!$Y$3:$Y$11268,0)</f>
        <v>0</v>
      </c>
      <c r="L535" s="6" t="str">
        <f t="shared" si="37"/>
        <v/>
      </c>
      <c r="M535" s="6" t="str">
        <f>IFERROR(AVERAGEIFS('registro operativa'!$Y$3:$Y$11268,'registro operativa'!$G$3:$G$11268,Tabla3[[#This Row],[Nº DE SEMANA]],'registro operativa'!$Y$3:$Y$11268,"&gt;0"),"")</f>
        <v/>
      </c>
      <c r="N535" s="6" t="str">
        <f>IFERROR(AVERAGEIFS('registro operativa'!$Y$3:$Y$11268,'registro operativa'!$G$3:$G$11268,Tabla3[[#This Row],[Nº DE SEMANA]],'registro operativa'!$Y$3:$Y$11268,"&lt;0"),"")</f>
        <v/>
      </c>
      <c r="O535" s="6" t="str">
        <f t="shared" si="38"/>
        <v/>
      </c>
      <c r="P535" s="6" t="str">
        <f t="shared" si="39"/>
        <v/>
      </c>
      <c r="Q535" s="23"/>
      <c r="R535" s="23"/>
      <c r="S535" s="23"/>
    </row>
    <row r="536" spans="1:19" x14ac:dyDescent="0.25">
      <c r="A536" s="23"/>
      <c r="B536" s="23"/>
      <c r="C536" s="6">
        <f>IFERROR(COUNTIFS('registro operativa'!$AE$3:$AE$11268,1,'registro operativa'!$G$3:$G$11268,Tabla3[[#This Row],[Nº DE SEMANA]]),"")</f>
        <v>0</v>
      </c>
      <c r="D536" s="6">
        <f>SUMIF(Tabla1[SEMANA],Tabla3[[#This Row],[Nº DE SEMANA]],Tabla1[GROSS])</f>
        <v>0</v>
      </c>
      <c r="E536" s="6">
        <f>SUMIF(Tabla1[SEMANA],Tabla3[[#This Row],[Nº DE SEMANA]],Tabla1[NETO EN PPRO8])</f>
        <v>0</v>
      </c>
      <c r="F536" s="6">
        <f>SUMIF(Tabla1[SEMANA],Tabla3[[#This Row],[Nº DE SEMANA]],Tabla1[FEES])</f>
        <v>0</v>
      </c>
      <c r="G536" s="6" t="str">
        <f t="shared" si="36"/>
        <v/>
      </c>
      <c r="H536" s="6">
        <f>COUNTIF('registro operativa'!$G$3:$G$11268,Tabla3[[#This Row],[Nº DE SEMANA]])</f>
        <v>0</v>
      </c>
      <c r="I536" s="6">
        <f>COUNTIFS('registro operativa'!$G$3:$G$11268,Tabla3[[#This Row],[Nº DE SEMANA]],'registro operativa'!$Y$3:$Y$11268,"&gt;0")</f>
        <v>0</v>
      </c>
      <c r="J536" s="6">
        <f>COUNTIFS('registro operativa'!$G$3:$G$11268,Tabla3[[#This Row],[Nº DE SEMANA]],'registro operativa'!$Y$3:$Y$11268,"&lt;0")</f>
        <v>0</v>
      </c>
      <c r="K536" s="6">
        <f>COUNTIFS('registro operativa'!$H$3:$H$11268,Tabla3[[#This Row],[Nº DE SEMANA]],'registro operativa'!$Y$3:$Y$11268,0)</f>
        <v>0</v>
      </c>
      <c r="L536" s="6" t="str">
        <f t="shared" si="37"/>
        <v/>
      </c>
      <c r="M536" s="6" t="str">
        <f>IFERROR(AVERAGEIFS('registro operativa'!$Y$3:$Y$11268,'registro operativa'!$G$3:$G$11268,Tabla3[[#This Row],[Nº DE SEMANA]],'registro operativa'!$Y$3:$Y$11268,"&gt;0"),"")</f>
        <v/>
      </c>
      <c r="N536" s="6" t="str">
        <f>IFERROR(AVERAGEIFS('registro operativa'!$Y$3:$Y$11268,'registro operativa'!$G$3:$G$11268,Tabla3[[#This Row],[Nº DE SEMANA]],'registro operativa'!$Y$3:$Y$11268,"&lt;0"),"")</f>
        <v/>
      </c>
      <c r="O536" s="6" t="str">
        <f t="shared" si="38"/>
        <v/>
      </c>
      <c r="P536" s="6" t="str">
        <f t="shared" si="39"/>
        <v/>
      </c>
      <c r="Q536" s="23"/>
      <c r="R536" s="23"/>
      <c r="S536" s="23"/>
    </row>
    <row r="537" spans="1:19" x14ac:dyDescent="0.25">
      <c r="A537" s="23"/>
      <c r="B537" s="23"/>
      <c r="C537" s="6">
        <f>IFERROR(COUNTIFS('registro operativa'!$AE$3:$AE$11268,1,'registro operativa'!$G$3:$G$11268,Tabla3[[#This Row],[Nº DE SEMANA]]),"")</f>
        <v>0</v>
      </c>
      <c r="D537" s="6">
        <f>SUMIF(Tabla1[SEMANA],Tabla3[[#This Row],[Nº DE SEMANA]],Tabla1[GROSS])</f>
        <v>0</v>
      </c>
      <c r="E537" s="6">
        <f>SUMIF(Tabla1[SEMANA],Tabla3[[#This Row],[Nº DE SEMANA]],Tabla1[NETO EN PPRO8])</f>
        <v>0</v>
      </c>
      <c r="F537" s="6">
        <f>SUMIF(Tabla1[SEMANA],Tabla3[[#This Row],[Nº DE SEMANA]],Tabla1[FEES])</f>
        <v>0</v>
      </c>
      <c r="G537" s="6" t="str">
        <f t="shared" si="36"/>
        <v/>
      </c>
      <c r="H537" s="6">
        <f>COUNTIF('registro operativa'!$G$3:$G$11268,Tabla3[[#This Row],[Nº DE SEMANA]])</f>
        <v>0</v>
      </c>
      <c r="I537" s="6">
        <f>COUNTIFS('registro operativa'!$G$3:$G$11268,Tabla3[[#This Row],[Nº DE SEMANA]],'registro operativa'!$Y$3:$Y$11268,"&gt;0")</f>
        <v>0</v>
      </c>
      <c r="J537" s="6">
        <f>COUNTIFS('registro operativa'!$G$3:$G$11268,Tabla3[[#This Row],[Nº DE SEMANA]],'registro operativa'!$Y$3:$Y$11268,"&lt;0")</f>
        <v>0</v>
      </c>
      <c r="K537" s="6">
        <f>COUNTIFS('registro operativa'!$H$3:$H$11268,Tabla3[[#This Row],[Nº DE SEMANA]],'registro operativa'!$Y$3:$Y$11268,0)</f>
        <v>0</v>
      </c>
      <c r="L537" s="6" t="str">
        <f t="shared" si="37"/>
        <v/>
      </c>
      <c r="M537" s="6" t="str">
        <f>IFERROR(AVERAGEIFS('registro operativa'!$Y$3:$Y$11268,'registro operativa'!$G$3:$G$11268,Tabla3[[#This Row],[Nº DE SEMANA]],'registro operativa'!$Y$3:$Y$11268,"&gt;0"),"")</f>
        <v/>
      </c>
      <c r="N537" s="6" t="str">
        <f>IFERROR(AVERAGEIFS('registro operativa'!$Y$3:$Y$11268,'registro operativa'!$G$3:$G$11268,Tabla3[[#This Row],[Nº DE SEMANA]],'registro operativa'!$Y$3:$Y$11268,"&lt;0"),"")</f>
        <v/>
      </c>
      <c r="O537" s="6" t="str">
        <f t="shared" si="38"/>
        <v/>
      </c>
      <c r="P537" s="6" t="str">
        <f t="shared" si="39"/>
        <v/>
      </c>
      <c r="Q537" s="23"/>
      <c r="R537" s="23"/>
      <c r="S537" s="23"/>
    </row>
    <row r="538" spans="1:19" x14ac:dyDescent="0.25">
      <c r="A538" s="23"/>
      <c r="B538" s="23"/>
      <c r="C538" s="6">
        <f>IFERROR(COUNTIFS('registro operativa'!$AE$3:$AE$11268,1,'registro operativa'!$G$3:$G$11268,Tabla3[[#This Row],[Nº DE SEMANA]]),"")</f>
        <v>0</v>
      </c>
      <c r="D538" s="6">
        <f>SUMIF(Tabla1[SEMANA],Tabla3[[#This Row],[Nº DE SEMANA]],Tabla1[GROSS])</f>
        <v>0</v>
      </c>
      <c r="E538" s="6">
        <f>SUMIF(Tabla1[SEMANA],Tabla3[[#This Row],[Nº DE SEMANA]],Tabla1[NETO EN PPRO8])</f>
        <v>0</v>
      </c>
      <c r="F538" s="6">
        <f>SUMIF(Tabla1[SEMANA],Tabla3[[#This Row],[Nº DE SEMANA]],Tabla1[FEES])</f>
        <v>0</v>
      </c>
      <c r="G538" s="6" t="str">
        <f t="shared" si="36"/>
        <v/>
      </c>
      <c r="H538" s="6">
        <f>COUNTIF('registro operativa'!$G$3:$G$11268,Tabla3[[#This Row],[Nº DE SEMANA]])</f>
        <v>0</v>
      </c>
      <c r="I538" s="6">
        <f>COUNTIFS('registro operativa'!$G$3:$G$11268,Tabla3[[#This Row],[Nº DE SEMANA]],'registro operativa'!$Y$3:$Y$11268,"&gt;0")</f>
        <v>0</v>
      </c>
      <c r="J538" s="6">
        <f>COUNTIFS('registro operativa'!$G$3:$G$11268,Tabla3[[#This Row],[Nº DE SEMANA]],'registro operativa'!$Y$3:$Y$11268,"&lt;0")</f>
        <v>0</v>
      </c>
      <c r="K538" s="6">
        <f>COUNTIFS('registro operativa'!$H$3:$H$11268,Tabla3[[#This Row],[Nº DE SEMANA]],'registro operativa'!$Y$3:$Y$11268,0)</f>
        <v>0</v>
      </c>
      <c r="L538" s="6" t="str">
        <f t="shared" si="37"/>
        <v/>
      </c>
      <c r="M538" s="6" t="str">
        <f>IFERROR(AVERAGEIFS('registro operativa'!$Y$3:$Y$11268,'registro operativa'!$G$3:$G$11268,Tabla3[[#This Row],[Nº DE SEMANA]],'registro operativa'!$Y$3:$Y$11268,"&gt;0"),"")</f>
        <v/>
      </c>
      <c r="N538" s="6" t="str">
        <f>IFERROR(AVERAGEIFS('registro operativa'!$Y$3:$Y$11268,'registro operativa'!$G$3:$G$11268,Tabla3[[#This Row],[Nº DE SEMANA]],'registro operativa'!$Y$3:$Y$11268,"&lt;0"),"")</f>
        <v/>
      </c>
      <c r="O538" s="6" t="str">
        <f t="shared" si="38"/>
        <v/>
      </c>
      <c r="P538" s="6" t="str">
        <f t="shared" si="39"/>
        <v/>
      </c>
      <c r="Q538" s="23"/>
      <c r="R538" s="23"/>
      <c r="S538" s="23"/>
    </row>
    <row r="539" spans="1:19" x14ac:dyDescent="0.25">
      <c r="A539" s="23"/>
      <c r="B539" s="23"/>
      <c r="C539" s="6">
        <f>IFERROR(COUNTIFS('registro operativa'!$AE$3:$AE$11268,1,'registro operativa'!$G$3:$G$11268,Tabla3[[#This Row],[Nº DE SEMANA]]),"")</f>
        <v>0</v>
      </c>
      <c r="D539" s="6">
        <f>SUMIF(Tabla1[SEMANA],Tabla3[[#This Row],[Nº DE SEMANA]],Tabla1[GROSS])</f>
        <v>0</v>
      </c>
      <c r="E539" s="6">
        <f>SUMIF(Tabla1[SEMANA],Tabla3[[#This Row],[Nº DE SEMANA]],Tabla1[NETO EN PPRO8])</f>
        <v>0</v>
      </c>
      <c r="F539" s="6">
        <f>SUMIF(Tabla1[SEMANA],Tabla3[[#This Row],[Nº DE SEMANA]],Tabla1[FEES])</f>
        <v>0</v>
      </c>
      <c r="G539" s="6" t="str">
        <f t="shared" si="36"/>
        <v/>
      </c>
      <c r="H539" s="6">
        <f>COUNTIF('registro operativa'!$G$3:$G$11268,Tabla3[[#This Row],[Nº DE SEMANA]])</f>
        <v>0</v>
      </c>
      <c r="I539" s="6">
        <f>COUNTIFS('registro operativa'!$G$3:$G$11268,Tabla3[[#This Row],[Nº DE SEMANA]],'registro operativa'!$Y$3:$Y$11268,"&gt;0")</f>
        <v>0</v>
      </c>
      <c r="J539" s="6">
        <f>COUNTIFS('registro operativa'!$G$3:$G$11268,Tabla3[[#This Row],[Nº DE SEMANA]],'registro operativa'!$Y$3:$Y$11268,"&lt;0")</f>
        <v>0</v>
      </c>
      <c r="K539" s="6">
        <f>COUNTIFS('registro operativa'!$H$3:$H$11268,Tabla3[[#This Row],[Nº DE SEMANA]],'registro operativa'!$Y$3:$Y$11268,0)</f>
        <v>0</v>
      </c>
      <c r="L539" s="6" t="str">
        <f t="shared" si="37"/>
        <v/>
      </c>
      <c r="M539" s="6" t="str">
        <f>IFERROR(AVERAGEIFS('registro operativa'!$Y$3:$Y$11268,'registro operativa'!$G$3:$G$11268,Tabla3[[#This Row],[Nº DE SEMANA]],'registro operativa'!$Y$3:$Y$11268,"&gt;0"),"")</f>
        <v/>
      </c>
      <c r="N539" s="6" t="str">
        <f>IFERROR(AVERAGEIFS('registro operativa'!$Y$3:$Y$11268,'registro operativa'!$G$3:$G$11268,Tabla3[[#This Row],[Nº DE SEMANA]],'registro operativa'!$Y$3:$Y$11268,"&lt;0"),"")</f>
        <v/>
      </c>
      <c r="O539" s="6" t="str">
        <f t="shared" si="38"/>
        <v/>
      </c>
      <c r="P539" s="6" t="str">
        <f t="shared" si="39"/>
        <v/>
      </c>
      <c r="Q539" s="23"/>
      <c r="R539" s="23"/>
      <c r="S539" s="23"/>
    </row>
    <row r="540" spans="1:19" x14ac:dyDescent="0.25">
      <c r="A540" s="23"/>
      <c r="B540" s="23"/>
      <c r="C540" s="6">
        <f>IFERROR(COUNTIFS('registro operativa'!$AE$3:$AE$11268,1,'registro operativa'!$G$3:$G$11268,Tabla3[[#This Row],[Nº DE SEMANA]]),"")</f>
        <v>0</v>
      </c>
      <c r="D540" s="6">
        <f>SUMIF(Tabla1[SEMANA],Tabla3[[#This Row],[Nº DE SEMANA]],Tabla1[GROSS])</f>
        <v>0</v>
      </c>
      <c r="E540" s="6">
        <f>SUMIF(Tabla1[SEMANA],Tabla3[[#This Row],[Nº DE SEMANA]],Tabla1[NETO EN PPRO8])</f>
        <v>0</v>
      </c>
      <c r="F540" s="6">
        <f>SUMIF(Tabla1[SEMANA],Tabla3[[#This Row],[Nº DE SEMANA]],Tabla1[FEES])</f>
        <v>0</v>
      </c>
      <c r="G540" s="6" t="str">
        <f t="shared" si="36"/>
        <v/>
      </c>
      <c r="H540" s="6">
        <f>COUNTIF('registro operativa'!$G$3:$G$11268,Tabla3[[#This Row],[Nº DE SEMANA]])</f>
        <v>0</v>
      </c>
      <c r="I540" s="6">
        <f>COUNTIFS('registro operativa'!$G$3:$G$11268,Tabla3[[#This Row],[Nº DE SEMANA]],'registro operativa'!$Y$3:$Y$11268,"&gt;0")</f>
        <v>0</v>
      </c>
      <c r="J540" s="6">
        <f>COUNTIFS('registro operativa'!$G$3:$G$11268,Tabla3[[#This Row],[Nº DE SEMANA]],'registro operativa'!$Y$3:$Y$11268,"&lt;0")</f>
        <v>0</v>
      </c>
      <c r="K540" s="6">
        <f>COUNTIFS('registro operativa'!$H$3:$H$11268,Tabla3[[#This Row],[Nº DE SEMANA]],'registro operativa'!$Y$3:$Y$11268,0)</f>
        <v>0</v>
      </c>
      <c r="L540" s="6" t="str">
        <f t="shared" si="37"/>
        <v/>
      </c>
      <c r="M540" s="6" t="str">
        <f>IFERROR(AVERAGEIFS('registro operativa'!$Y$3:$Y$11268,'registro operativa'!$G$3:$G$11268,Tabla3[[#This Row],[Nº DE SEMANA]],'registro operativa'!$Y$3:$Y$11268,"&gt;0"),"")</f>
        <v/>
      </c>
      <c r="N540" s="6" t="str">
        <f>IFERROR(AVERAGEIFS('registro operativa'!$Y$3:$Y$11268,'registro operativa'!$G$3:$G$11268,Tabla3[[#This Row],[Nº DE SEMANA]],'registro operativa'!$Y$3:$Y$11268,"&lt;0"),"")</f>
        <v/>
      </c>
      <c r="O540" s="6" t="str">
        <f t="shared" si="38"/>
        <v/>
      </c>
      <c r="P540" s="6" t="str">
        <f t="shared" si="39"/>
        <v/>
      </c>
      <c r="Q540" s="23"/>
      <c r="R540" s="23"/>
      <c r="S540" s="23"/>
    </row>
    <row r="541" spans="1:19" x14ac:dyDescent="0.25">
      <c r="A541" s="23"/>
      <c r="B541" s="23"/>
      <c r="C541" s="6">
        <f>IFERROR(COUNTIFS('registro operativa'!$AE$3:$AE$11268,1,'registro operativa'!$G$3:$G$11268,Tabla3[[#This Row],[Nº DE SEMANA]]),"")</f>
        <v>0</v>
      </c>
      <c r="D541" s="6">
        <f>SUMIF(Tabla1[SEMANA],Tabla3[[#This Row],[Nº DE SEMANA]],Tabla1[GROSS])</f>
        <v>0</v>
      </c>
      <c r="E541" s="6">
        <f>SUMIF(Tabla1[SEMANA],Tabla3[[#This Row],[Nº DE SEMANA]],Tabla1[NETO EN PPRO8])</f>
        <v>0</v>
      </c>
      <c r="F541" s="6">
        <f>SUMIF(Tabla1[SEMANA],Tabla3[[#This Row],[Nº DE SEMANA]],Tabla1[FEES])</f>
        <v>0</v>
      </c>
      <c r="G541" s="6" t="str">
        <f t="shared" si="36"/>
        <v/>
      </c>
      <c r="H541" s="6">
        <f>COUNTIF('registro operativa'!$G$3:$G$11268,Tabla3[[#This Row],[Nº DE SEMANA]])</f>
        <v>0</v>
      </c>
      <c r="I541" s="6">
        <f>COUNTIFS('registro operativa'!$G$3:$G$11268,Tabla3[[#This Row],[Nº DE SEMANA]],'registro operativa'!$Y$3:$Y$11268,"&gt;0")</f>
        <v>0</v>
      </c>
      <c r="J541" s="6">
        <f>COUNTIFS('registro operativa'!$G$3:$G$11268,Tabla3[[#This Row],[Nº DE SEMANA]],'registro operativa'!$Y$3:$Y$11268,"&lt;0")</f>
        <v>0</v>
      </c>
      <c r="K541" s="6">
        <f>COUNTIFS('registro operativa'!$H$3:$H$11268,Tabla3[[#This Row],[Nº DE SEMANA]],'registro operativa'!$Y$3:$Y$11268,0)</f>
        <v>0</v>
      </c>
      <c r="L541" s="6" t="str">
        <f t="shared" si="37"/>
        <v/>
      </c>
      <c r="M541" s="6" t="str">
        <f>IFERROR(AVERAGEIFS('registro operativa'!$Y$3:$Y$11268,'registro operativa'!$G$3:$G$11268,Tabla3[[#This Row],[Nº DE SEMANA]],'registro operativa'!$Y$3:$Y$11268,"&gt;0"),"")</f>
        <v/>
      </c>
      <c r="N541" s="6" t="str">
        <f>IFERROR(AVERAGEIFS('registro operativa'!$Y$3:$Y$11268,'registro operativa'!$G$3:$G$11268,Tabla3[[#This Row],[Nº DE SEMANA]],'registro operativa'!$Y$3:$Y$11268,"&lt;0"),"")</f>
        <v/>
      </c>
      <c r="O541" s="6" t="str">
        <f t="shared" si="38"/>
        <v/>
      </c>
      <c r="P541" s="6" t="str">
        <f t="shared" si="39"/>
        <v/>
      </c>
      <c r="Q541" s="23"/>
      <c r="R541" s="23"/>
      <c r="S541" s="23"/>
    </row>
    <row r="542" spans="1:19" x14ac:dyDescent="0.25">
      <c r="A542" s="23"/>
      <c r="B542" s="23"/>
      <c r="C542" s="6">
        <f>IFERROR(COUNTIFS('registro operativa'!$AE$3:$AE$11268,1,'registro operativa'!$G$3:$G$11268,Tabla3[[#This Row],[Nº DE SEMANA]]),"")</f>
        <v>0</v>
      </c>
      <c r="D542" s="6">
        <f>SUMIF(Tabla1[SEMANA],Tabla3[[#This Row],[Nº DE SEMANA]],Tabla1[GROSS])</f>
        <v>0</v>
      </c>
      <c r="E542" s="6">
        <f>SUMIF(Tabla1[SEMANA],Tabla3[[#This Row],[Nº DE SEMANA]],Tabla1[NETO EN PPRO8])</f>
        <v>0</v>
      </c>
      <c r="F542" s="6">
        <f>SUMIF(Tabla1[SEMANA],Tabla3[[#This Row],[Nº DE SEMANA]],Tabla1[FEES])</f>
        <v>0</v>
      </c>
      <c r="G542" s="6" t="str">
        <f t="shared" si="36"/>
        <v/>
      </c>
      <c r="H542" s="6">
        <f>COUNTIF('registro operativa'!$G$3:$G$11268,Tabla3[[#This Row],[Nº DE SEMANA]])</f>
        <v>0</v>
      </c>
      <c r="I542" s="6">
        <f>COUNTIFS('registro operativa'!$G$3:$G$11268,Tabla3[[#This Row],[Nº DE SEMANA]],'registro operativa'!$Y$3:$Y$11268,"&gt;0")</f>
        <v>0</v>
      </c>
      <c r="J542" s="6">
        <f>COUNTIFS('registro operativa'!$G$3:$G$11268,Tabla3[[#This Row],[Nº DE SEMANA]],'registro operativa'!$Y$3:$Y$11268,"&lt;0")</f>
        <v>0</v>
      </c>
      <c r="K542" s="6">
        <f>COUNTIFS('registro operativa'!$H$3:$H$11268,Tabla3[[#This Row],[Nº DE SEMANA]],'registro operativa'!$Y$3:$Y$11268,0)</f>
        <v>0</v>
      </c>
      <c r="L542" s="6" t="str">
        <f t="shared" si="37"/>
        <v/>
      </c>
      <c r="M542" s="6" t="str">
        <f>IFERROR(AVERAGEIFS('registro operativa'!$Y$3:$Y$11268,'registro operativa'!$G$3:$G$11268,Tabla3[[#This Row],[Nº DE SEMANA]],'registro operativa'!$Y$3:$Y$11268,"&gt;0"),"")</f>
        <v/>
      </c>
      <c r="N542" s="6" t="str">
        <f>IFERROR(AVERAGEIFS('registro operativa'!$Y$3:$Y$11268,'registro operativa'!$G$3:$G$11268,Tabla3[[#This Row],[Nº DE SEMANA]],'registro operativa'!$Y$3:$Y$11268,"&lt;0"),"")</f>
        <v/>
      </c>
      <c r="O542" s="6" t="str">
        <f t="shared" si="38"/>
        <v/>
      </c>
      <c r="P542" s="6" t="str">
        <f t="shared" si="39"/>
        <v/>
      </c>
      <c r="Q542" s="23"/>
      <c r="R542" s="23"/>
      <c r="S542" s="23"/>
    </row>
    <row r="543" spans="1:19" x14ac:dyDescent="0.25">
      <c r="A543" s="23"/>
      <c r="B543" s="23"/>
      <c r="C543" s="6">
        <f>IFERROR(COUNTIFS('registro operativa'!$AE$3:$AE$11268,1,'registro operativa'!$G$3:$G$11268,Tabla3[[#This Row],[Nº DE SEMANA]]),"")</f>
        <v>0</v>
      </c>
      <c r="D543" s="6">
        <f>SUMIF(Tabla1[SEMANA],Tabla3[[#This Row],[Nº DE SEMANA]],Tabla1[GROSS])</f>
        <v>0</v>
      </c>
      <c r="E543" s="6">
        <f>SUMIF(Tabla1[SEMANA],Tabla3[[#This Row],[Nº DE SEMANA]],Tabla1[NETO EN PPRO8])</f>
        <v>0</v>
      </c>
      <c r="F543" s="6">
        <f>SUMIF(Tabla1[SEMANA],Tabla3[[#This Row],[Nº DE SEMANA]],Tabla1[FEES])</f>
        <v>0</v>
      </c>
      <c r="G543" s="6" t="str">
        <f t="shared" si="36"/>
        <v/>
      </c>
      <c r="H543" s="6">
        <f>COUNTIF('registro operativa'!$G$3:$G$11268,Tabla3[[#This Row],[Nº DE SEMANA]])</f>
        <v>0</v>
      </c>
      <c r="I543" s="6">
        <f>COUNTIFS('registro operativa'!$G$3:$G$11268,Tabla3[[#This Row],[Nº DE SEMANA]],'registro operativa'!$Y$3:$Y$11268,"&gt;0")</f>
        <v>0</v>
      </c>
      <c r="J543" s="6">
        <f>COUNTIFS('registro operativa'!$G$3:$G$11268,Tabla3[[#This Row],[Nº DE SEMANA]],'registro operativa'!$Y$3:$Y$11268,"&lt;0")</f>
        <v>0</v>
      </c>
      <c r="K543" s="6">
        <f>COUNTIFS('registro operativa'!$H$3:$H$11268,Tabla3[[#This Row],[Nº DE SEMANA]],'registro operativa'!$Y$3:$Y$11268,0)</f>
        <v>0</v>
      </c>
      <c r="L543" s="6" t="str">
        <f t="shared" si="37"/>
        <v/>
      </c>
      <c r="M543" s="6" t="str">
        <f>IFERROR(AVERAGEIFS('registro operativa'!$Y$3:$Y$11268,'registro operativa'!$G$3:$G$11268,Tabla3[[#This Row],[Nº DE SEMANA]],'registro operativa'!$Y$3:$Y$11268,"&gt;0"),"")</f>
        <v/>
      </c>
      <c r="N543" s="6" t="str">
        <f>IFERROR(AVERAGEIFS('registro operativa'!$Y$3:$Y$11268,'registro operativa'!$G$3:$G$11268,Tabla3[[#This Row],[Nº DE SEMANA]],'registro operativa'!$Y$3:$Y$11268,"&lt;0"),"")</f>
        <v/>
      </c>
      <c r="O543" s="6" t="str">
        <f t="shared" si="38"/>
        <v/>
      </c>
      <c r="P543" s="6" t="str">
        <f t="shared" si="39"/>
        <v/>
      </c>
      <c r="Q543" s="23"/>
      <c r="R543" s="23"/>
      <c r="S543" s="23"/>
    </row>
    <row r="544" spans="1:19" x14ac:dyDescent="0.25">
      <c r="A544" s="23"/>
      <c r="B544" s="23"/>
      <c r="C544" s="6">
        <f>IFERROR(COUNTIFS('registro operativa'!$AE$3:$AE$11268,1,'registro operativa'!$G$3:$G$11268,Tabla3[[#This Row],[Nº DE SEMANA]]),"")</f>
        <v>0</v>
      </c>
      <c r="D544" s="6">
        <f>SUMIF(Tabla1[SEMANA],Tabla3[[#This Row],[Nº DE SEMANA]],Tabla1[GROSS])</f>
        <v>0</v>
      </c>
      <c r="E544" s="6">
        <f>SUMIF(Tabla1[SEMANA],Tabla3[[#This Row],[Nº DE SEMANA]],Tabla1[NETO EN PPRO8])</f>
        <v>0</v>
      </c>
      <c r="F544" s="6">
        <f>SUMIF(Tabla1[SEMANA],Tabla3[[#This Row],[Nº DE SEMANA]],Tabla1[FEES])</f>
        <v>0</v>
      </c>
      <c r="G544" s="6" t="str">
        <f t="shared" si="36"/>
        <v/>
      </c>
      <c r="H544" s="6">
        <f>COUNTIF('registro operativa'!$G$3:$G$11268,Tabla3[[#This Row],[Nº DE SEMANA]])</f>
        <v>0</v>
      </c>
      <c r="I544" s="6">
        <f>COUNTIFS('registro operativa'!$G$3:$G$11268,Tabla3[[#This Row],[Nº DE SEMANA]],'registro operativa'!$Y$3:$Y$11268,"&gt;0")</f>
        <v>0</v>
      </c>
      <c r="J544" s="6">
        <f>COUNTIFS('registro operativa'!$G$3:$G$11268,Tabla3[[#This Row],[Nº DE SEMANA]],'registro operativa'!$Y$3:$Y$11268,"&lt;0")</f>
        <v>0</v>
      </c>
      <c r="K544" s="6">
        <f>COUNTIFS('registro operativa'!$H$3:$H$11268,Tabla3[[#This Row],[Nº DE SEMANA]],'registro operativa'!$Y$3:$Y$11268,0)</f>
        <v>0</v>
      </c>
      <c r="L544" s="6" t="str">
        <f t="shared" si="37"/>
        <v/>
      </c>
      <c r="M544" s="6" t="str">
        <f>IFERROR(AVERAGEIFS('registro operativa'!$Y$3:$Y$11268,'registro operativa'!$G$3:$G$11268,Tabla3[[#This Row],[Nº DE SEMANA]],'registro operativa'!$Y$3:$Y$11268,"&gt;0"),"")</f>
        <v/>
      </c>
      <c r="N544" s="6" t="str">
        <f>IFERROR(AVERAGEIFS('registro operativa'!$Y$3:$Y$11268,'registro operativa'!$G$3:$G$11268,Tabla3[[#This Row],[Nº DE SEMANA]],'registro operativa'!$Y$3:$Y$11268,"&lt;0"),"")</f>
        <v/>
      </c>
      <c r="O544" s="6" t="str">
        <f t="shared" si="38"/>
        <v/>
      </c>
      <c r="P544" s="6" t="str">
        <f t="shared" si="39"/>
        <v/>
      </c>
      <c r="Q544" s="23"/>
      <c r="R544" s="23"/>
      <c r="S544" s="23"/>
    </row>
    <row r="545" spans="1:19" x14ac:dyDescent="0.25">
      <c r="A545" s="23"/>
      <c r="B545" s="23"/>
      <c r="C545" s="6">
        <f>IFERROR(COUNTIFS('registro operativa'!$AE$3:$AE$11268,1,'registro operativa'!$G$3:$G$11268,Tabla3[[#This Row],[Nº DE SEMANA]]),"")</f>
        <v>0</v>
      </c>
      <c r="D545" s="6">
        <f>SUMIF(Tabla1[SEMANA],Tabla3[[#This Row],[Nº DE SEMANA]],Tabla1[GROSS])</f>
        <v>0</v>
      </c>
      <c r="E545" s="6">
        <f>SUMIF(Tabla1[SEMANA],Tabla3[[#This Row],[Nº DE SEMANA]],Tabla1[NETO EN PPRO8])</f>
        <v>0</v>
      </c>
      <c r="F545" s="6">
        <f>SUMIF(Tabla1[SEMANA],Tabla3[[#This Row],[Nº DE SEMANA]],Tabla1[FEES])</f>
        <v>0</v>
      </c>
      <c r="G545" s="6" t="str">
        <f t="shared" si="36"/>
        <v/>
      </c>
      <c r="H545" s="6">
        <f>COUNTIF('registro operativa'!$G$3:$G$11268,Tabla3[[#This Row],[Nº DE SEMANA]])</f>
        <v>0</v>
      </c>
      <c r="I545" s="6">
        <f>COUNTIFS('registro operativa'!$G$3:$G$11268,Tabla3[[#This Row],[Nº DE SEMANA]],'registro operativa'!$Y$3:$Y$11268,"&gt;0")</f>
        <v>0</v>
      </c>
      <c r="J545" s="6">
        <f>COUNTIFS('registro operativa'!$G$3:$G$11268,Tabla3[[#This Row],[Nº DE SEMANA]],'registro operativa'!$Y$3:$Y$11268,"&lt;0")</f>
        <v>0</v>
      </c>
      <c r="K545" s="6">
        <f>COUNTIFS('registro operativa'!$H$3:$H$11268,Tabla3[[#This Row],[Nº DE SEMANA]],'registro operativa'!$Y$3:$Y$11268,0)</f>
        <v>0</v>
      </c>
      <c r="L545" s="6" t="str">
        <f t="shared" si="37"/>
        <v/>
      </c>
      <c r="M545" s="6" t="str">
        <f>IFERROR(AVERAGEIFS('registro operativa'!$Y$3:$Y$11268,'registro operativa'!$G$3:$G$11268,Tabla3[[#This Row],[Nº DE SEMANA]],'registro operativa'!$Y$3:$Y$11268,"&gt;0"),"")</f>
        <v/>
      </c>
      <c r="N545" s="6" t="str">
        <f>IFERROR(AVERAGEIFS('registro operativa'!$Y$3:$Y$11268,'registro operativa'!$G$3:$G$11268,Tabla3[[#This Row],[Nº DE SEMANA]],'registro operativa'!$Y$3:$Y$11268,"&lt;0"),"")</f>
        <v/>
      </c>
      <c r="O545" s="6" t="str">
        <f t="shared" si="38"/>
        <v/>
      </c>
      <c r="P545" s="6" t="str">
        <f t="shared" si="39"/>
        <v/>
      </c>
      <c r="Q545" s="23"/>
      <c r="R545" s="23"/>
      <c r="S545" s="23"/>
    </row>
    <row r="546" spans="1:19" x14ac:dyDescent="0.25">
      <c r="A546" s="23"/>
      <c r="B546" s="23"/>
      <c r="C546" s="6">
        <f>IFERROR(COUNTIFS('registro operativa'!$AE$3:$AE$11268,1,'registro operativa'!$G$3:$G$11268,Tabla3[[#This Row],[Nº DE SEMANA]]),"")</f>
        <v>0</v>
      </c>
      <c r="D546" s="6">
        <f>SUMIF(Tabla1[SEMANA],Tabla3[[#This Row],[Nº DE SEMANA]],Tabla1[GROSS])</f>
        <v>0</v>
      </c>
      <c r="E546" s="6">
        <f>SUMIF(Tabla1[SEMANA],Tabla3[[#This Row],[Nº DE SEMANA]],Tabla1[NETO EN PPRO8])</f>
        <v>0</v>
      </c>
      <c r="F546" s="6">
        <f>SUMIF(Tabla1[SEMANA],Tabla3[[#This Row],[Nº DE SEMANA]],Tabla1[FEES])</f>
        <v>0</v>
      </c>
      <c r="G546" s="6" t="str">
        <f t="shared" si="36"/>
        <v/>
      </c>
      <c r="H546" s="6">
        <f>COUNTIF('registro operativa'!$G$3:$G$11268,Tabla3[[#This Row],[Nº DE SEMANA]])</f>
        <v>0</v>
      </c>
      <c r="I546" s="6">
        <f>COUNTIFS('registro operativa'!$G$3:$G$11268,Tabla3[[#This Row],[Nº DE SEMANA]],'registro operativa'!$Y$3:$Y$11268,"&gt;0")</f>
        <v>0</v>
      </c>
      <c r="J546" s="6">
        <f>COUNTIFS('registro operativa'!$G$3:$G$11268,Tabla3[[#This Row],[Nº DE SEMANA]],'registro operativa'!$Y$3:$Y$11268,"&lt;0")</f>
        <v>0</v>
      </c>
      <c r="K546" s="6">
        <f>COUNTIFS('registro operativa'!$H$3:$H$11268,Tabla3[[#This Row],[Nº DE SEMANA]],'registro operativa'!$Y$3:$Y$11268,0)</f>
        <v>0</v>
      </c>
      <c r="L546" s="6" t="str">
        <f t="shared" si="37"/>
        <v/>
      </c>
      <c r="M546" s="6" t="str">
        <f>IFERROR(AVERAGEIFS('registro operativa'!$Y$3:$Y$11268,'registro operativa'!$G$3:$G$11268,Tabla3[[#This Row],[Nº DE SEMANA]],'registro operativa'!$Y$3:$Y$11268,"&gt;0"),"")</f>
        <v/>
      </c>
      <c r="N546" s="6" t="str">
        <f>IFERROR(AVERAGEIFS('registro operativa'!$Y$3:$Y$11268,'registro operativa'!$G$3:$G$11268,Tabla3[[#This Row],[Nº DE SEMANA]],'registro operativa'!$Y$3:$Y$11268,"&lt;0"),"")</f>
        <v/>
      </c>
      <c r="O546" s="6" t="str">
        <f t="shared" si="38"/>
        <v/>
      </c>
      <c r="P546" s="6" t="str">
        <f t="shared" si="39"/>
        <v/>
      </c>
      <c r="Q546" s="23"/>
      <c r="R546" s="23"/>
      <c r="S546" s="23"/>
    </row>
    <row r="547" spans="1:19" x14ac:dyDescent="0.25">
      <c r="A547" s="23"/>
      <c r="B547" s="23"/>
      <c r="C547" s="6">
        <f>IFERROR(COUNTIFS('registro operativa'!$AE$3:$AE$11268,1,'registro operativa'!$G$3:$G$11268,Tabla3[[#This Row],[Nº DE SEMANA]]),"")</f>
        <v>0</v>
      </c>
      <c r="D547" s="6">
        <f>SUMIF(Tabla1[SEMANA],Tabla3[[#This Row],[Nº DE SEMANA]],Tabla1[GROSS])</f>
        <v>0</v>
      </c>
      <c r="E547" s="6">
        <f>SUMIF(Tabla1[SEMANA],Tabla3[[#This Row],[Nº DE SEMANA]],Tabla1[NETO EN PPRO8])</f>
        <v>0</v>
      </c>
      <c r="F547" s="6">
        <f>SUMIF(Tabla1[SEMANA],Tabla3[[#This Row],[Nº DE SEMANA]],Tabla1[FEES])</f>
        <v>0</v>
      </c>
      <c r="G547" s="6" t="str">
        <f t="shared" si="36"/>
        <v/>
      </c>
      <c r="H547" s="6">
        <f>COUNTIF('registro operativa'!$G$3:$G$11268,Tabla3[[#This Row],[Nº DE SEMANA]])</f>
        <v>0</v>
      </c>
      <c r="I547" s="6">
        <f>COUNTIFS('registro operativa'!$G$3:$G$11268,Tabla3[[#This Row],[Nº DE SEMANA]],'registro operativa'!$Y$3:$Y$11268,"&gt;0")</f>
        <v>0</v>
      </c>
      <c r="J547" s="6">
        <f>COUNTIFS('registro operativa'!$G$3:$G$11268,Tabla3[[#This Row],[Nº DE SEMANA]],'registro operativa'!$Y$3:$Y$11268,"&lt;0")</f>
        <v>0</v>
      </c>
      <c r="K547" s="6">
        <f>COUNTIFS('registro operativa'!$H$3:$H$11268,Tabla3[[#This Row],[Nº DE SEMANA]],'registro operativa'!$Y$3:$Y$11268,0)</f>
        <v>0</v>
      </c>
      <c r="L547" s="6" t="str">
        <f t="shared" si="37"/>
        <v/>
      </c>
      <c r="M547" s="6" t="str">
        <f>IFERROR(AVERAGEIFS('registro operativa'!$Y$3:$Y$11268,'registro operativa'!$G$3:$G$11268,Tabla3[[#This Row],[Nº DE SEMANA]],'registro operativa'!$Y$3:$Y$11268,"&gt;0"),"")</f>
        <v/>
      </c>
      <c r="N547" s="6" t="str">
        <f>IFERROR(AVERAGEIFS('registro operativa'!$Y$3:$Y$11268,'registro operativa'!$G$3:$G$11268,Tabla3[[#This Row],[Nº DE SEMANA]],'registro operativa'!$Y$3:$Y$11268,"&lt;0"),"")</f>
        <v/>
      </c>
      <c r="O547" s="6" t="str">
        <f t="shared" si="38"/>
        <v/>
      </c>
      <c r="P547" s="6" t="str">
        <f t="shared" si="39"/>
        <v/>
      </c>
      <c r="Q547" s="23"/>
      <c r="R547" s="23"/>
      <c r="S547" s="23"/>
    </row>
    <row r="548" spans="1:19" x14ac:dyDescent="0.25">
      <c r="A548" s="23"/>
      <c r="B548" s="23"/>
      <c r="C548" s="6">
        <f>IFERROR(COUNTIFS('registro operativa'!$AE$3:$AE$11268,1,'registro operativa'!$G$3:$G$11268,Tabla3[[#This Row],[Nº DE SEMANA]]),"")</f>
        <v>0</v>
      </c>
      <c r="D548" s="6">
        <f>SUMIF(Tabla1[SEMANA],Tabla3[[#This Row],[Nº DE SEMANA]],Tabla1[GROSS])</f>
        <v>0</v>
      </c>
      <c r="E548" s="6">
        <f>SUMIF(Tabla1[SEMANA],Tabla3[[#This Row],[Nº DE SEMANA]],Tabla1[NETO EN PPRO8])</f>
        <v>0</v>
      </c>
      <c r="F548" s="6">
        <f>SUMIF(Tabla1[SEMANA],Tabla3[[#This Row],[Nº DE SEMANA]],Tabla1[FEES])</f>
        <v>0</v>
      </c>
      <c r="G548" s="6" t="str">
        <f t="shared" si="36"/>
        <v/>
      </c>
      <c r="H548" s="6">
        <f>COUNTIF('registro operativa'!$G$3:$G$11268,Tabla3[[#This Row],[Nº DE SEMANA]])</f>
        <v>0</v>
      </c>
      <c r="I548" s="6">
        <f>COUNTIFS('registro operativa'!$G$3:$G$11268,Tabla3[[#This Row],[Nº DE SEMANA]],'registro operativa'!$Y$3:$Y$11268,"&gt;0")</f>
        <v>0</v>
      </c>
      <c r="J548" s="6">
        <f>COUNTIFS('registro operativa'!$G$3:$G$11268,Tabla3[[#This Row],[Nº DE SEMANA]],'registro operativa'!$Y$3:$Y$11268,"&lt;0")</f>
        <v>0</v>
      </c>
      <c r="K548" s="6">
        <f>COUNTIFS('registro operativa'!$H$3:$H$11268,Tabla3[[#This Row],[Nº DE SEMANA]],'registro operativa'!$Y$3:$Y$11268,0)</f>
        <v>0</v>
      </c>
      <c r="L548" s="6" t="str">
        <f t="shared" si="37"/>
        <v/>
      </c>
      <c r="M548" s="6" t="str">
        <f>IFERROR(AVERAGEIFS('registro operativa'!$Y$3:$Y$11268,'registro operativa'!$G$3:$G$11268,Tabla3[[#This Row],[Nº DE SEMANA]],'registro operativa'!$Y$3:$Y$11268,"&gt;0"),"")</f>
        <v/>
      </c>
      <c r="N548" s="6" t="str">
        <f>IFERROR(AVERAGEIFS('registro operativa'!$Y$3:$Y$11268,'registro operativa'!$G$3:$G$11268,Tabla3[[#This Row],[Nº DE SEMANA]],'registro operativa'!$Y$3:$Y$11268,"&lt;0"),"")</f>
        <v/>
      </c>
      <c r="O548" s="6" t="str">
        <f t="shared" si="38"/>
        <v/>
      </c>
      <c r="P548" s="6" t="str">
        <f t="shared" si="39"/>
        <v/>
      </c>
      <c r="Q548" s="23"/>
      <c r="R548" s="23"/>
      <c r="S548" s="23"/>
    </row>
    <row r="549" spans="1:19" x14ac:dyDescent="0.25">
      <c r="A549" s="23"/>
      <c r="B549" s="23"/>
      <c r="C549" s="6">
        <f>IFERROR(COUNTIFS('registro operativa'!$AE$3:$AE$11268,1,'registro operativa'!$G$3:$G$11268,Tabla3[[#This Row],[Nº DE SEMANA]]),"")</f>
        <v>0</v>
      </c>
      <c r="D549" s="6">
        <f>SUMIF(Tabla1[SEMANA],Tabla3[[#This Row],[Nº DE SEMANA]],Tabla1[GROSS])</f>
        <v>0</v>
      </c>
      <c r="E549" s="6">
        <f>SUMIF(Tabla1[SEMANA],Tabla3[[#This Row],[Nº DE SEMANA]],Tabla1[NETO EN PPRO8])</f>
        <v>0</v>
      </c>
      <c r="F549" s="6">
        <f>SUMIF(Tabla1[SEMANA],Tabla3[[#This Row],[Nº DE SEMANA]],Tabla1[FEES])</f>
        <v>0</v>
      </c>
      <c r="G549" s="6" t="str">
        <f t="shared" si="36"/>
        <v/>
      </c>
      <c r="H549" s="6">
        <f>COUNTIF('registro operativa'!$G$3:$G$11268,Tabla3[[#This Row],[Nº DE SEMANA]])</f>
        <v>0</v>
      </c>
      <c r="I549" s="6">
        <f>COUNTIFS('registro operativa'!$G$3:$G$11268,Tabla3[[#This Row],[Nº DE SEMANA]],'registro operativa'!$Y$3:$Y$11268,"&gt;0")</f>
        <v>0</v>
      </c>
      <c r="J549" s="6">
        <f>COUNTIFS('registro operativa'!$G$3:$G$11268,Tabla3[[#This Row],[Nº DE SEMANA]],'registro operativa'!$Y$3:$Y$11268,"&lt;0")</f>
        <v>0</v>
      </c>
      <c r="K549" s="6">
        <f>COUNTIFS('registro operativa'!$H$3:$H$11268,Tabla3[[#This Row],[Nº DE SEMANA]],'registro operativa'!$Y$3:$Y$11268,0)</f>
        <v>0</v>
      </c>
      <c r="L549" s="6" t="str">
        <f t="shared" si="37"/>
        <v/>
      </c>
      <c r="M549" s="6" t="str">
        <f>IFERROR(AVERAGEIFS('registro operativa'!$Y$3:$Y$11268,'registro operativa'!$G$3:$G$11268,Tabla3[[#This Row],[Nº DE SEMANA]],'registro operativa'!$Y$3:$Y$11268,"&gt;0"),"")</f>
        <v/>
      </c>
      <c r="N549" s="6" t="str">
        <f>IFERROR(AVERAGEIFS('registro operativa'!$Y$3:$Y$11268,'registro operativa'!$G$3:$G$11268,Tabla3[[#This Row],[Nº DE SEMANA]],'registro operativa'!$Y$3:$Y$11268,"&lt;0"),"")</f>
        <v/>
      </c>
      <c r="O549" s="6" t="str">
        <f t="shared" si="38"/>
        <v/>
      </c>
      <c r="P549" s="6" t="str">
        <f t="shared" si="39"/>
        <v/>
      </c>
      <c r="Q549" s="23"/>
      <c r="R549" s="23"/>
      <c r="S549" s="23"/>
    </row>
    <row r="550" spans="1:19" x14ac:dyDescent="0.25">
      <c r="A550" s="23"/>
      <c r="B550" s="23"/>
      <c r="C550" s="6">
        <f>IFERROR(COUNTIFS('registro operativa'!$AE$3:$AE$11268,1,'registro operativa'!$G$3:$G$11268,Tabla3[[#This Row],[Nº DE SEMANA]]),"")</f>
        <v>0</v>
      </c>
      <c r="D550" s="6">
        <f>SUMIF(Tabla1[SEMANA],Tabla3[[#This Row],[Nº DE SEMANA]],Tabla1[GROSS])</f>
        <v>0</v>
      </c>
      <c r="E550" s="6">
        <f>SUMIF(Tabla1[SEMANA],Tabla3[[#This Row],[Nº DE SEMANA]],Tabla1[NETO EN PPRO8])</f>
        <v>0</v>
      </c>
      <c r="F550" s="6">
        <f>SUMIF(Tabla1[SEMANA],Tabla3[[#This Row],[Nº DE SEMANA]],Tabla1[FEES])</f>
        <v>0</v>
      </c>
      <c r="G550" s="6" t="str">
        <f t="shared" si="36"/>
        <v/>
      </c>
      <c r="H550" s="6">
        <f>COUNTIF('registro operativa'!$G$3:$G$11268,Tabla3[[#This Row],[Nº DE SEMANA]])</f>
        <v>0</v>
      </c>
      <c r="I550" s="6">
        <f>COUNTIFS('registro operativa'!$G$3:$G$11268,Tabla3[[#This Row],[Nº DE SEMANA]],'registro operativa'!$Y$3:$Y$11268,"&gt;0")</f>
        <v>0</v>
      </c>
      <c r="J550" s="6">
        <f>COUNTIFS('registro operativa'!$G$3:$G$11268,Tabla3[[#This Row],[Nº DE SEMANA]],'registro operativa'!$Y$3:$Y$11268,"&lt;0")</f>
        <v>0</v>
      </c>
      <c r="K550" s="6">
        <f>COUNTIFS('registro operativa'!$H$3:$H$11268,Tabla3[[#This Row],[Nº DE SEMANA]],'registro operativa'!$Y$3:$Y$11268,0)</f>
        <v>0</v>
      </c>
      <c r="L550" s="6" t="str">
        <f t="shared" si="37"/>
        <v/>
      </c>
      <c r="M550" s="6" t="str">
        <f>IFERROR(AVERAGEIFS('registro operativa'!$Y$3:$Y$11268,'registro operativa'!$G$3:$G$11268,Tabla3[[#This Row],[Nº DE SEMANA]],'registro operativa'!$Y$3:$Y$11268,"&gt;0"),"")</f>
        <v/>
      </c>
      <c r="N550" s="6" t="str">
        <f>IFERROR(AVERAGEIFS('registro operativa'!$Y$3:$Y$11268,'registro operativa'!$G$3:$G$11268,Tabla3[[#This Row],[Nº DE SEMANA]],'registro operativa'!$Y$3:$Y$11268,"&lt;0"),"")</f>
        <v/>
      </c>
      <c r="O550" s="6" t="str">
        <f t="shared" si="38"/>
        <v/>
      </c>
      <c r="P550" s="6" t="str">
        <f t="shared" si="39"/>
        <v/>
      </c>
      <c r="Q550" s="23"/>
      <c r="R550" s="23"/>
      <c r="S550" s="23"/>
    </row>
    <row r="551" spans="1:19" x14ac:dyDescent="0.25">
      <c r="A551" s="23"/>
      <c r="B551" s="23"/>
      <c r="C551" s="6">
        <f>IFERROR(COUNTIFS('registro operativa'!$AE$3:$AE$11268,1,'registro operativa'!$G$3:$G$11268,Tabla3[[#This Row],[Nº DE SEMANA]]),"")</f>
        <v>0</v>
      </c>
      <c r="D551" s="6">
        <f>SUMIF(Tabla1[SEMANA],Tabla3[[#This Row],[Nº DE SEMANA]],Tabla1[GROSS])</f>
        <v>0</v>
      </c>
      <c r="E551" s="6">
        <f>SUMIF(Tabla1[SEMANA],Tabla3[[#This Row],[Nº DE SEMANA]],Tabla1[NETO EN PPRO8])</f>
        <v>0</v>
      </c>
      <c r="F551" s="6">
        <f>SUMIF(Tabla1[SEMANA],Tabla3[[#This Row],[Nº DE SEMANA]],Tabla1[FEES])</f>
        <v>0</v>
      </c>
      <c r="G551" s="6" t="str">
        <f t="shared" si="36"/>
        <v/>
      </c>
      <c r="H551" s="6">
        <f>COUNTIF('registro operativa'!$G$3:$G$11268,Tabla3[[#This Row],[Nº DE SEMANA]])</f>
        <v>0</v>
      </c>
      <c r="I551" s="6">
        <f>COUNTIFS('registro operativa'!$G$3:$G$11268,Tabla3[[#This Row],[Nº DE SEMANA]],'registro operativa'!$Y$3:$Y$11268,"&gt;0")</f>
        <v>0</v>
      </c>
      <c r="J551" s="6">
        <f>COUNTIFS('registro operativa'!$G$3:$G$11268,Tabla3[[#This Row],[Nº DE SEMANA]],'registro operativa'!$Y$3:$Y$11268,"&lt;0")</f>
        <v>0</v>
      </c>
      <c r="K551" s="6">
        <f>COUNTIFS('registro operativa'!$H$3:$H$11268,Tabla3[[#This Row],[Nº DE SEMANA]],'registro operativa'!$Y$3:$Y$11268,0)</f>
        <v>0</v>
      </c>
      <c r="L551" s="6" t="str">
        <f t="shared" si="37"/>
        <v/>
      </c>
      <c r="M551" s="6" t="str">
        <f>IFERROR(AVERAGEIFS('registro operativa'!$Y$3:$Y$11268,'registro operativa'!$G$3:$G$11268,Tabla3[[#This Row],[Nº DE SEMANA]],'registro operativa'!$Y$3:$Y$11268,"&gt;0"),"")</f>
        <v/>
      </c>
      <c r="N551" s="6" t="str">
        <f>IFERROR(AVERAGEIFS('registro operativa'!$Y$3:$Y$11268,'registro operativa'!$G$3:$G$11268,Tabla3[[#This Row],[Nº DE SEMANA]],'registro operativa'!$Y$3:$Y$11268,"&lt;0"),"")</f>
        <v/>
      </c>
      <c r="O551" s="6" t="str">
        <f t="shared" si="38"/>
        <v/>
      </c>
      <c r="P551" s="6" t="str">
        <f t="shared" si="39"/>
        <v/>
      </c>
      <c r="Q551" s="23"/>
      <c r="R551" s="23"/>
      <c r="S551" s="23"/>
    </row>
    <row r="552" spans="1:19" x14ac:dyDescent="0.25">
      <c r="A552" s="23"/>
      <c r="B552" s="23"/>
      <c r="C552" s="6">
        <f>IFERROR(COUNTIFS('registro operativa'!$AE$3:$AE$11268,1,'registro operativa'!$G$3:$G$11268,Tabla3[[#This Row],[Nº DE SEMANA]]),"")</f>
        <v>0</v>
      </c>
      <c r="D552" s="6">
        <f>SUMIF(Tabla1[SEMANA],Tabla3[[#This Row],[Nº DE SEMANA]],Tabla1[GROSS])</f>
        <v>0</v>
      </c>
      <c r="E552" s="6">
        <f>SUMIF(Tabla1[SEMANA],Tabla3[[#This Row],[Nº DE SEMANA]],Tabla1[NETO EN PPRO8])</f>
        <v>0</v>
      </c>
      <c r="F552" s="6">
        <f>SUMIF(Tabla1[SEMANA],Tabla3[[#This Row],[Nº DE SEMANA]],Tabla1[FEES])</f>
        <v>0</v>
      </c>
      <c r="G552" s="6" t="str">
        <f t="shared" si="36"/>
        <v/>
      </c>
      <c r="H552" s="6">
        <f>COUNTIF('registro operativa'!$G$3:$G$11268,Tabla3[[#This Row],[Nº DE SEMANA]])</f>
        <v>0</v>
      </c>
      <c r="I552" s="6">
        <f>COUNTIFS('registro operativa'!$G$3:$G$11268,Tabla3[[#This Row],[Nº DE SEMANA]],'registro operativa'!$Y$3:$Y$11268,"&gt;0")</f>
        <v>0</v>
      </c>
      <c r="J552" s="6">
        <f>COUNTIFS('registro operativa'!$G$3:$G$11268,Tabla3[[#This Row],[Nº DE SEMANA]],'registro operativa'!$Y$3:$Y$11268,"&lt;0")</f>
        <v>0</v>
      </c>
      <c r="K552" s="6">
        <f>COUNTIFS('registro operativa'!$H$3:$H$11268,Tabla3[[#This Row],[Nº DE SEMANA]],'registro operativa'!$Y$3:$Y$11268,0)</f>
        <v>0</v>
      </c>
      <c r="L552" s="6" t="str">
        <f t="shared" si="37"/>
        <v/>
      </c>
      <c r="M552" s="6" t="str">
        <f>IFERROR(AVERAGEIFS('registro operativa'!$Y$3:$Y$11268,'registro operativa'!$G$3:$G$11268,Tabla3[[#This Row],[Nº DE SEMANA]],'registro operativa'!$Y$3:$Y$11268,"&gt;0"),"")</f>
        <v/>
      </c>
      <c r="N552" s="6" t="str">
        <f>IFERROR(AVERAGEIFS('registro operativa'!$Y$3:$Y$11268,'registro operativa'!$G$3:$G$11268,Tabla3[[#This Row],[Nº DE SEMANA]],'registro operativa'!$Y$3:$Y$11268,"&lt;0"),"")</f>
        <v/>
      </c>
      <c r="O552" s="6" t="str">
        <f t="shared" si="38"/>
        <v/>
      </c>
      <c r="P552" s="6" t="str">
        <f t="shared" si="39"/>
        <v/>
      </c>
      <c r="Q552" s="23"/>
      <c r="R552" s="23"/>
      <c r="S552" s="23"/>
    </row>
    <row r="553" spans="1:19" x14ac:dyDescent="0.25">
      <c r="A553" s="23"/>
      <c r="B553" s="23"/>
      <c r="C553" s="6">
        <f>IFERROR(COUNTIFS('registro operativa'!$AE$3:$AE$11268,1,'registro operativa'!$G$3:$G$11268,Tabla3[[#This Row],[Nº DE SEMANA]]),"")</f>
        <v>0</v>
      </c>
      <c r="D553" s="6">
        <f>SUMIF(Tabla1[SEMANA],Tabla3[[#This Row],[Nº DE SEMANA]],Tabla1[GROSS])</f>
        <v>0</v>
      </c>
      <c r="E553" s="6">
        <f>SUMIF(Tabla1[SEMANA],Tabla3[[#This Row],[Nº DE SEMANA]],Tabla1[NETO EN PPRO8])</f>
        <v>0</v>
      </c>
      <c r="F553" s="6">
        <f>SUMIF(Tabla1[SEMANA],Tabla3[[#This Row],[Nº DE SEMANA]],Tabla1[FEES])</f>
        <v>0</v>
      </c>
      <c r="G553" s="6" t="str">
        <f t="shared" si="36"/>
        <v/>
      </c>
      <c r="H553" s="6">
        <f>COUNTIF('registro operativa'!$G$3:$G$11268,Tabla3[[#This Row],[Nº DE SEMANA]])</f>
        <v>0</v>
      </c>
      <c r="I553" s="6">
        <f>COUNTIFS('registro operativa'!$G$3:$G$11268,Tabla3[[#This Row],[Nº DE SEMANA]],'registro operativa'!$Y$3:$Y$11268,"&gt;0")</f>
        <v>0</v>
      </c>
      <c r="J553" s="6">
        <f>COUNTIFS('registro operativa'!$G$3:$G$11268,Tabla3[[#This Row],[Nº DE SEMANA]],'registro operativa'!$Y$3:$Y$11268,"&lt;0")</f>
        <v>0</v>
      </c>
      <c r="K553" s="6">
        <f>COUNTIFS('registro operativa'!$H$3:$H$11268,Tabla3[[#This Row],[Nº DE SEMANA]],'registro operativa'!$Y$3:$Y$11268,0)</f>
        <v>0</v>
      </c>
      <c r="L553" s="6" t="str">
        <f t="shared" si="37"/>
        <v/>
      </c>
      <c r="M553" s="6" t="str">
        <f>IFERROR(AVERAGEIFS('registro operativa'!$Y$3:$Y$11268,'registro operativa'!$G$3:$G$11268,Tabla3[[#This Row],[Nº DE SEMANA]],'registro operativa'!$Y$3:$Y$11268,"&gt;0"),"")</f>
        <v/>
      </c>
      <c r="N553" s="6" t="str">
        <f>IFERROR(AVERAGEIFS('registro operativa'!$Y$3:$Y$11268,'registro operativa'!$G$3:$G$11268,Tabla3[[#This Row],[Nº DE SEMANA]],'registro operativa'!$Y$3:$Y$11268,"&lt;0"),"")</f>
        <v/>
      </c>
      <c r="O553" s="6" t="str">
        <f t="shared" si="38"/>
        <v/>
      </c>
      <c r="P553" s="6" t="str">
        <f t="shared" si="39"/>
        <v/>
      </c>
      <c r="Q553" s="23"/>
      <c r="R553" s="23"/>
      <c r="S553" s="23"/>
    </row>
    <row r="554" spans="1:19" x14ac:dyDescent="0.25">
      <c r="A554" s="23"/>
      <c r="B554" s="23"/>
      <c r="C554" s="6">
        <f>IFERROR(COUNTIFS('registro operativa'!$AE$3:$AE$11268,1,'registro operativa'!$G$3:$G$11268,Tabla3[[#This Row],[Nº DE SEMANA]]),"")</f>
        <v>0</v>
      </c>
      <c r="D554" s="6">
        <f>SUMIF(Tabla1[SEMANA],Tabla3[[#This Row],[Nº DE SEMANA]],Tabla1[GROSS])</f>
        <v>0</v>
      </c>
      <c r="E554" s="6">
        <f>SUMIF(Tabla1[SEMANA],Tabla3[[#This Row],[Nº DE SEMANA]],Tabla1[NETO EN PPRO8])</f>
        <v>0</v>
      </c>
      <c r="F554" s="6">
        <f>SUMIF(Tabla1[SEMANA],Tabla3[[#This Row],[Nº DE SEMANA]],Tabla1[FEES])</f>
        <v>0</v>
      </c>
      <c r="G554" s="6" t="str">
        <f t="shared" si="36"/>
        <v/>
      </c>
      <c r="H554" s="6">
        <f>COUNTIF('registro operativa'!$G$3:$G$11268,Tabla3[[#This Row],[Nº DE SEMANA]])</f>
        <v>0</v>
      </c>
      <c r="I554" s="6">
        <f>COUNTIFS('registro operativa'!$G$3:$G$11268,Tabla3[[#This Row],[Nº DE SEMANA]],'registro operativa'!$Y$3:$Y$11268,"&gt;0")</f>
        <v>0</v>
      </c>
      <c r="J554" s="6">
        <f>COUNTIFS('registro operativa'!$G$3:$G$11268,Tabla3[[#This Row],[Nº DE SEMANA]],'registro operativa'!$Y$3:$Y$11268,"&lt;0")</f>
        <v>0</v>
      </c>
      <c r="K554" s="6">
        <f>COUNTIFS('registro operativa'!$H$3:$H$11268,Tabla3[[#This Row],[Nº DE SEMANA]],'registro operativa'!$Y$3:$Y$11268,0)</f>
        <v>0</v>
      </c>
      <c r="L554" s="6" t="str">
        <f t="shared" si="37"/>
        <v/>
      </c>
      <c r="M554" s="6" t="str">
        <f>IFERROR(AVERAGEIFS('registro operativa'!$Y$3:$Y$11268,'registro operativa'!$G$3:$G$11268,Tabla3[[#This Row],[Nº DE SEMANA]],'registro operativa'!$Y$3:$Y$11268,"&gt;0"),"")</f>
        <v/>
      </c>
      <c r="N554" s="6" t="str">
        <f>IFERROR(AVERAGEIFS('registro operativa'!$Y$3:$Y$11268,'registro operativa'!$G$3:$G$11268,Tabla3[[#This Row],[Nº DE SEMANA]],'registro operativa'!$Y$3:$Y$11268,"&lt;0"),"")</f>
        <v/>
      </c>
      <c r="O554" s="6" t="str">
        <f t="shared" si="38"/>
        <v/>
      </c>
      <c r="P554" s="6" t="str">
        <f t="shared" si="39"/>
        <v/>
      </c>
      <c r="Q554" s="23"/>
      <c r="R554" s="23"/>
      <c r="S554" s="23"/>
    </row>
    <row r="555" spans="1:19" x14ac:dyDescent="0.25">
      <c r="A555" s="23"/>
      <c r="B555" s="23"/>
      <c r="C555" s="6">
        <f>IFERROR(COUNTIFS('registro operativa'!$AE$3:$AE$11268,1,'registro operativa'!$G$3:$G$11268,Tabla3[[#This Row],[Nº DE SEMANA]]),"")</f>
        <v>0</v>
      </c>
      <c r="D555" s="6">
        <f>SUMIF(Tabla1[SEMANA],Tabla3[[#This Row],[Nº DE SEMANA]],Tabla1[GROSS])</f>
        <v>0</v>
      </c>
      <c r="E555" s="6">
        <f>SUMIF(Tabla1[SEMANA],Tabla3[[#This Row],[Nº DE SEMANA]],Tabla1[NETO EN PPRO8])</f>
        <v>0</v>
      </c>
      <c r="F555" s="6">
        <f>SUMIF(Tabla1[SEMANA],Tabla3[[#This Row],[Nº DE SEMANA]],Tabla1[FEES])</f>
        <v>0</v>
      </c>
      <c r="G555" s="6" t="str">
        <f t="shared" si="36"/>
        <v/>
      </c>
      <c r="H555" s="6">
        <f>COUNTIF('registro operativa'!$G$3:$G$11268,Tabla3[[#This Row],[Nº DE SEMANA]])</f>
        <v>0</v>
      </c>
      <c r="I555" s="6">
        <f>COUNTIFS('registro operativa'!$G$3:$G$11268,Tabla3[[#This Row],[Nº DE SEMANA]],'registro operativa'!$Y$3:$Y$11268,"&gt;0")</f>
        <v>0</v>
      </c>
      <c r="J555" s="6">
        <f>COUNTIFS('registro operativa'!$G$3:$G$11268,Tabla3[[#This Row],[Nº DE SEMANA]],'registro operativa'!$Y$3:$Y$11268,"&lt;0")</f>
        <v>0</v>
      </c>
      <c r="K555" s="6">
        <f>COUNTIFS('registro operativa'!$H$3:$H$11268,Tabla3[[#This Row],[Nº DE SEMANA]],'registro operativa'!$Y$3:$Y$11268,0)</f>
        <v>0</v>
      </c>
      <c r="L555" s="6" t="str">
        <f t="shared" si="37"/>
        <v/>
      </c>
      <c r="M555" s="6" t="str">
        <f>IFERROR(AVERAGEIFS('registro operativa'!$Y$3:$Y$11268,'registro operativa'!$G$3:$G$11268,Tabla3[[#This Row],[Nº DE SEMANA]],'registro operativa'!$Y$3:$Y$11268,"&gt;0"),"")</f>
        <v/>
      </c>
      <c r="N555" s="6" t="str">
        <f>IFERROR(AVERAGEIFS('registro operativa'!$Y$3:$Y$11268,'registro operativa'!$G$3:$G$11268,Tabla3[[#This Row],[Nº DE SEMANA]],'registro operativa'!$Y$3:$Y$11268,"&lt;0"),"")</f>
        <v/>
      </c>
      <c r="O555" s="6" t="str">
        <f t="shared" si="38"/>
        <v/>
      </c>
      <c r="P555" s="6" t="str">
        <f t="shared" si="39"/>
        <v/>
      </c>
      <c r="Q555" s="23"/>
      <c r="R555" s="23"/>
      <c r="S555" s="23"/>
    </row>
    <row r="556" spans="1:19" x14ac:dyDescent="0.25">
      <c r="A556" s="23"/>
      <c r="B556" s="23"/>
      <c r="C556" s="6">
        <f>IFERROR(COUNTIFS('registro operativa'!$AE$3:$AE$11268,1,'registro operativa'!$G$3:$G$11268,Tabla3[[#This Row],[Nº DE SEMANA]]),"")</f>
        <v>0</v>
      </c>
      <c r="D556" s="6">
        <f>SUMIF(Tabla1[SEMANA],Tabla3[[#This Row],[Nº DE SEMANA]],Tabla1[GROSS])</f>
        <v>0</v>
      </c>
      <c r="E556" s="6">
        <f>SUMIF(Tabla1[SEMANA],Tabla3[[#This Row],[Nº DE SEMANA]],Tabla1[NETO EN PPRO8])</f>
        <v>0</v>
      </c>
      <c r="F556" s="6">
        <f>SUMIF(Tabla1[SEMANA],Tabla3[[#This Row],[Nº DE SEMANA]],Tabla1[FEES])</f>
        <v>0</v>
      </c>
      <c r="G556" s="6" t="str">
        <f t="shared" si="36"/>
        <v/>
      </c>
      <c r="H556" s="6">
        <f>COUNTIF('registro operativa'!$G$3:$G$11268,Tabla3[[#This Row],[Nº DE SEMANA]])</f>
        <v>0</v>
      </c>
      <c r="I556" s="6">
        <f>COUNTIFS('registro operativa'!$G$3:$G$11268,Tabla3[[#This Row],[Nº DE SEMANA]],'registro operativa'!$Y$3:$Y$11268,"&gt;0")</f>
        <v>0</v>
      </c>
      <c r="J556" s="6">
        <f>COUNTIFS('registro operativa'!$G$3:$G$11268,Tabla3[[#This Row],[Nº DE SEMANA]],'registro operativa'!$Y$3:$Y$11268,"&lt;0")</f>
        <v>0</v>
      </c>
      <c r="K556" s="6">
        <f>COUNTIFS('registro operativa'!$H$3:$H$11268,Tabla3[[#This Row],[Nº DE SEMANA]],'registro operativa'!$Y$3:$Y$11268,0)</f>
        <v>0</v>
      </c>
      <c r="L556" s="6" t="str">
        <f t="shared" si="37"/>
        <v/>
      </c>
      <c r="M556" s="6" t="str">
        <f>IFERROR(AVERAGEIFS('registro operativa'!$Y$3:$Y$11268,'registro operativa'!$G$3:$G$11268,Tabla3[[#This Row],[Nº DE SEMANA]],'registro operativa'!$Y$3:$Y$11268,"&gt;0"),"")</f>
        <v/>
      </c>
      <c r="N556" s="6" t="str">
        <f>IFERROR(AVERAGEIFS('registro operativa'!$Y$3:$Y$11268,'registro operativa'!$G$3:$G$11268,Tabla3[[#This Row],[Nº DE SEMANA]],'registro operativa'!$Y$3:$Y$11268,"&lt;0"),"")</f>
        <v/>
      </c>
      <c r="O556" s="6" t="str">
        <f t="shared" si="38"/>
        <v/>
      </c>
      <c r="P556" s="6" t="str">
        <f t="shared" si="39"/>
        <v/>
      </c>
      <c r="Q556" s="23"/>
      <c r="R556" s="23"/>
      <c r="S556" s="23"/>
    </row>
    <row r="557" spans="1:19" x14ac:dyDescent="0.25">
      <c r="A557" s="23"/>
      <c r="B557" s="23"/>
      <c r="C557" s="6">
        <f>IFERROR(COUNTIFS('registro operativa'!$AE$3:$AE$11268,1,'registro operativa'!$G$3:$G$11268,Tabla3[[#This Row],[Nº DE SEMANA]]),"")</f>
        <v>0</v>
      </c>
      <c r="D557" s="6">
        <f>SUMIF(Tabla1[SEMANA],Tabla3[[#This Row],[Nº DE SEMANA]],Tabla1[GROSS])</f>
        <v>0</v>
      </c>
      <c r="E557" s="6">
        <f>SUMIF(Tabla1[SEMANA],Tabla3[[#This Row],[Nº DE SEMANA]],Tabla1[NETO EN PPRO8])</f>
        <v>0</v>
      </c>
      <c r="F557" s="6">
        <f>SUMIF(Tabla1[SEMANA],Tabla3[[#This Row],[Nº DE SEMANA]],Tabla1[FEES])</f>
        <v>0</v>
      </c>
      <c r="G557" s="6" t="str">
        <f t="shared" si="36"/>
        <v/>
      </c>
      <c r="H557" s="6">
        <f>COUNTIF('registro operativa'!$G$3:$G$11268,Tabla3[[#This Row],[Nº DE SEMANA]])</f>
        <v>0</v>
      </c>
      <c r="I557" s="6">
        <f>COUNTIFS('registro operativa'!$G$3:$G$11268,Tabla3[[#This Row],[Nº DE SEMANA]],'registro operativa'!$Y$3:$Y$11268,"&gt;0")</f>
        <v>0</v>
      </c>
      <c r="J557" s="6">
        <f>COUNTIFS('registro operativa'!$G$3:$G$11268,Tabla3[[#This Row],[Nº DE SEMANA]],'registro operativa'!$Y$3:$Y$11268,"&lt;0")</f>
        <v>0</v>
      </c>
      <c r="K557" s="6">
        <f>COUNTIFS('registro operativa'!$H$3:$H$11268,Tabla3[[#This Row],[Nº DE SEMANA]],'registro operativa'!$Y$3:$Y$11268,0)</f>
        <v>0</v>
      </c>
      <c r="L557" s="6" t="str">
        <f t="shared" si="37"/>
        <v/>
      </c>
      <c r="M557" s="6" t="str">
        <f>IFERROR(AVERAGEIFS('registro operativa'!$Y$3:$Y$11268,'registro operativa'!$G$3:$G$11268,Tabla3[[#This Row],[Nº DE SEMANA]],'registro operativa'!$Y$3:$Y$11268,"&gt;0"),"")</f>
        <v/>
      </c>
      <c r="N557" s="6" t="str">
        <f>IFERROR(AVERAGEIFS('registro operativa'!$Y$3:$Y$11268,'registro operativa'!$G$3:$G$11268,Tabla3[[#This Row],[Nº DE SEMANA]],'registro operativa'!$Y$3:$Y$11268,"&lt;0"),"")</f>
        <v/>
      </c>
      <c r="O557" s="6" t="str">
        <f t="shared" si="38"/>
        <v/>
      </c>
      <c r="P557" s="6" t="str">
        <f t="shared" si="39"/>
        <v/>
      </c>
      <c r="Q557" s="23"/>
      <c r="R557" s="23"/>
      <c r="S557" s="23"/>
    </row>
    <row r="558" spans="1:19" x14ac:dyDescent="0.25">
      <c r="A558" s="23"/>
      <c r="B558" s="23"/>
      <c r="C558" s="6">
        <f>IFERROR(COUNTIFS('registro operativa'!$AE$3:$AE$11268,1,'registro operativa'!$G$3:$G$11268,Tabla3[[#This Row],[Nº DE SEMANA]]),"")</f>
        <v>0</v>
      </c>
      <c r="D558" s="6">
        <f>SUMIF(Tabla1[SEMANA],Tabla3[[#This Row],[Nº DE SEMANA]],Tabla1[GROSS])</f>
        <v>0</v>
      </c>
      <c r="E558" s="6">
        <f>SUMIF(Tabla1[SEMANA],Tabla3[[#This Row],[Nº DE SEMANA]],Tabla1[NETO EN PPRO8])</f>
        <v>0</v>
      </c>
      <c r="F558" s="6">
        <f>SUMIF(Tabla1[SEMANA],Tabla3[[#This Row],[Nº DE SEMANA]],Tabla1[FEES])</f>
        <v>0</v>
      </c>
      <c r="G558" s="6" t="str">
        <f t="shared" si="36"/>
        <v/>
      </c>
      <c r="H558" s="6">
        <f>COUNTIF('registro operativa'!$G$3:$G$11268,Tabla3[[#This Row],[Nº DE SEMANA]])</f>
        <v>0</v>
      </c>
      <c r="I558" s="6">
        <f>COUNTIFS('registro operativa'!$G$3:$G$11268,Tabla3[[#This Row],[Nº DE SEMANA]],'registro operativa'!$Y$3:$Y$11268,"&gt;0")</f>
        <v>0</v>
      </c>
      <c r="J558" s="6">
        <f>COUNTIFS('registro operativa'!$G$3:$G$11268,Tabla3[[#This Row],[Nº DE SEMANA]],'registro operativa'!$Y$3:$Y$11268,"&lt;0")</f>
        <v>0</v>
      </c>
      <c r="K558" s="6">
        <f>COUNTIFS('registro operativa'!$H$3:$H$11268,Tabla3[[#This Row],[Nº DE SEMANA]],'registro operativa'!$Y$3:$Y$11268,0)</f>
        <v>0</v>
      </c>
      <c r="L558" s="6" t="str">
        <f t="shared" si="37"/>
        <v/>
      </c>
      <c r="M558" s="6" t="str">
        <f>IFERROR(AVERAGEIFS('registro operativa'!$Y$3:$Y$11268,'registro operativa'!$G$3:$G$11268,Tabla3[[#This Row],[Nº DE SEMANA]],'registro operativa'!$Y$3:$Y$11268,"&gt;0"),"")</f>
        <v/>
      </c>
      <c r="N558" s="6" t="str">
        <f>IFERROR(AVERAGEIFS('registro operativa'!$Y$3:$Y$11268,'registro operativa'!$G$3:$G$11268,Tabla3[[#This Row],[Nº DE SEMANA]],'registro operativa'!$Y$3:$Y$11268,"&lt;0"),"")</f>
        <v/>
      </c>
      <c r="O558" s="6" t="str">
        <f t="shared" si="38"/>
        <v/>
      </c>
      <c r="P558" s="6" t="str">
        <f t="shared" si="39"/>
        <v/>
      </c>
      <c r="Q558" s="23"/>
      <c r="R558" s="23"/>
      <c r="S558" s="23"/>
    </row>
    <row r="559" spans="1:19" x14ac:dyDescent="0.25">
      <c r="A559" s="23"/>
      <c r="B559" s="23"/>
      <c r="C559" s="6">
        <f>IFERROR(COUNTIFS('registro operativa'!$AE$3:$AE$11268,1,'registro operativa'!$G$3:$G$11268,Tabla3[[#This Row],[Nº DE SEMANA]]),"")</f>
        <v>0</v>
      </c>
      <c r="D559" s="6">
        <f>SUMIF(Tabla1[SEMANA],Tabla3[[#This Row],[Nº DE SEMANA]],Tabla1[GROSS])</f>
        <v>0</v>
      </c>
      <c r="E559" s="6">
        <f>SUMIF(Tabla1[SEMANA],Tabla3[[#This Row],[Nº DE SEMANA]],Tabla1[NETO EN PPRO8])</f>
        <v>0</v>
      </c>
      <c r="F559" s="6">
        <f>SUMIF(Tabla1[SEMANA],Tabla3[[#This Row],[Nº DE SEMANA]],Tabla1[FEES])</f>
        <v>0</v>
      </c>
      <c r="G559" s="6" t="str">
        <f t="shared" si="36"/>
        <v/>
      </c>
      <c r="H559" s="6">
        <f>COUNTIF('registro operativa'!$G$3:$G$11268,Tabla3[[#This Row],[Nº DE SEMANA]])</f>
        <v>0</v>
      </c>
      <c r="I559" s="6">
        <f>COUNTIFS('registro operativa'!$G$3:$G$11268,Tabla3[[#This Row],[Nº DE SEMANA]],'registro operativa'!$Y$3:$Y$11268,"&gt;0")</f>
        <v>0</v>
      </c>
      <c r="J559" s="6">
        <f>COUNTIFS('registro operativa'!$G$3:$G$11268,Tabla3[[#This Row],[Nº DE SEMANA]],'registro operativa'!$Y$3:$Y$11268,"&lt;0")</f>
        <v>0</v>
      </c>
      <c r="K559" s="6">
        <f>COUNTIFS('registro operativa'!$H$3:$H$11268,Tabla3[[#This Row],[Nº DE SEMANA]],'registro operativa'!$Y$3:$Y$11268,0)</f>
        <v>0</v>
      </c>
      <c r="L559" s="6" t="str">
        <f t="shared" si="37"/>
        <v/>
      </c>
      <c r="M559" s="6" t="str">
        <f>IFERROR(AVERAGEIFS('registro operativa'!$Y$3:$Y$11268,'registro operativa'!$G$3:$G$11268,Tabla3[[#This Row],[Nº DE SEMANA]],'registro operativa'!$Y$3:$Y$11268,"&gt;0"),"")</f>
        <v/>
      </c>
      <c r="N559" s="6" t="str">
        <f>IFERROR(AVERAGEIFS('registro operativa'!$Y$3:$Y$11268,'registro operativa'!$G$3:$G$11268,Tabla3[[#This Row],[Nº DE SEMANA]],'registro operativa'!$Y$3:$Y$11268,"&lt;0"),"")</f>
        <v/>
      </c>
      <c r="O559" s="6" t="str">
        <f t="shared" si="38"/>
        <v/>
      </c>
      <c r="P559" s="6" t="str">
        <f t="shared" si="39"/>
        <v/>
      </c>
      <c r="Q559" s="23"/>
      <c r="R559" s="23"/>
      <c r="S559" s="23"/>
    </row>
    <row r="560" spans="1:19" x14ac:dyDescent="0.25">
      <c r="A560" s="23"/>
      <c r="B560" s="23"/>
      <c r="C560" s="6">
        <f>IFERROR(COUNTIFS('registro operativa'!$AE$3:$AE$11268,1,'registro operativa'!$G$3:$G$11268,Tabla3[[#This Row],[Nº DE SEMANA]]),"")</f>
        <v>0</v>
      </c>
      <c r="D560" s="6">
        <f>SUMIF(Tabla1[SEMANA],Tabla3[[#This Row],[Nº DE SEMANA]],Tabla1[GROSS])</f>
        <v>0</v>
      </c>
      <c r="E560" s="6">
        <f>SUMIF(Tabla1[SEMANA],Tabla3[[#This Row],[Nº DE SEMANA]],Tabla1[NETO EN PPRO8])</f>
        <v>0</v>
      </c>
      <c r="F560" s="6">
        <f>SUMIF(Tabla1[SEMANA],Tabla3[[#This Row],[Nº DE SEMANA]],Tabla1[FEES])</f>
        <v>0</v>
      </c>
      <c r="G560" s="6" t="str">
        <f t="shared" si="36"/>
        <v/>
      </c>
      <c r="H560" s="6">
        <f>COUNTIF('registro operativa'!$G$3:$G$11268,Tabla3[[#This Row],[Nº DE SEMANA]])</f>
        <v>0</v>
      </c>
      <c r="I560" s="6">
        <f>COUNTIFS('registro operativa'!$G$3:$G$11268,Tabla3[[#This Row],[Nº DE SEMANA]],'registro operativa'!$Y$3:$Y$11268,"&gt;0")</f>
        <v>0</v>
      </c>
      <c r="J560" s="6">
        <f>COUNTIFS('registro operativa'!$G$3:$G$11268,Tabla3[[#This Row],[Nº DE SEMANA]],'registro operativa'!$Y$3:$Y$11268,"&lt;0")</f>
        <v>0</v>
      </c>
      <c r="K560" s="6">
        <f>COUNTIFS('registro operativa'!$H$3:$H$11268,Tabla3[[#This Row],[Nº DE SEMANA]],'registro operativa'!$Y$3:$Y$11268,0)</f>
        <v>0</v>
      </c>
      <c r="L560" s="6" t="str">
        <f t="shared" si="37"/>
        <v/>
      </c>
      <c r="M560" s="6" t="str">
        <f>IFERROR(AVERAGEIFS('registro operativa'!$Y$3:$Y$11268,'registro operativa'!$G$3:$G$11268,Tabla3[[#This Row],[Nº DE SEMANA]],'registro operativa'!$Y$3:$Y$11268,"&gt;0"),"")</f>
        <v/>
      </c>
      <c r="N560" s="6" t="str">
        <f>IFERROR(AVERAGEIFS('registro operativa'!$Y$3:$Y$11268,'registro operativa'!$G$3:$G$11268,Tabla3[[#This Row],[Nº DE SEMANA]],'registro operativa'!$Y$3:$Y$11268,"&lt;0"),"")</f>
        <v/>
      </c>
      <c r="O560" s="6" t="str">
        <f t="shared" si="38"/>
        <v/>
      </c>
      <c r="P560" s="6" t="str">
        <f t="shared" si="39"/>
        <v/>
      </c>
      <c r="Q560" s="23"/>
      <c r="R560" s="23"/>
      <c r="S560" s="23"/>
    </row>
    <row r="561" spans="1:19" x14ac:dyDescent="0.25">
      <c r="A561" s="23"/>
      <c r="B561" s="23"/>
      <c r="C561" s="6">
        <f>IFERROR(COUNTIFS('registro operativa'!$AE$3:$AE$11268,1,'registro operativa'!$G$3:$G$11268,Tabla3[[#This Row],[Nº DE SEMANA]]),"")</f>
        <v>0</v>
      </c>
      <c r="D561" s="6">
        <f>SUMIF(Tabla1[SEMANA],Tabla3[[#This Row],[Nº DE SEMANA]],Tabla1[GROSS])</f>
        <v>0</v>
      </c>
      <c r="E561" s="6">
        <f>SUMIF(Tabla1[SEMANA],Tabla3[[#This Row],[Nº DE SEMANA]],Tabla1[NETO EN PPRO8])</f>
        <v>0</v>
      </c>
      <c r="F561" s="6">
        <f>SUMIF(Tabla1[SEMANA],Tabla3[[#This Row],[Nº DE SEMANA]],Tabla1[FEES])</f>
        <v>0</v>
      </c>
      <c r="G561" s="6" t="str">
        <f t="shared" si="36"/>
        <v/>
      </c>
      <c r="H561" s="6">
        <f>COUNTIF('registro operativa'!$G$3:$G$11268,Tabla3[[#This Row],[Nº DE SEMANA]])</f>
        <v>0</v>
      </c>
      <c r="I561" s="6">
        <f>COUNTIFS('registro operativa'!$G$3:$G$11268,Tabla3[[#This Row],[Nº DE SEMANA]],'registro operativa'!$Y$3:$Y$11268,"&gt;0")</f>
        <v>0</v>
      </c>
      <c r="J561" s="6">
        <f>COUNTIFS('registro operativa'!$G$3:$G$11268,Tabla3[[#This Row],[Nº DE SEMANA]],'registro operativa'!$Y$3:$Y$11268,"&lt;0")</f>
        <v>0</v>
      </c>
      <c r="K561" s="6">
        <f>COUNTIFS('registro operativa'!$H$3:$H$11268,Tabla3[[#This Row],[Nº DE SEMANA]],'registro operativa'!$Y$3:$Y$11268,0)</f>
        <v>0</v>
      </c>
      <c r="L561" s="6" t="str">
        <f t="shared" si="37"/>
        <v/>
      </c>
      <c r="M561" s="6" t="str">
        <f>IFERROR(AVERAGEIFS('registro operativa'!$Y$3:$Y$11268,'registro operativa'!$G$3:$G$11268,Tabla3[[#This Row],[Nº DE SEMANA]],'registro operativa'!$Y$3:$Y$11268,"&gt;0"),"")</f>
        <v/>
      </c>
      <c r="N561" s="6" t="str">
        <f>IFERROR(AVERAGEIFS('registro operativa'!$Y$3:$Y$11268,'registro operativa'!$G$3:$G$11268,Tabla3[[#This Row],[Nº DE SEMANA]],'registro operativa'!$Y$3:$Y$11268,"&lt;0"),"")</f>
        <v/>
      </c>
      <c r="O561" s="6" t="str">
        <f t="shared" si="38"/>
        <v/>
      </c>
      <c r="P561" s="6" t="str">
        <f t="shared" si="39"/>
        <v/>
      </c>
      <c r="Q561" s="23"/>
      <c r="R561" s="23"/>
      <c r="S561" s="23"/>
    </row>
    <row r="562" spans="1:19" x14ac:dyDescent="0.25">
      <c r="A562" s="23"/>
      <c r="B562" s="23"/>
      <c r="C562" s="6">
        <f>IFERROR(COUNTIFS('registro operativa'!$AE$3:$AE$11268,1,'registro operativa'!$G$3:$G$11268,Tabla3[[#This Row],[Nº DE SEMANA]]),"")</f>
        <v>0</v>
      </c>
      <c r="D562" s="6">
        <f>SUMIF(Tabla1[SEMANA],Tabla3[[#This Row],[Nº DE SEMANA]],Tabla1[GROSS])</f>
        <v>0</v>
      </c>
      <c r="E562" s="6">
        <f>SUMIF(Tabla1[SEMANA],Tabla3[[#This Row],[Nº DE SEMANA]],Tabla1[NETO EN PPRO8])</f>
        <v>0</v>
      </c>
      <c r="F562" s="6">
        <f>SUMIF(Tabla1[SEMANA],Tabla3[[#This Row],[Nº DE SEMANA]],Tabla1[FEES])</f>
        <v>0</v>
      </c>
      <c r="G562" s="6" t="str">
        <f t="shared" si="36"/>
        <v/>
      </c>
      <c r="H562" s="6">
        <f>COUNTIF('registro operativa'!$G$3:$G$11268,Tabla3[[#This Row],[Nº DE SEMANA]])</f>
        <v>0</v>
      </c>
      <c r="I562" s="6">
        <f>COUNTIFS('registro operativa'!$G$3:$G$11268,Tabla3[[#This Row],[Nº DE SEMANA]],'registro operativa'!$Y$3:$Y$11268,"&gt;0")</f>
        <v>0</v>
      </c>
      <c r="J562" s="6">
        <f>COUNTIFS('registro operativa'!$G$3:$G$11268,Tabla3[[#This Row],[Nº DE SEMANA]],'registro operativa'!$Y$3:$Y$11268,"&lt;0")</f>
        <v>0</v>
      </c>
      <c r="K562" s="6">
        <f>COUNTIFS('registro operativa'!$H$3:$H$11268,Tabla3[[#This Row],[Nº DE SEMANA]],'registro operativa'!$Y$3:$Y$11268,0)</f>
        <v>0</v>
      </c>
      <c r="L562" s="6" t="str">
        <f t="shared" si="37"/>
        <v/>
      </c>
      <c r="M562" s="6" t="str">
        <f>IFERROR(AVERAGEIFS('registro operativa'!$Y$3:$Y$11268,'registro operativa'!$G$3:$G$11268,Tabla3[[#This Row],[Nº DE SEMANA]],'registro operativa'!$Y$3:$Y$11268,"&gt;0"),"")</f>
        <v/>
      </c>
      <c r="N562" s="6" t="str">
        <f>IFERROR(AVERAGEIFS('registro operativa'!$Y$3:$Y$11268,'registro operativa'!$G$3:$G$11268,Tabla3[[#This Row],[Nº DE SEMANA]],'registro operativa'!$Y$3:$Y$11268,"&lt;0"),"")</f>
        <v/>
      </c>
      <c r="O562" s="6" t="str">
        <f t="shared" si="38"/>
        <v/>
      </c>
      <c r="P562" s="6" t="str">
        <f t="shared" si="39"/>
        <v/>
      </c>
      <c r="Q562" s="23"/>
      <c r="R562" s="23"/>
      <c r="S562" s="23"/>
    </row>
    <row r="563" spans="1:19" x14ac:dyDescent="0.25">
      <c r="A563" s="23"/>
      <c r="B563" s="23"/>
      <c r="C563" s="6">
        <f>IFERROR(COUNTIFS('registro operativa'!$AE$3:$AE$11268,1,'registro operativa'!$G$3:$G$11268,Tabla3[[#This Row],[Nº DE SEMANA]]),"")</f>
        <v>0</v>
      </c>
      <c r="D563" s="6">
        <f>SUMIF(Tabla1[SEMANA],Tabla3[[#This Row],[Nº DE SEMANA]],Tabla1[GROSS])</f>
        <v>0</v>
      </c>
      <c r="E563" s="6">
        <f>SUMIF(Tabla1[SEMANA],Tabla3[[#This Row],[Nº DE SEMANA]],Tabla1[NETO EN PPRO8])</f>
        <v>0</v>
      </c>
      <c r="F563" s="6">
        <f>SUMIF(Tabla1[SEMANA],Tabla3[[#This Row],[Nº DE SEMANA]],Tabla1[FEES])</f>
        <v>0</v>
      </c>
      <c r="G563" s="6" t="str">
        <f t="shared" si="36"/>
        <v/>
      </c>
      <c r="H563" s="6">
        <f>COUNTIF('registro operativa'!$G$3:$G$11268,Tabla3[[#This Row],[Nº DE SEMANA]])</f>
        <v>0</v>
      </c>
      <c r="I563" s="6">
        <f>COUNTIFS('registro operativa'!$G$3:$G$11268,Tabla3[[#This Row],[Nº DE SEMANA]],'registro operativa'!$Y$3:$Y$11268,"&gt;0")</f>
        <v>0</v>
      </c>
      <c r="J563" s="6">
        <f>COUNTIFS('registro operativa'!$G$3:$G$11268,Tabla3[[#This Row],[Nº DE SEMANA]],'registro operativa'!$Y$3:$Y$11268,"&lt;0")</f>
        <v>0</v>
      </c>
      <c r="K563" s="6">
        <f>COUNTIFS('registro operativa'!$H$3:$H$11268,Tabla3[[#This Row],[Nº DE SEMANA]],'registro operativa'!$Y$3:$Y$11268,0)</f>
        <v>0</v>
      </c>
      <c r="L563" s="6" t="str">
        <f t="shared" si="37"/>
        <v/>
      </c>
      <c r="M563" s="6" t="str">
        <f>IFERROR(AVERAGEIFS('registro operativa'!$Y$3:$Y$11268,'registro operativa'!$G$3:$G$11268,Tabla3[[#This Row],[Nº DE SEMANA]],'registro operativa'!$Y$3:$Y$11268,"&gt;0"),"")</f>
        <v/>
      </c>
      <c r="N563" s="6" t="str">
        <f>IFERROR(AVERAGEIFS('registro operativa'!$Y$3:$Y$11268,'registro operativa'!$G$3:$G$11268,Tabla3[[#This Row],[Nº DE SEMANA]],'registro operativa'!$Y$3:$Y$11268,"&lt;0"),"")</f>
        <v/>
      </c>
      <c r="O563" s="6" t="str">
        <f t="shared" si="38"/>
        <v/>
      </c>
      <c r="P563" s="6" t="str">
        <f t="shared" si="39"/>
        <v/>
      </c>
      <c r="Q563" s="23"/>
      <c r="R563" s="23"/>
      <c r="S563" s="23"/>
    </row>
    <row r="564" spans="1:19" x14ac:dyDescent="0.25">
      <c r="A564" s="23"/>
      <c r="B564" s="23"/>
      <c r="C564" s="6">
        <f>IFERROR(COUNTIFS('registro operativa'!$AE$3:$AE$11268,1,'registro operativa'!$G$3:$G$11268,Tabla3[[#This Row],[Nº DE SEMANA]]),"")</f>
        <v>0</v>
      </c>
      <c r="D564" s="6">
        <f>SUMIF(Tabla1[SEMANA],Tabla3[[#This Row],[Nº DE SEMANA]],Tabla1[GROSS])</f>
        <v>0</v>
      </c>
      <c r="E564" s="6">
        <f>SUMIF(Tabla1[SEMANA],Tabla3[[#This Row],[Nº DE SEMANA]],Tabla1[NETO EN PPRO8])</f>
        <v>0</v>
      </c>
      <c r="F564" s="6">
        <f>SUMIF(Tabla1[SEMANA],Tabla3[[#This Row],[Nº DE SEMANA]],Tabla1[FEES])</f>
        <v>0</v>
      </c>
      <c r="G564" s="6" t="str">
        <f t="shared" si="36"/>
        <v/>
      </c>
      <c r="H564" s="6">
        <f>COUNTIF('registro operativa'!$G$3:$G$11268,Tabla3[[#This Row],[Nº DE SEMANA]])</f>
        <v>0</v>
      </c>
      <c r="I564" s="6">
        <f>COUNTIFS('registro operativa'!$G$3:$G$11268,Tabla3[[#This Row],[Nº DE SEMANA]],'registro operativa'!$Y$3:$Y$11268,"&gt;0")</f>
        <v>0</v>
      </c>
      <c r="J564" s="6">
        <f>COUNTIFS('registro operativa'!$G$3:$G$11268,Tabla3[[#This Row],[Nº DE SEMANA]],'registro operativa'!$Y$3:$Y$11268,"&lt;0")</f>
        <v>0</v>
      </c>
      <c r="K564" s="6">
        <f>COUNTIFS('registro operativa'!$H$3:$H$11268,Tabla3[[#This Row],[Nº DE SEMANA]],'registro operativa'!$Y$3:$Y$11268,0)</f>
        <v>0</v>
      </c>
      <c r="L564" s="6" t="str">
        <f t="shared" si="37"/>
        <v/>
      </c>
      <c r="M564" s="6" t="str">
        <f>IFERROR(AVERAGEIFS('registro operativa'!$Y$3:$Y$11268,'registro operativa'!$G$3:$G$11268,Tabla3[[#This Row],[Nº DE SEMANA]],'registro operativa'!$Y$3:$Y$11268,"&gt;0"),"")</f>
        <v/>
      </c>
      <c r="N564" s="6" t="str">
        <f>IFERROR(AVERAGEIFS('registro operativa'!$Y$3:$Y$11268,'registro operativa'!$G$3:$G$11268,Tabla3[[#This Row],[Nº DE SEMANA]],'registro operativa'!$Y$3:$Y$11268,"&lt;0"),"")</f>
        <v/>
      </c>
      <c r="O564" s="6" t="str">
        <f t="shared" si="38"/>
        <v/>
      </c>
      <c r="P564" s="6" t="str">
        <f t="shared" si="39"/>
        <v/>
      </c>
      <c r="Q564" s="23"/>
      <c r="R564" s="23"/>
      <c r="S564" s="23"/>
    </row>
    <row r="565" spans="1:19" x14ac:dyDescent="0.25">
      <c r="A565" s="23"/>
      <c r="B565" s="23"/>
      <c r="C565" s="6">
        <f>IFERROR(COUNTIFS('registro operativa'!$AE$3:$AE$11268,1,'registro operativa'!$G$3:$G$11268,Tabla3[[#This Row],[Nº DE SEMANA]]),"")</f>
        <v>0</v>
      </c>
      <c r="D565" s="6">
        <f>SUMIF(Tabla1[SEMANA],Tabla3[[#This Row],[Nº DE SEMANA]],Tabla1[GROSS])</f>
        <v>0</v>
      </c>
      <c r="E565" s="6">
        <f>SUMIF(Tabla1[SEMANA],Tabla3[[#This Row],[Nº DE SEMANA]],Tabla1[NETO EN PPRO8])</f>
        <v>0</v>
      </c>
      <c r="F565" s="6">
        <f>SUMIF(Tabla1[SEMANA],Tabla3[[#This Row],[Nº DE SEMANA]],Tabla1[FEES])</f>
        <v>0</v>
      </c>
      <c r="G565" s="6" t="str">
        <f t="shared" si="36"/>
        <v/>
      </c>
      <c r="H565" s="6">
        <f>COUNTIF('registro operativa'!$G$3:$G$11268,Tabla3[[#This Row],[Nº DE SEMANA]])</f>
        <v>0</v>
      </c>
      <c r="I565" s="6">
        <f>COUNTIFS('registro operativa'!$G$3:$G$11268,Tabla3[[#This Row],[Nº DE SEMANA]],'registro operativa'!$Y$3:$Y$11268,"&gt;0")</f>
        <v>0</v>
      </c>
      <c r="J565" s="6">
        <f>COUNTIFS('registro operativa'!$G$3:$G$11268,Tabla3[[#This Row],[Nº DE SEMANA]],'registro operativa'!$Y$3:$Y$11268,"&lt;0")</f>
        <v>0</v>
      </c>
      <c r="K565" s="6">
        <f>COUNTIFS('registro operativa'!$H$3:$H$11268,Tabla3[[#This Row],[Nº DE SEMANA]],'registro operativa'!$Y$3:$Y$11268,0)</f>
        <v>0</v>
      </c>
      <c r="L565" s="6" t="str">
        <f t="shared" si="37"/>
        <v/>
      </c>
      <c r="M565" s="6" t="str">
        <f>IFERROR(AVERAGEIFS('registro operativa'!$Y$3:$Y$11268,'registro operativa'!$G$3:$G$11268,Tabla3[[#This Row],[Nº DE SEMANA]],'registro operativa'!$Y$3:$Y$11268,"&gt;0"),"")</f>
        <v/>
      </c>
      <c r="N565" s="6" t="str">
        <f>IFERROR(AVERAGEIFS('registro operativa'!$Y$3:$Y$11268,'registro operativa'!$G$3:$G$11268,Tabla3[[#This Row],[Nº DE SEMANA]],'registro operativa'!$Y$3:$Y$11268,"&lt;0"),"")</f>
        <v/>
      </c>
      <c r="O565" s="6" t="str">
        <f t="shared" si="38"/>
        <v/>
      </c>
      <c r="P565" s="6" t="str">
        <f t="shared" si="39"/>
        <v/>
      </c>
      <c r="Q565" s="23"/>
      <c r="R565" s="23"/>
      <c r="S565" s="23"/>
    </row>
    <row r="566" spans="1:19" x14ac:dyDescent="0.25">
      <c r="A566" s="23"/>
      <c r="B566" s="23"/>
      <c r="C566" s="6">
        <f>IFERROR(COUNTIFS('registro operativa'!$AE$3:$AE$11268,1,'registro operativa'!$G$3:$G$11268,Tabla3[[#This Row],[Nº DE SEMANA]]),"")</f>
        <v>0</v>
      </c>
      <c r="D566" s="6">
        <f>SUMIF(Tabla1[SEMANA],Tabla3[[#This Row],[Nº DE SEMANA]],Tabla1[GROSS])</f>
        <v>0</v>
      </c>
      <c r="E566" s="6">
        <f>SUMIF(Tabla1[SEMANA],Tabla3[[#This Row],[Nº DE SEMANA]],Tabla1[NETO EN PPRO8])</f>
        <v>0</v>
      </c>
      <c r="F566" s="6">
        <f>SUMIF(Tabla1[SEMANA],Tabla3[[#This Row],[Nº DE SEMANA]],Tabla1[FEES])</f>
        <v>0</v>
      </c>
      <c r="G566" s="6" t="str">
        <f t="shared" si="36"/>
        <v/>
      </c>
      <c r="H566" s="6">
        <f>COUNTIF('registro operativa'!$G$3:$G$11268,Tabla3[[#This Row],[Nº DE SEMANA]])</f>
        <v>0</v>
      </c>
      <c r="I566" s="6">
        <f>COUNTIFS('registro operativa'!$G$3:$G$11268,Tabla3[[#This Row],[Nº DE SEMANA]],'registro operativa'!$Y$3:$Y$11268,"&gt;0")</f>
        <v>0</v>
      </c>
      <c r="J566" s="6">
        <f>COUNTIFS('registro operativa'!$G$3:$G$11268,Tabla3[[#This Row],[Nº DE SEMANA]],'registro operativa'!$Y$3:$Y$11268,"&lt;0")</f>
        <v>0</v>
      </c>
      <c r="K566" s="6">
        <f>COUNTIFS('registro operativa'!$H$3:$H$11268,Tabla3[[#This Row],[Nº DE SEMANA]],'registro operativa'!$Y$3:$Y$11268,0)</f>
        <v>0</v>
      </c>
      <c r="L566" s="6" t="str">
        <f t="shared" si="37"/>
        <v/>
      </c>
      <c r="M566" s="6" t="str">
        <f>IFERROR(AVERAGEIFS('registro operativa'!$Y$3:$Y$11268,'registro operativa'!$G$3:$G$11268,Tabla3[[#This Row],[Nº DE SEMANA]],'registro operativa'!$Y$3:$Y$11268,"&gt;0"),"")</f>
        <v/>
      </c>
      <c r="N566" s="6" t="str">
        <f>IFERROR(AVERAGEIFS('registro operativa'!$Y$3:$Y$11268,'registro operativa'!$G$3:$G$11268,Tabla3[[#This Row],[Nº DE SEMANA]],'registro operativa'!$Y$3:$Y$11268,"&lt;0"),"")</f>
        <v/>
      </c>
      <c r="O566" s="6" t="str">
        <f t="shared" si="38"/>
        <v/>
      </c>
      <c r="P566" s="6" t="str">
        <f t="shared" si="39"/>
        <v/>
      </c>
      <c r="Q566" s="23"/>
      <c r="R566" s="23"/>
      <c r="S566" s="23"/>
    </row>
    <row r="567" spans="1:19" x14ac:dyDescent="0.25">
      <c r="A567" s="23"/>
      <c r="B567" s="23"/>
      <c r="C567" s="6">
        <f>IFERROR(COUNTIFS('registro operativa'!$AE$3:$AE$11268,1,'registro operativa'!$G$3:$G$11268,Tabla3[[#This Row],[Nº DE SEMANA]]),"")</f>
        <v>0</v>
      </c>
      <c r="D567" s="6">
        <f>SUMIF(Tabla1[SEMANA],Tabla3[[#This Row],[Nº DE SEMANA]],Tabla1[GROSS])</f>
        <v>0</v>
      </c>
      <c r="E567" s="6">
        <f>SUMIF(Tabla1[SEMANA],Tabla3[[#This Row],[Nº DE SEMANA]],Tabla1[NETO EN PPRO8])</f>
        <v>0</v>
      </c>
      <c r="F567" s="6">
        <f>SUMIF(Tabla1[SEMANA],Tabla3[[#This Row],[Nº DE SEMANA]],Tabla1[FEES])</f>
        <v>0</v>
      </c>
      <c r="G567" s="6" t="str">
        <f t="shared" si="36"/>
        <v/>
      </c>
      <c r="H567" s="6">
        <f>COUNTIF('registro operativa'!$G$3:$G$11268,Tabla3[[#This Row],[Nº DE SEMANA]])</f>
        <v>0</v>
      </c>
      <c r="I567" s="6">
        <f>COUNTIFS('registro operativa'!$G$3:$G$11268,Tabla3[[#This Row],[Nº DE SEMANA]],'registro operativa'!$Y$3:$Y$11268,"&gt;0")</f>
        <v>0</v>
      </c>
      <c r="J567" s="6">
        <f>COUNTIFS('registro operativa'!$G$3:$G$11268,Tabla3[[#This Row],[Nº DE SEMANA]],'registro operativa'!$Y$3:$Y$11268,"&lt;0")</f>
        <v>0</v>
      </c>
      <c r="K567" s="6">
        <f>COUNTIFS('registro operativa'!$H$3:$H$11268,Tabla3[[#This Row],[Nº DE SEMANA]],'registro operativa'!$Y$3:$Y$11268,0)</f>
        <v>0</v>
      </c>
      <c r="L567" s="6" t="str">
        <f t="shared" si="37"/>
        <v/>
      </c>
      <c r="M567" s="6" t="str">
        <f>IFERROR(AVERAGEIFS('registro operativa'!$Y$3:$Y$11268,'registro operativa'!$G$3:$G$11268,Tabla3[[#This Row],[Nº DE SEMANA]],'registro operativa'!$Y$3:$Y$11268,"&gt;0"),"")</f>
        <v/>
      </c>
      <c r="N567" s="6" t="str">
        <f>IFERROR(AVERAGEIFS('registro operativa'!$Y$3:$Y$11268,'registro operativa'!$G$3:$G$11268,Tabla3[[#This Row],[Nº DE SEMANA]],'registro operativa'!$Y$3:$Y$11268,"&lt;0"),"")</f>
        <v/>
      </c>
      <c r="O567" s="6" t="str">
        <f t="shared" si="38"/>
        <v/>
      </c>
      <c r="P567" s="6" t="str">
        <f t="shared" si="39"/>
        <v/>
      </c>
      <c r="Q567" s="23"/>
      <c r="R567" s="23"/>
      <c r="S567" s="23"/>
    </row>
    <row r="568" spans="1:19" x14ac:dyDescent="0.25">
      <c r="A568" s="23"/>
      <c r="B568" s="23"/>
      <c r="C568" s="6">
        <f>IFERROR(COUNTIFS('registro operativa'!$AE$3:$AE$11268,1,'registro operativa'!$G$3:$G$11268,Tabla3[[#This Row],[Nº DE SEMANA]]),"")</f>
        <v>0</v>
      </c>
      <c r="D568" s="6">
        <f>SUMIF(Tabla1[SEMANA],Tabla3[[#This Row],[Nº DE SEMANA]],Tabla1[GROSS])</f>
        <v>0</v>
      </c>
      <c r="E568" s="6">
        <f>SUMIF(Tabla1[SEMANA],Tabla3[[#This Row],[Nº DE SEMANA]],Tabla1[NETO EN PPRO8])</f>
        <v>0</v>
      </c>
      <c r="F568" s="6">
        <f>SUMIF(Tabla1[SEMANA],Tabla3[[#This Row],[Nº DE SEMANA]],Tabla1[FEES])</f>
        <v>0</v>
      </c>
      <c r="G568" s="6" t="str">
        <f t="shared" si="36"/>
        <v/>
      </c>
      <c r="H568" s="6">
        <f>COUNTIF('registro operativa'!$G$3:$G$11268,Tabla3[[#This Row],[Nº DE SEMANA]])</f>
        <v>0</v>
      </c>
      <c r="I568" s="6">
        <f>COUNTIFS('registro operativa'!$G$3:$G$11268,Tabla3[[#This Row],[Nº DE SEMANA]],'registro operativa'!$Y$3:$Y$11268,"&gt;0")</f>
        <v>0</v>
      </c>
      <c r="J568" s="6">
        <f>COUNTIFS('registro operativa'!$G$3:$G$11268,Tabla3[[#This Row],[Nº DE SEMANA]],'registro operativa'!$Y$3:$Y$11268,"&lt;0")</f>
        <v>0</v>
      </c>
      <c r="K568" s="6">
        <f>COUNTIFS('registro operativa'!$H$3:$H$11268,Tabla3[[#This Row],[Nº DE SEMANA]],'registro operativa'!$Y$3:$Y$11268,0)</f>
        <v>0</v>
      </c>
      <c r="L568" s="6" t="str">
        <f t="shared" si="37"/>
        <v/>
      </c>
      <c r="M568" s="6" t="str">
        <f>IFERROR(AVERAGEIFS('registro operativa'!$Y$3:$Y$11268,'registro operativa'!$G$3:$G$11268,Tabla3[[#This Row],[Nº DE SEMANA]],'registro operativa'!$Y$3:$Y$11268,"&gt;0"),"")</f>
        <v/>
      </c>
      <c r="N568" s="6" t="str">
        <f>IFERROR(AVERAGEIFS('registro operativa'!$Y$3:$Y$11268,'registro operativa'!$G$3:$G$11268,Tabla3[[#This Row],[Nº DE SEMANA]],'registro operativa'!$Y$3:$Y$11268,"&lt;0"),"")</f>
        <v/>
      </c>
      <c r="O568" s="6" t="str">
        <f t="shared" si="38"/>
        <v/>
      </c>
      <c r="P568" s="6" t="str">
        <f t="shared" si="39"/>
        <v/>
      </c>
      <c r="Q568" s="23"/>
      <c r="R568" s="23"/>
      <c r="S568" s="23"/>
    </row>
    <row r="569" spans="1:19" x14ac:dyDescent="0.25">
      <c r="A569" s="23"/>
      <c r="B569" s="23"/>
      <c r="C569" s="6">
        <f>IFERROR(COUNTIFS('registro operativa'!$AE$3:$AE$11268,1,'registro operativa'!$G$3:$G$11268,Tabla3[[#This Row],[Nº DE SEMANA]]),"")</f>
        <v>0</v>
      </c>
      <c r="D569" s="6">
        <f>SUMIF(Tabla1[SEMANA],Tabla3[[#This Row],[Nº DE SEMANA]],Tabla1[GROSS])</f>
        <v>0</v>
      </c>
      <c r="E569" s="6">
        <f>SUMIF(Tabla1[SEMANA],Tabla3[[#This Row],[Nº DE SEMANA]],Tabla1[NETO EN PPRO8])</f>
        <v>0</v>
      </c>
      <c r="F569" s="6">
        <f>SUMIF(Tabla1[SEMANA],Tabla3[[#This Row],[Nº DE SEMANA]],Tabla1[FEES])</f>
        <v>0</v>
      </c>
      <c r="G569" s="6" t="str">
        <f t="shared" si="36"/>
        <v/>
      </c>
      <c r="H569" s="6">
        <f>COUNTIF('registro operativa'!$G$3:$G$11268,Tabla3[[#This Row],[Nº DE SEMANA]])</f>
        <v>0</v>
      </c>
      <c r="I569" s="6">
        <f>COUNTIFS('registro operativa'!$G$3:$G$11268,Tabla3[[#This Row],[Nº DE SEMANA]],'registro operativa'!$Y$3:$Y$11268,"&gt;0")</f>
        <v>0</v>
      </c>
      <c r="J569" s="6">
        <f>COUNTIFS('registro operativa'!$G$3:$G$11268,Tabla3[[#This Row],[Nº DE SEMANA]],'registro operativa'!$Y$3:$Y$11268,"&lt;0")</f>
        <v>0</v>
      </c>
      <c r="K569" s="6">
        <f>COUNTIFS('registro operativa'!$H$3:$H$11268,Tabla3[[#This Row],[Nº DE SEMANA]],'registro operativa'!$Y$3:$Y$11268,0)</f>
        <v>0</v>
      </c>
      <c r="L569" s="6" t="str">
        <f t="shared" si="37"/>
        <v/>
      </c>
      <c r="M569" s="6" t="str">
        <f>IFERROR(AVERAGEIFS('registro operativa'!$Y$3:$Y$11268,'registro operativa'!$G$3:$G$11268,Tabla3[[#This Row],[Nº DE SEMANA]],'registro operativa'!$Y$3:$Y$11268,"&gt;0"),"")</f>
        <v/>
      </c>
      <c r="N569" s="6" t="str">
        <f>IFERROR(AVERAGEIFS('registro operativa'!$Y$3:$Y$11268,'registro operativa'!$G$3:$G$11268,Tabla3[[#This Row],[Nº DE SEMANA]],'registro operativa'!$Y$3:$Y$11268,"&lt;0"),"")</f>
        <v/>
      </c>
      <c r="O569" s="6" t="str">
        <f t="shared" si="38"/>
        <v/>
      </c>
      <c r="P569" s="6" t="str">
        <f t="shared" si="39"/>
        <v/>
      </c>
      <c r="Q569" s="23"/>
      <c r="R569" s="23"/>
      <c r="S569" s="23"/>
    </row>
    <row r="570" spans="1:19" x14ac:dyDescent="0.25">
      <c r="A570" s="23"/>
      <c r="B570" s="23"/>
      <c r="C570" s="6">
        <f>IFERROR(COUNTIFS('registro operativa'!$AE$3:$AE$11268,1,'registro operativa'!$G$3:$G$11268,Tabla3[[#This Row],[Nº DE SEMANA]]),"")</f>
        <v>0</v>
      </c>
      <c r="D570" s="6">
        <f>SUMIF(Tabla1[SEMANA],Tabla3[[#This Row],[Nº DE SEMANA]],Tabla1[GROSS])</f>
        <v>0</v>
      </c>
      <c r="E570" s="6">
        <f>SUMIF(Tabla1[SEMANA],Tabla3[[#This Row],[Nº DE SEMANA]],Tabla1[NETO EN PPRO8])</f>
        <v>0</v>
      </c>
      <c r="F570" s="6">
        <f>SUMIF(Tabla1[SEMANA],Tabla3[[#This Row],[Nº DE SEMANA]],Tabla1[FEES])</f>
        <v>0</v>
      </c>
      <c r="G570" s="6" t="str">
        <f t="shared" si="36"/>
        <v/>
      </c>
      <c r="H570" s="6">
        <f>COUNTIF('registro operativa'!$G$3:$G$11268,Tabla3[[#This Row],[Nº DE SEMANA]])</f>
        <v>0</v>
      </c>
      <c r="I570" s="6">
        <f>COUNTIFS('registro operativa'!$G$3:$G$11268,Tabla3[[#This Row],[Nº DE SEMANA]],'registro operativa'!$Y$3:$Y$11268,"&gt;0")</f>
        <v>0</v>
      </c>
      <c r="J570" s="6">
        <f>COUNTIFS('registro operativa'!$G$3:$G$11268,Tabla3[[#This Row],[Nº DE SEMANA]],'registro operativa'!$Y$3:$Y$11268,"&lt;0")</f>
        <v>0</v>
      </c>
      <c r="K570" s="6">
        <f>COUNTIFS('registro operativa'!$H$3:$H$11268,Tabla3[[#This Row],[Nº DE SEMANA]],'registro operativa'!$Y$3:$Y$11268,0)</f>
        <v>0</v>
      </c>
      <c r="L570" s="6" t="str">
        <f t="shared" si="37"/>
        <v/>
      </c>
      <c r="M570" s="6" t="str">
        <f>IFERROR(AVERAGEIFS('registro operativa'!$Y$3:$Y$11268,'registro operativa'!$G$3:$G$11268,Tabla3[[#This Row],[Nº DE SEMANA]],'registro operativa'!$Y$3:$Y$11268,"&gt;0"),"")</f>
        <v/>
      </c>
      <c r="N570" s="6" t="str">
        <f>IFERROR(AVERAGEIFS('registro operativa'!$Y$3:$Y$11268,'registro operativa'!$G$3:$G$11268,Tabla3[[#This Row],[Nº DE SEMANA]],'registro operativa'!$Y$3:$Y$11268,"&lt;0"),"")</f>
        <v/>
      </c>
      <c r="O570" s="6" t="str">
        <f t="shared" si="38"/>
        <v/>
      </c>
      <c r="P570" s="6" t="str">
        <f t="shared" si="39"/>
        <v/>
      </c>
      <c r="Q570" s="23"/>
      <c r="R570" s="23"/>
      <c r="S570" s="23"/>
    </row>
    <row r="571" spans="1:19" x14ac:dyDescent="0.25">
      <c r="A571" s="23"/>
      <c r="B571" s="23"/>
      <c r="C571" s="6">
        <f>IFERROR(COUNTIFS('registro operativa'!$AE$3:$AE$11268,1,'registro operativa'!$G$3:$G$11268,Tabla3[[#This Row],[Nº DE SEMANA]]),"")</f>
        <v>0</v>
      </c>
      <c r="D571" s="6">
        <f>SUMIF(Tabla1[SEMANA],Tabla3[[#This Row],[Nº DE SEMANA]],Tabla1[GROSS])</f>
        <v>0</v>
      </c>
      <c r="E571" s="6">
        <f>SUMIF(Tabla1[SEMANA],Tabla3[[#This Row],[Nº DE SEMANA]],Tabla1[NETO EN PPRO8])</f>
        <v>0</v>
      </c>
      <c r="F571" s="6">
        <f>SUMIF(Tabla1[SEMANA],Tabla3[[#This Row],[Nº DE SEMANA]],Tabla1[FEES])</f>
        <v>0</v>
      </c>
      <c r="G571" s="6" t="str">
        <f t="shared" si="36"/>
        <v/>
      </c>
      <c r="H571" s="6">
        <f>COUNTIF('registro operativa'!$G$3:$G$11268,Tabla3[[#This Row],[Nº DE SEMANA]])</f>
        <v>0</v>
      </c>
      <c r="I571" s="6">
        <f>COUNTIFS('registro operativa'!$G$3:$G$11268,Tabla3[[#This Row],[Nº DE SEMANA]],'registro operativa'!$Y$3:$Y$11268,"&gt;0")</f>
        <v>0</v>
      </c>
      <c r="J571" s="6">
        <f>COUNTIFS('registro operativa'!$G$3:$G$11268,Tabla3[[#This Row],[Nº DE SEMANA]],'registro operativa'!$Y$3:$Y$11268,"&lt;0")</f>
        <v>0</v>
      </c>
      <c r="K571" s="6">
        <f>COUNTIFS('registro operativa'!$H$3:$H$11268,Tabla3[[#This Row],[Nº DE SEMANA]],'registro operativa'!$Y$3:$Y$11268,0)</f>
        <v>0</v>
      </c>
      <c r="L571" s="6" t="str">
        <f t="shared" si="37"/>
        <v/>
      </c>
      <c r="M571" s="6" t="str">
        <f>IFERROR(AVERAGEIFS('registro operativa'!$Y$3:$Y$11268,'registro operativa'!$G$3:$G$11268,Tabla3[[#This Row],[Nº DE SEMANA]],'registro operativa'!$Y$3:$Y$11268,"&gt;0"),"")</f>
        <v/>
      </c>
      <c r="N571" s="6" t="str">
        <f>IFERROR(AVERAGEIFS('registro operativa'!$Y$3:$Y$11268,'registro operativa'!$G$3:$G$11268,Tabla3[[#This Row],[Nº DE SEMANA]],'registro operativa'!$Y$3:$Y$11268,"&lt;0"),"")</f>
        <v/>
      </c>
      <c r="O571" s="6" t="str">
        <f t="shared" si="38"/>
        <v/>
      </c>
      <c r="P571" s="6" t="str">
        <f t="shared" si="39"/>
        <v/>
      </c>
      <c r="Q571" s="23"/>
      <c r="R571" s="23"/>
      <c r="S571" s="23"/>
    </row>
    <row r="572" spans="1:19" x14ac:dyDescent="0.25">
      <c r="A572" s="23"/>
      <c r="B572" s="23"/>
      <c r="C572" s="6">
        <f>IFERROR(COUNTIFS('registro operativa'!$AE$3:$AE$11268,1,'registro operativa'!$G$3:$G$11268,Tabla3[[#This Row],[Nº DE SEMANA]]),"")</f>
        <v>0</v>
      </c>
      <c r="D572" s="6">
        <f>SUMIF(Tabla1[SEMANA],Tabla3[[#This Row],[Nº DE SEMANA]],Tabla1[GROSS])</f>
        <v>0</v>
      </c>
      <c r="E572" s="6">
        <f>SUMIF(Tabla1[SEMANA],Tabla3[[#This Row],[Nº DE SEMANA]],Tabla1[NETO EN PPRO8])</f>
        <v>0</v>
      </c>
      <c r="F572" s="6">
        <f>SUMIF(Tabla1[SEMANA],Tabla3[[#This Row],[Nº DE SEMANA]],Tabla1[FEES])</f>
        <v>0</v>
      </c>
      <c r="G572" s="6" t="str">
        <f t="shared" si="36"/>
        <v/>
      </c>
      <c r="H572" s="6">
        <f>COUNTIF('registro operativa'!$G$3:$G$11268,Tabla3[[#This Row],[Nº DE SEMANA]])</f>
        <v>0</v>
      </c>
      <c r="I572" s="6">
        <f>COUNTIFS('registro operativa'!$G$3:$G$11268,Tabla3[[#This Row],[Nº DE SEMANA]],'registro operativa'!$Y$3:$Y$11268,"&gt;0")</f>
        <v>0</v>
      </c>
      <c r="J572" s="6">
        <f>COUNTIFS('registro operativa'!$G$3:$G$11268,Tabla3[[#This Row],[Nº DE SEMANA]],'registro operativa'!$Y$3:$Y$11268,"&lt;0")</f>
        <v>0</v>
      </c>
      <c r="K572" s="6">
        <f>COUNTIFS('registro operativa'!$H$3:$H$11268,Tabla3[[#This Row],[Nº DE SEMANA]],'registro operativa'!$Y$3:$Y$11268,0)</f>
        <v>0</v>
      </c>
      <c r="L572" s="6" t="str">
        <f t="shared" si="37"/>
        <v/>
      </c>
      <c r="M572" s="6" t="str">
        <f>IFERROR(AVERAGEIFS('registro operativa'!$Y$3:$Y$11268,'registro operativa'!$G$3:$G$11268,Tabla3[[#This Row],[Nº DE SEMANA]],'registro operativa'!$Y$3:$Y$11268,"&gt;0"),"")</f>
        <v/>
      </c>
      <c r="N572" s="6" t="str">
        <f>IFERROR(AVERAGEIFS('registro operativa'!$Y$3:$Y$11268,'registro operativa'!$G$3:$G$11268,Tabla3[[#This Row],[Nº DE SEMANA]],'registro operativa'!$Y$3:$Y$11268,"&lt;0"),"")</f>
        <v/>
      </c>
      <c r="O572" s="6" t="str">
        <f t="shared" si="38"/>
        <v/>
      </c>
      <c r="P572" s="6" t="str">
        <f t="shared" si="39"/>
        <v/>
      </c>
      <c r="Q572" s="23"/>
      <c r="R572" s="23"/>
      <c r="S572" s="23"/>
    </row>
    <row r="573" spans="1:19" x14ac:dyDescent="0.25">
      <c r="A573" s="23"/>
      <c r="B573" s="23"/>
      <c r="C573" s="6">
        <f>IFERROR(COUNTIFS('registro operativa'!$AE$3:$AE$11268,1,'registro operativa'!$G$3:$G$11268,Tabla3[[#This Row],[Nº DE SEMANA]]),"")</f>
        <v>0</v>
      </c>
      <c r="D573" s="6">
        <f>SUMIF(Tabla1[SEMANA],Tabla3[[#This Row],[Nº DE SEMANA]],Tabla1[GROSS])</f>
        <v>0</v>
      </c>
      <c r="E573" s="6">
        <f>SUMIF(Tabla1[SEMANA],Tabla3[[#This Row],[Nº DE SEMANA]],Tabla1[NETO EN PPRO8])</f>
        <v>0</v>
      </c>
      <c r="F573" s="6">
        <f>SUMIF(Tabla1[SEMANA],Tabla3[[#This Row],[Nº DE SEMANA]],Tabla1[FEES])</f>
        <v>0</v>
      </c>
      <c r="G573" s="6" t="str">
        <f t="shared" si="36"/>
        <v/>
      </c>
      <c r="H573" s="6">
        <f>COUNTIF('registro operativa'!$G$3:$G$11268,Tabla3[[#This Row],[Nº DE SEMANA]])</f>
        <v>0</v>
      </c>
      <c r="I573" s="6">
        <f>COUNTIFS('registro operativa'!$G$3:$G$11268,Tabla3[[#This Row],[Nº DE SEMANA]],'registro operativa'!$Y$3:$Y$11268,"&gt;0")</f>
        <v>0</v>
      </c>
      <c r="J573" s="6">
        <f>COUNTIFS('registro operativa'!$G$3:$G$11268,Tabla3[[#This Row],[Nº DE SEMANA]],'registro operativa'!$Y$3:$Y$11268,"&lt;0")</f>
        <v>0</v>
      </c>
      <c r="K573" s="6">
        <f>COUNTIFS('registro operativa'!$H$3:$H$11268,Tabla3[[#This Row],[Nº DE SEMANA]],'registro operativa'!$Y$3:$Y$11268,0)</f>
        <v>0</v>
      </c>
      <c r="L573" s="6" t="str">
        <f t="shared" si="37"/>
        <v/>
      </c>
      <c r="M573" s="6" t="str">
        <f>IFERROR(AVERAGEIFS('registro operativa'!$Y$3:$Y$11268,'registro operativa'!$G$3:$G$11268,Tabla3[[#This Row],[Nº DE SEMANA]],'registro operativa'!$Y$3:$Y$11268,"&gt;0"),"")</f>
        <v/>
      </c>
      <c r="N573" s="6" t="str">
        <f>IFERROR(AVERAGEIFS('registro operativa'!$Y$3:$Y$11268,'registro operativa'!$G$3:$G$11268,Tabla3[[#This Row],[Nº DE SEMANA]],'registro operativa'!$Y$3:$Y$11268,"&lt;0"),"")</f>
        <v/>
      </c>
      <c r="O573" s="6" t="str">
        <f t="shared" si="38"/>
        <v/>
      </c>
      <c r="P573" s="6" t="str">
        <f t="shared" si="39"/>
        <v/>
      </c>
      <c r="Q573" s="23"/>
      <c r="R573" s="23"/>
      <c r="S573" s="23"/>
    </row>
    <row r="574" spans="1:19" x14ac:dyDescent="0.25">
      <c r="A574" s="23"/>
      <c r="B574" s="23"/>
      <c r="C574" s="6">
        <f>IFERROR(COUNTIFS('registro operativa'!$AE$3:$AE$11268,1,'registro operativa'!$G$3:$G$11268,Tabla3[[#This Row],[Nº DE SEMANA]]),"")</f>
        <v>0</v>
      </c>
      <c r="D574" s="6">
        <f>SUMIF(Tabla1[SEMANA],Tabla3[[#This Row],[Nº DE SEMANA]],Tabla1[GROSS])</f>
        <v>0</v>
      </c>
      <c r="E574" s="6">
        <f>SUMIF(Tabla1[SEMANA],Tabla3[[#This Row],[Nº DE SEMANA]],Tabla1[NETO EN PPRO8])</f>
        <v>0</v>
      </c>
      <c r="F574" s="6">
        <f>SUMIF(Tabla1[SEMANA],Tabla3[[#This Row],[Nº DE SEMANA]],Tabla1[FEES])</f>
        <v>0</v>
      </c>
      <c r="G574" s="6" t="str">
        <f t="shared" si="36"/>
        <v/>
      </c>
      <c r="H574" s="6">
        <f>COUNTIF('registro operativa'!$G$3:$G$11268,Tabla3[[#This Row],[Nº DE SEMANA]])</f>
        <v>0</v>
      </c>
      <c r="I574" s="6">
        <f>COUNTIFS('registro operativa'!$G$3:$G$11268,Tabla3[[#This Row],[Nº DE SEMANA]],'registro operativa'!$Y$3:$Y$11268,"&gt;0")</f>
        <v>0</v>
      </c>
      <c r="J574" s="6">
        <f>COUNTIFS('registro operativa'!$G$3:$G$11268,Tabla3[[#This Row],[Nº DE SEMANA]],'registro operativa'!$Y$3:$Y$11268,"&lt;0")</f>
        <v>0</v>
      </c>
      <c r="K574" s="6">
        <f>COUNTIFS('registro operativa'!$H$3:$H$11268,Tabla3[[#This Row],[Nº DE SEMANA]],'registro operativa'!$Y$3:$Y$11268,0)</f>
        <v>0</v>
      </c>
      <c r="L574" s="6" t="str">
        <f t="shared" si="37"/>
        <v/>
      </c>
      <c r="M574" s="6" t="str">
        <f>IFERROR(AVERAGEIFS('registro operativa'!$Y$3:$Y$11268,'registro operativa'!$G$3:$G$11268,Tabla3[[#This Row],[Nº DE SEMANA]],'registro operativa'!$Y$3:$Y$11268,"&gt;0"),"")</f>
        <v/>
      </c>
      <c r="N574" s="6" t="str">
        <f>IFERROR(AVERAGEIFS('registro operativa'!$Y$3:$Y$11268,'registro operativa'!$G$3:$G$11268,Tabla3[[#This Row],[Nº DE SEMANA]],'registro operativa'!$Y$3:$Y$11268,"&lt;0"),"")</f>
        <v/>
      </c>
      <c r="O574" s="6" t="str">
        <f t="shared" si="38"/>
        <v/>
      </c>
      <c r="P574" s="6" t="str">
        <f t="shared" si="39"/>
        <v/>
      </c>
      <c r="Q574" s="23"/>
      <c r="R574" s="23"/>
      <c r="S574" s="23"/>
    </row>
    <row r="575" spans="1:19" x14ac:dyDescent="0.25">
      <c r="A575" s="23"/>
      <c r="B575" s="23"/>
      <c r="C575" s="6">
        <f>IFERROR(COUNTIFS('registro operativa'!$AE$3:$AE$11268,1,'registro operativa'!$G$3:$G$11268,Tabla3[[#This Row],[Nº DE SEMANA]]),"")</f>
        <v>0</v>
      </c>
      <c r="D575" s="6">
        <f>SUMIF(Tabla1[SEMANA],Tabla3[[#This Row],[Nº DE SEMANA]],Tabla1[GROSS])</f>
        <v>0</v>
      </c>
      <c r="E575" s="6">
        <f>SUMIF(Tabla1[SEMANA],Tabla3[[#This Row],[Nº DE SEMANA]],Tabla1[NETO EN PPRO8])</f>
        <v>0</v>
      </c>
      <c r="F575" s="6">
        <f>SUMIF(Tabla1[SEMANA],Tabla3[[#This Row],[Nº DE SEMANA]],Tabla1[FEES])</f>
        <v>0</v>
      </c>
      <c r="G575" s="6" t="str">
        <f t="shared" si="36"/>
        <v/>
      </c>
      <c r="H575" s="6">
        <f>COUNTIF('registro operativa'!$G$3:$G$11268,Tabla3[[#This Row],[Nº DE SEMANA]])</f>
        <v>0</v>
      </c>
      <c r="I575" s="6">
        <f>COUNTIFS('registro operativa'!$G$3:$G$11268,Tabla3[[#This Row],[Nº DE SEMANA]],'registro operativa'!$Y$3:$Y$11268,"&gt;0")</f>
        <v>0</v>
      </c>
      <c r="J575" s="6">
        <f>COUNTIFS('registro operativa'!$G$3:$G$11268,Tabla3[[#This Row],[Nº DE SEMANA]],'registro operativa'!$Y$3:$Y$11268,"&lt;0")</f>
        <v>0</v>
      </c>
      <c r="K575" s="6">
        <f>COUNTIFS('registro operativa'!$H$3:$H$11268,Tabla3[[#This Row],[Nº DE SEMANA]],'registro operativa'!$Y$3:$Y$11268,0)</f>
        <v>0</v>
      </c>
      <c r="L575" s="6" t="str">
        <f t="shared" si="37"/>
        <v/>
      </c>
      <c r="M575" s="6" t="str">
        <f>IFERROR(AVERAGEIFS('registro operativa'!$Y$3:$Y$11268,'registro operativa'!$G$3:$G$11268,Tabla3[[#This Row],[Nº DE SEMANA]],'registro operativa'!$Y$3:$Y$11268,"&gt;0"),"")</f>
        <v/>
      </c>
      <c r="N575" s="6" t="str">
        <f>IFERROR(AVERAGEIFS('registro operativa'!$Y$3:$Y$11268,'registro operativa'!$G$3:$G$11268,Tabla3[[#This Row],[Nº DE SEMANA]],'registro operativa'!$Y$3:$Y$11268,"&lt;0"),"")</f>
        <v/>
      </c>
      <c r="O575" s="6" t="str">
        <f t="shared" si="38"/>
        <v/>
      </c>
      <c r="P575" s="6" t="str">
        <f t="shared" si="39"/>
        <v/>
      </c>
      <c r="Q575" s="23"/>
      <c r="R575" s="23"/>
      <c r="S575" s="23"/>
    </row>
    <row r="576" spans="1:19" x14ac:dyDescent="0.25">
      <c r="A576" s="23"/>
      <c r="B576" s="23"/>
      <c r="C576" s="6">
        <f>IFERROR(COUNTIFS('registro operativa'!$AE$3:$AE$11268,1,'registro operativa'!$G$3:$G$11268,Tabla3[[#This Row],[Nº DE SEMANA]]),"")</f>
        <v>0</v>
      </c>
      <c r="D576" s="6">
        <f>SUMIF(Tabla1[SEMANA],Tabla3[[#This Row],[Nº DE SEMANA]],Tabla1[GROSS])</f>
        <v>0</v>
      </c>
      <c r="E576" s="6">
        <f>SUMIF(Tabla1[SEMANA],Tabla3[[#This Row],[Nº DE SEMANA]],Tabla1[NETO EN PPRO8])</f>
        <v>0</v>
      </c>
      <c r="F576" s="6">
        <f>SUMIF(Tabla1[SEMANA],Tabla3[[#This Row],[Nº DE SEMANA]],Tabla1[FEES])</f>
        <v>0</v>
      </c>
      <c r="G576" s="6" t="str">
        <f t="shared" si="36"/>
        <v/>
      </c>
      <c r="H576" s="6">
        <f>COUNTIF('registro operativa'!$G$3:$G$11268,Tabla3[[#This Row],[Nº DE SEMANA]])</f>
        <v>0</v>
      </c>
      <c r="I576" s="6">
        <f>COUNTIFS('registro operativa'!$G$3:$G$11268,Tabla3[[#This Row],[Nº DE SEMANA]],'registro operativa'!$Y$3:$Y$11268,"&gt;0")</f>
        <v>0</v>
      </c>
      <c r="J576" s="6">
        <f>COUNTIFS('registro operativa'!$G$3:$G$11268,Tabla3[[#This Row],[Nº DE SEMANA]],'registro operativa'!$Y$3:$Y$11268,"&lt;0")</f>
        <v>0</v>
      </c>
      <c r="K576" s="6">
        <f>COUNTIFS('registro operativa'!$H$3:$H$11268,Tabla3[[#This Row],[Nº DE SEMANA]],'registro operativa'!$Y$3:$Y$11268,0)</f>
        <v>0</v>
      </c>
      <c r="L576" s="6" t="str">
        <f t="shared" si="37"/>
        <v/>
      </c>
      <c r="M576" s="6" t="str">
        <f>IFERROR(AVERAGEIFS('registro operativa'!$Y$3:$Y$11268,'registro operativa'!$G$3:$G$11268,Tabla3[[#This Row],[Nº DE SEMANA]],'registro operativa'!$Y$3:$Y$11268,"&gt;0"),"")</f>
        <v/>
      </c>
      <c r="N576" s="6" t="str">
        <f>IFERROR(AVERAGEIFS('registro operativa'!$Y$3:$Y$11268,'registro operativa'!$G$3:$G$11268,Tabla3[[#This Row],[Nº DE SEMANA]],'registro operativa'!$Y$3:$Y$11268,"&lt;0"),"")</f>
        <v/>
      </c>
      <c r="O576" s="6" t="str">
        <f t="shared" si="38"/>
        <v/>
      </c>
      <c r="P576" s="6" t="str">
        <f t="shared" si="39"/>
        <v/>
      </c>
      <c r="Q576" s="23"/>
      <c r="R576" s="23"/>
      <c r="S576" s="23"/>
    </row>
    <row r="577" spans="1:19" x14ac:dyDescent="0.25">
      <c r="A577" s="23"/>
      <c r="B577" s="23"/>
      <c r="C577" s="6">
        <f>IFERROR(COUNTIFS('registro operativa'!$AE$3:$AE$11268,1,'registro operativa'!$G$3:$G$11268,Tabla3[[#This Row],[Nº DE SEMANA]]),"")</f>
        <v>0</v>
      </c>
      <c r="D577" s="6">
        <f>SUMIF(Tabla1[SEMANA],Tabla3[[#This Row],[Nº DE SEMANA]],Tabla1[GROSS])</f>
        <v>0</v>
      </c>
      <c r="E577" s="6">
        <f>SUMIF(Tabla1[SEMANA],Tabla3[[#This Row],[Nº DE SEMANA]],Tabla1[NETO EN PPRO8])</f>
        <v>0</v>
      </c>
      <c r="F577" s="6">
        <f>SUMIF(Tabla1[SEMANA],Tabla3[[#This Row],[Nº DE SEMANA]],Tabla1[FEES])</f>
        <v>0</v>
      </c>
      <c r="G577" s="6" t="str">
        <f t="shared" si="36"/>
        <v/>
      </c>
      <c r="H577" s="6">
        <f>COUNTIF('registro operativa'!$G$3:$G$11268,Tabla3[[#This Row],[Nº DE SEMANA]])</f>
        <v>0</v>
      </c>
      <c r="I577" s="6">
        <f>COUNTIFS('registro operativa'!$G$3:$G$11268,Tabla3[[#This Row],[Nº DE SEMANA]],'registro operativa'!$Y$3:$Y$11268,"&gt;0")</f>
        <v>0</v>
      </c>
      <c r="J577" s="6">
        <f>COUNTIFS('registro operativa'!$G$3:$G$11268,Tabla3[[#This Row],[Nº DE SEMANA]],'registro operativa'!$Y$3:$Y$11268,"&lt;0")</f>
        <v>0</v>
      </c>
      <c r="K577" s="6">
        <f>COUNTIFS('registro operativa'!$H$3:$H$11268,Tabla3[[#This Row],[Nº DE SEMANA]],'registro operativa'!$Y$3:$Y$11268,0)</f>
        <v>0</v>
      </c>
      <c r="L577" s="6" t="str">
        <f t="shared" si="37"/>
        <v/>
      </c>
      <c r="M577" s="6" t="str">
        <f>IFERROR(AVERAGEIFS('registro operativa'!$Y$3:$Y$11268,'registro operativa'!$G$3:$G$11268,Tabla3[[#This Row],[Nº DE SEMANA]],'registro operativa'!$Y$3:$Y$11268,"&gt;0"),"")</f>
        <v/>
      </c>
      <c r="N577" s="6" t="str">
        <f>IFERROR(AVERAGEIFS('registro operativa'!$Y$3:$Y$11268,'registro operativa'!$G$3:$G$11268,Tabla3[[#This Row],[Nº DE SEMANA]],'registro operativa'!$Y$3:$Y$11268,"&lt;0"),"")</f>
        <v/>
      </c>
      <c r="O577" s="6" t="str">
        <f t="shared" si="38"/>
        <v/>
      </c>
      <c r="P577" s="6" t="str">
        <f t="shared" si="39"/>
        <v/>
      </c>
      <c r="Q577" s="23"/>
      <c r="R577" s="23"/>
      <c r="S577" s="23"/>
    </row>
    <row r="578" spans="1:19" x14ac:dyDescent="0.25">
      <c r="A578" s="23"/>
      <c r="B578" s="23"/>
      <c r="C578" s="6">
        <f>IFERROR(COUNTIFS('registro operativa'!$AE$3:$AE$11268,1,'registro operativa'!$G$3:$G$11268,Tabla3[[#This Row],[Nº DE SEMANA]]),"")</f>
        <v>0</v>
      </c>
      <c r="D578" s="6">
        <f>SUMIF(Tabla1[SEMANA],Tabla3[[#This Row],[Nº DE SEMANA]],Tabla1[GROSS])</f>
        <v>0</v>
      </c>
      <c r="E578" s="6">
        <f>SUMIF(Tabla1[SEMANA],Tabla3[[#This Row],[Nº DE SEMANA]],Tabla1[NETO EN PPRO8])</f>
        <v>0</v>
      </c>
      <c r="F578" s="6">
        <f>SUMIF(Tabla1[SEMANA],Tabla3[[#This Row],[Nº DE SEMANA]],Tabla1[FEES])</f>
        <v>0</v>
      </c>
      <c r="G578" s="6" t="str">
        <f t="shared" si="36"/>
        <v/>
      </c>
      <c r="H578" s="6">
        <f>COUNTIF('registro operativa'!$G$3:$G$11268,Tabla3[[#This Row],[Nº DE SEMANA]])</f>
        <v>0</v>
      </c>
      <c r="I578" s="6">
        <f>COUNTIFS('registro operativa'!$G$3:$G$11268,Tabla3[[#This Row],[Nº DE SEMANA]],'registro operativa'!$Y$3:$Y$11268,"&gt;0")</f>
        <v>0</v>
      </c>
      <c r="J578" s="6">
        <f>COUNTIFS('registro operativa'!$G$3:$G$11268,Tabla3[[#This Row],[Nº DE SEMANA]],'registro operativa'!$Y$3:$Y$11268,"&lt;0")</f>
        <v>0</v>
      </c>
      <c r="K578" s="6">
        <f>COUNTIFS('registro operativa'!$H$3:$H$11268,Tabla3[[#This Row],[Nº DE SEMANA]],'registro operativa'!$Y$3:$Y$11268,0)</f>
        <v>0</v>
      </c>
      <c r="L578" s="6" t="str">
        <f t="shared" si="37"/>
        <v/>
      </c>
      <c r="M578" s="6" t="str">
        <f>IFERROR(AVERAGEIFS('registro operativa'!$Y$3:$Y$11268,'registro operativa'!$G$3:$G$11268,Tabla3[[#This Row],[Nº DE SEMANA]],'registro operativa'!$Y$3:$Y$11268,"&gt;0"),"")</f>
        <v/>
      </c>
      <c r="N578" s="6" t="str">
        <f>IFERROR(AVERAGEIFS('registro operativa'!$Y$3:$Y$11268,'registro operativa'!$G$3:$G$11268,Tabla3[[#This Row],[Nº DE SEMANA]],'registro operativa'!$Y$3:$Y$11268,"&lt;0"),"")</f>
        <v/>
      </c>
      <c r="O578" s="6" t="str">
        <f t="shared" si="38"/>
        <v/>
      </c>
      <c r="P578" s="6" t="str">
        <f t="shared" si="39"/>
        <v/>
      </c>
      <c r="Q578" s="23"/>
      <c r="R578" s="23"/>
      <c r="S578" s="23"/>
    </row>
    <row r="579" spans="1:19" x14ac:dyDescent="0.25">
      <c r="A579" s="23"/>
      <c r="B579" s="23"/>
      <c r="C579" s="6">
        <f>IFERROR(COUNTIFS('registro operativa'!$AE$3:$AE$11268,1,'registro operativa'!$G$3:$G$11268,Tabla3[[#This Row],[Nº DE SEMANA]]),"")</f>
        <v>0</v>
      </c>
      <c r="D579" s="6">
        <f>SUMIF(Tabla1[SEMANA],Tabla3[[#This Row],[Nº DE SEMANA]],Tabla1[GROSS])</f>
        <v>0</v>
      </c>
      <c r="E579" s="6">
        <f>SUMIF(Tabla1[SEMANA],Tabla3[[#This Row],[Nº DE SEMANA]],Tabla1[NETO EN PPRO8])</f>
        <v>0</v>
      </c>
      <c r="F579" s="6">
        <f>SUMIF(Tabla1[SEMANA],Tabla3[[#This Row],[Nº DE SEMANA]],Tabla1[FEES])</f>
        <v>0</v>
      </c>
      <c r="G579" s="6" t="str">
        <f t="shared" si="36"/>
        <v/>
      </c>
      <c r="H579" s="6">
        <f>COUNTIF('registro operativa'!$G$3:$G$11268,Tabla3[[#This Row],[Nº DE SEMANA]])</f>
        <v>0</v>
      </c>
      <c r="I579" s="6">
        <f>COUNTIFS('registro operativa'!$G$3:$G$11268,Tabla3[[#This Row],[Nº DE SEMANA]],'registro operativa'!$Y$3:$Y$11268,"&gt;0")</f>
        <v>0</v>
      </c>
      <c r="J579" s="6">
        <f>COUNTIFS('registro operativa'!$G$3:$G$11268,Tabla3[[#This Row],[Nº DE SEMANA]],'registro operativa'!$Y$3:$Y$11268,"&lt;0")</f>
        <v>0</v>
      </c>
      <c r="K579" s="6">
        <f>COUNTIFS('registro operativa'!$H$3:$H$11268,Tabla3[[#This Row],[Nº DE SEMANA]],'registro operativa'!$Y$3:$Y$11268,0)</f>
        <v>0</v>
      </c>
      <c r="L579" s="6" t="str">
        <f t="shared" si="37"/>
        <v/>
      </c>
      <c r="M579" s="6" t="str">
        <f>IFERROR(AVERAGEIFS('registro operativa'!$Y$3:$Y$11268,'registro operativa'!$G$3:$G$11268,Tabla3[[#This Row],[Nº DE SEMANA]],'registro operativa'!$Y$3:$Y$11268,"&gt;0"),"")</f>
        <v/>
      </c>
      <c r="N579" s="6" t="str">
        <f>IFERROR(AVERAGEIFS('registro operativa'!$Y$3:$Y$11268,'registro operativa'!$G$3:$G$11268,Tabla3[[#This Row],[Nº DE SEMANA]],'registro operativa'!$Y$3:$Y$11268,"&lt;0"),"")</f>
        <v/>
      </c>
      <c r="O579" s="6" t="str">
        <f t="shared" si="38"/>
        <v/>
      </c>
      <c r="P579" s="6" t="str">
        <f t="shared" si="39"/>
        <v/>
      </c>
      <c r="Q579" s="23"/>
      <c r="R579" s="23"/>
      <c r="S579" s="23"/>
    </row>
    <row r="580" spans="1:19" x14ac:dyDescent="0.25">
      <c r="A580" s="23"/>
      <c r="B580" s="23"/>
      <c r="C580" s="6">
        <f>IFERROR(COUNTIFS('registro operativa'!$AE$3:$AE$11268,1,'registro operativa'!$G$3:$G$11268,Tabla3[[#This Row],[Nº DE SEMANA]]),"")</f>
        <v>0</v>
      </c>
      <c r="D580" s="6">
        <f>SUMIF(Tabla1[SEMANA],Tabla3[[#This Row],[Nº DE SEMANA]],Tabla1[GROSS])</f>
        <v>0</v>
      </c>
      <c r="E580" s="6">
        <f>SUMIF(Tabla1[SEMANA],Tabla3[[#This Row],[Nº DE SEMANA]],Tabla1[NETO EN PPRO8])</f>
        <v>0</v>
      </c>
      <c r="F580" s="6">
        <f>SUMIF(Tabla1[SEMANA],Tabla3[[#This Row],[Nº DE SEMANA]],Tabla1[FEES])</f>
        <v>0</v>
      </c>
      <c r="G580" s="6" t="str">
        <f t="shared" si="36"/>
        <v/>
      </c>
      <c r="H580" s="6">
        <f>COUNTIF('registro operativa'!$G$3:$G$11268,Tabla3[[#This Row],[Nº DE SEMANA]])</f>
        <v>0</v>
      </c>
      <c r="I580" s="6">
        <f>COUNTIFS('registro operativa'!$G$3:$G$11268,Tabla3[[#This Row],[Nº DE SEMANA]],'registro operativa'!$Y$3:$Y$11268,"&gt;0")</f>
        <v>0</v>
      </c>
      <c r="J580" s="6">
        <f>COUNTIFS('registro operativa'!$G$3:$G$11268,Tabla3[[#This Row],[Nº DE SEMANA]],'registro operativa'!$Y$3:$Y$11268,"&lt;0")</f>
        <v>0</v>
      </c>
      <c r="K580" s="6">
        <f>COUNTIFS('registro operativa'!$H$3:$H$11268,Tabla3[[#This Row],[Nº DE SEMANA]],'registro operativa'!$Y$3:$Y$11268,0)</f>
        <v>0</v>
      </c>
      <c r="L580" s="6" t="str">
        <f t="shared" si="37"/>
        <v/>
      </c>
      <c r="M580" s="6" t="str">
        <f>IFERROR(AVERAGEIFS('registro operativa'!$Y$3:$Y$11268,'registro operativa'!$G$3:$G$11268,Tabla3[[#This Row],[Nº DE SEMANA]],'registro operativa'!$Y$3:$Y$11268,"&gt;0"),"")</f>
        <v/>
      </c>
      <c r="N580" s="6" t="str">
        <f>IFERROR(AVERAGEIFS('registro operativa'!$Y$3:$Y$11268,'registro operativa'!$G$3:$G$11268,Tabla3[[#This Row],[Nº DE SEMANA]],'registro operativa'!$Y$3:$Y$11268,"&lt;0"),"")</f>
        <v/>
      </c>
      <c r="O580" s="6" t="str">
        <f t="shared" si="38"/>
        <v/>
      </c>
      <c r="P580" s="6" t="str">
        <f t="shared" si="39"/>
        <v/>
      </c>
      <c r="Q580" s="23"/>
      <c r="R580" s="23"/>
      <c r="S580" s="23"/>
    </row>
    <row r="581" spans="1:19" x14ac:dyDescent="0.25">
      <c r="A581" s="23"/>
      <c r="B581" s="23"/>
      <c r="C581" s="6">
        <f>IFERROR(COUNTIFS('registro operativa'!$AE$3:$AE$11268,1,'registro operativa'!$G$3:$G$11268,Tabla3[[#This Row],[Nº DE SEMANA]]),"")</f>
        <v>0</v>
      </c>
      <c r="D581" s="6">
        <f>SUMIF(Tabla1[SEMANA],Tabla3[[#This Row],[Nº DE SEMANA]],Tabla1[GROSS])</f>
        <v>0</v>
      </c>
      <c r="E581" s="6">
        <f>SUMIF(Tabla1[SEMANA],Tabla3[[#This Row],[Nº DE SEMANA]],Tabla1[NETO EN PPRO8])</f>
        <v>0</v>
      </c>
      <c r="F581" s="6">
        <f>SUMIF(Tabla1[SEMANA],Tabla3[[#This Row],[Nº DE SEMANA]],Tabla1[FEES])</f>
        <v>0</v>
      </c>
      <c r="G581" s="6" t="str">
        <f t="shared" si="36"/>
        <v/>
      </c>
      <c r="H581" s="6">
        <f>COUNTIF('registro operativa'!$G$3:$G$11268,Tabla3[[#This Row],[Nº DE SEMANA]])</f>
        <v>0</v>
      </c>
      <c r="I581" s="6">
        <f>COUNTIFS('registro operativa'!$G$3:$G$11268,Tabla3[[#This Row],[Nº DE SEMANA]],'registro operativa'!$Y$3:$Y$11268,"&gt;0")</f>
        <v>0</v>
      </c>
      <c r="J581" s="6">
        <f>COUNTIFS('registro operativa'!$G$3:$G$11268,Tabla3[[#This Row],[Nº DE SEMANA]],'registro operativa'!$Y$3:$Y$11268,"&lt;0")</f>
        <v>0</v>
      </c>
      <c r="K581" s="6">
        <f>COUNTIFS('registro operativa'!$H$3:$H$11268,Tabla3[[#This Row],[Nº DE SEMANA]],'registro operativa'!$Y$3:$Y$11268,0)</f>
        <v>0</v>
      </c>
      <c r="L581" s="6" t="str">
        <f t="shared" si="37"/>
        <v/>
      </c>
      <c r="M581" s="6" t="str">
        <f>IFERROR(AVERAGEIFS('registro operativa'!$Y$3:$Y$11268,'registro operativa'!$G$3:$G$11268,Tabla3[[#This Row],[Nº DE SEMANA]],'registro operativa'!$Y$3:$Y$11268,"&gt;0"),"")</f>
        <v/>
      </c>
      <c r="N581" s="6" t="str">
        <f>IFERROR(AVERAGEIFS('registro operativa'!$Y$3:$Y$11268,'registro operativa'!$G$3:$G$11268,Tabla3[[#This Row],[Nº DE SEMANA]],'registro operativa'!$Y$3:$Y$11268,"&lt;0"),"")</f>
        <v/>
      </c>
      <c r="O581" s="6" t="str">
        <f t="shared" si="38"/>
        <v/>
      </c>
      <c r="P581" s="6" t="str">
        <f t="shared" si="39"/>
        <v/>
      </c>
      <c r="Q581" s="23"/>
      <c r="R581" s="23"/>
      <c r="S581" s="23"/>
    </row>
    <row r="582" spans="1:19" x14ac:dyDescent="0.25">
      <c r="A582" s="23"/>
      <c r="B582" s="23"/>
      <c r="C582" s="6">
        <f>IFERROR(COUNTIFS('registro operativa'!$AE$3:$AE$11268,1,'registro operativa'!$G$3:$G$11268,Tabla3[[#This Row],[Nº DE SEMANA]]),"")</f>
        <v>0</v>
      </c>
      <c r="D582" s="6">
        <f>SUMIF(Tabla1[SEMANA],Tabla3[[#This Row],[Nº DE SEMANA]],Tabla1[GROSS])</f>
        <v>0</v>
      </c>
      <c r="E582" s="6">
        <f>SUMIF(Tabla1[SEMANA],Tabla3[[#This Row],[Nº DE SEMANA]],Tabla1[NETO EN PPRO8])</f>
        <v>0</v>
      </c>
      <c r="F582" s="6">
        <f>SUMIF(Tabla1[SEMANA],Tabla3[[#This Row],[Nº DE SEMANA]],Tabla1[FEES])</f>
        <v>0</v>
      </c>
      <c r="G582" s="6" t="str">
        <f t="shared" si="36"/>
        <v/>
      </c>
      <c r="H582" s="6">
        <f>COUNTIF('registro operativa'!$G$3:$G$11268,Tabla3[[#This Row],[Nº DE SEMANA]])</f>
        <v>0</v>
      </c>
      <c r="I582" s="6">
        <f>COUNTIFS('registro operativa'!$G$3:$G$11268,Tabla3[[#This Row],[Nº DE SEMANA]],'registro operativa'!$Y$3:$Y$11268,"&gt;0")</f>
        <v>0</v>
      </c>
      <c r="J582" s="6">
        <f>COUNTIFS('registro operativa'!$G$3:$G$11268,Tabla3[[#This Row],[Nº DE SEMANA]],'registro operativa'!$Y$3:$Y$11268,"&lt;0")</f>
        <v>0</v>
      </c>
      <c r="K582" s="6">
        <f>COUNTIFS('registro operativa'!$H$3:$H$11268,Tabla3[[#This Row],[Nº DE SEMANA]],'registro operativa'!$Y$3:$Y$11268,0)</f>
        <v>0</v>
      </c>
      <c r="L582" s="6" t="str">
        <f t="shared" si="37"/>
        <v/>
      </c>
      <c r="M582" s="6" t="str">
        <f>IFERROR(AVERAGEIFS('registro operativa'!$Y$3:$Y$11268,'registro operativa'!$G$3:$G$11268,Tabla3[[#This Row],[Nº DE SEMANA]],'registro operativa'!$Y$3:$Y$11268,"&gt;0"),"")</f>
        <v/>
      </c>
      <c r="N582" s="6" t="str">
        <f>IFERROR(AVERAGEIFS('registro operativa'!$Y$3:$Y$11268,'registro operativa'!$G$3:$G$11268,Tabla3[[#This Row],[Nº DE SEMANA]],'registro operativa'!$Y$3:$Y$11268,"&lt;0"),"")</f>
        <v/>
      </c>
      <c r="O582" s="6" t="str">
        <f t="shared" si="38"/>
        <v/>
      </c>
      <c r="P582" s="6" t="str">
        <f t="shared" si="39"/>
        <v/>
      </c>
      <c r="Q582" s="23"/>
      <c r="R582" s="23"/>
      <c r="S582" s="23"/>
    </row>
    <row r="583" spans="1:19" x14ac:dyDescent="0.25">
      <c r="A583" s="23"/>
      <c r="B583" s="23"/>
      <c r="C583" s="6">
        <f>IFERROR(COUNTIFS('registro operativa'!$AE$3:$AE$11268,1,'registro operativa'!$G$3:$G$11268,Tabla3[[#This Row],[Nº DE SEMANA]]),"")</f>
        <v>0</v>
      </c>
      <c r="D583" s="6">
        <f>SUMIF(Tabla1[SEMANA],Tabla3[[#This Row],[Nº DE SEMANA]],Tabla1[GROSS])</f>
        <v>0</v>
      </c>
      <c r="E583" s="6">
        <f>SUMIF(Tabla1[SEMANA],Tabla3[[#This Row],[Nº DE SEMANA]],Tabla1[NETO EN PPRO8])</f>
        <v>0</v>
      </c>
      <c r="F583" s="6">
        <f>SUMIF(Tabla1[SEMANA],Tabla3[[#This Row],[Nº DE SEMANA]],Tabla1[FEES])</f>
        <v>0</v>
      </c>
      <c r="G583" s="6" t="str">
        <f t="shared" si="36"/>
        <v/>
      </c>
      <c r="H583" s="6">
        <f>COUNTIF('registro operativa'!$G$3:$G$11268,Tabla3[[#This Row],[Nº DE SEMANA]])</f>
        <v>0</v>
      </c>
      <c r="I583" s="6">
        <f>COUNTIFS('registro operativa'!$G$3:$G$11268,Tabla3[[#This Row],[Nº DE SEMANA]],'registro operativa'!$Y$3:$Y$11268,"&gt;0")</f>
        <v>0</v>
      </c>
      <c r="J583" s="6">
        <f>COUNTIFS('registro operativa'!$G$3:$G$11268,Tabla3[[#This Row],[Nº DE SEMANA]],'registro operativa'!$Y$3:$Y$11268,"&lt;0")</f>
        <v>0</v>
      </c>
      <c r="K583" s="6">
        <f>COUNTIFS('registro operativa'!$H$3:$H$11268,Tabla3[[#This Row],[Nº DE SEMANA]],'registro operativa'!$Y$3:$Y$11268,0)</f>
        <v>0</v>
      </c>
      <c r="L583" s="6" t="str">
        <f t="shared" si="37"/>
        <v/>
      </c>
      <c r="M583" s="6" t="str">
        <f>IFERROR(AVERAGEIFS('registro operativa'!$Y$3:$Y$11268,'registro operativa'!$G$3:$G$11268,Tabla3[[#This Row],[Nº DE SEMANA]],'registro operativa'!$Y$3:$Y$11268,"&gt;0"),"")</f>
        <v/>
      </c>
      <c r="N583" s="6" t="str">
        <f>IFERROR(AVERAGEIFS('registro operativa'!$Y$3:$Y$11268,'registro operativa'!$G$3:$G$11268,Tabla3[[#This Row],[Nº DE SEMANA]],'registro operativa'!$Y$3:$Y$11268,"&lt;0"),"")</f>
        <v/>
      </c>
      <c r="O583" s="6" t="str">
        <f t="shared" si="38"/>
        <v/>
      </c>
      <c r="P583" s="6" t="str">
        <f t="shared" si="39"/>
        <v/>
      </c>
      <c r="Q583" s="23"/>
      <c r="R583" s="23"/>
      <c r="S583" s="23"/>
    </row>
    <row r="584" spans="1:19" x14ac:dyDescent="0.25">
      <c r="A584" s="23"/>
      <c r="B584" s="23"/>
      <c r="C584" s="6">
        <f>IFERROR(COUNTIFS('registro operativa'!$AE$3:$AE$11268,1,'registro operativa'!$G$3:$G$11268,Tabla3[[#This Row],[Nº DE SEMANA]]),"")</f>
        <v>0</v>
      </c>
      <c r="D584" s="6">
        <f>SUMIF(Tabla1[SEMANA],Tabla3[[#This Row],[Nº DE SEMANA]],Tabla1[GROSS])</f>
        <v>0</v>
      </c>
      <c r="E584" s="6">
        <f>SUMIF(Tabla1[SEMANA],Tabla3[[#This Row],[Nº DE SEMANA]],Tabla1[NETO EN PPRO8])</f>
        <v>0</v>
      </c>
      <c r="F584" s="6">
        <f>SUMIF(Tabla1[SEMANA],Tabla3[[#This Row],[Nº DE SEMANA]],Tabla1[FEES])</f>
        <v>0</v>
      </c>
      <c r="G584" s="6" t="str">
        <f t="shared" ref="G584:G647" si="40">IFERROR(E584/C584,"")</f>
        <v/>
      </c>
      <c r="H584" s="6">
        <f>COUNTIF('registro operativa'!$G$3:$G$11268,Tabla3[[#This Row],[Nº DE SEMANA]])</f>
        <v>0</v>
      </c>
      <c r="I584" s="6">
        <f>COUNTIFS('registro operativa'!$G$3:$G$11268,Tabla3[[#This Row],[Nº DE SEMANA]],'registro operativa'!$Y$3:$Y$11268,"&gt;0")</f>
        <v>0</v>
      </c>
      <c r="J584" s="6">
        <f>COUNTIFS('registro operativa'!$G$3:$G$11268,Tabla3[[#This Row],[Nº DE SEMANA]],'registro operativa'!$Y$3:$Y$11268,"&lt;0")</f>
        <v>0</v>
      </c>
      <c r="K584" s="6">
        <f>COUNTIFS('registro operativa'!$H$3:$H$11268,Tabla3[[#This Row],[Nº DE SEMANA]],'registro operativa'!$Y$3:$Y$11268,0)</f>
        <v>0</v>
      </c>
      <c r="L584" s="6" t="str">
        <f t="shared" ref="L584:L647" si="41">IFERROR(H584/C584,"")</f>
        <v/>
      </c>
      <c r="M584" s="6" t="str">
        <f>IFERROR(AVERAGEIFS('registro operativa'!$Y$3:$Y$11268,'registro operativa'!$G$3:$G$11268,Tabla3[[#This Row],[Nº DE SEMANA]],'registro operativa'!$Y$3:$Y$11268,"&gt;0"),"")</f>
        <v/>
      </c>
      <c r="N584" s="6" t="str">
        <f>IFERROR(AVERAGEIFS('registro operativa'!$Y$3:$Y$11268,'registro operativa'!$G$3:$G$11268,Tabla3[[#This Row],[Nº DE SEMANA]],'registro operativa'!$Y$3:$Y$11268,"&lt;0"),"")</f>
        <v/>
      </c>
      <c r="O584" s="6" t="str">
        <f t="shared" ref="O584:O647" si="42">IFERROR(I584/(H584-K584),"")</f>
        <v/>
      </c>
      <c r="P584" s="6" t="str">
        <f t="shared" ref="P584:P647" si="43">IFERROR(M584/N584,"")</f>
        <v/>
      </c>
      <c r="Q584" s="23"/>
      <c r="R584" s="23"/>
      <c r="S584" s="23"/>
    </row>
    <row r="585" spans="1:19" x14ac:dyDescent="0.25">
      <c r="A585" s="23"/>
      <c r="B585" s="23"/>
      <c r="C585" s="6">
        <f>IFERROR(COUNTIFS('registro operativa'!$AE$3:$AE$11268,1,'registro operativa'!$G$3:$G$11268,Tabla3[[#This Row],[Nº DE SEMANA]]),"")</f>
        <v>0</v>
      </c>
      <c r="D585" s="6">
        <f>SUMIF(Tabla1[SEMANA],Tabla3[[#This Row],[Nº DE SEMANA]],Tabla1[GROSS])</f>
        <v>0</v>
      </c>
      <c r="E585" s="6">
        <f>SUMIF(Tabla1[SEMANA],Tabla3[[#This Row],[Nº DE SEMANA]],Tabla1[NETO EN PPRO8])</f>
        <v>0</v>
      </c>
      <c r="F585" s="6">
        <f>SUMIF(Tabla1[SEMANA],Tabla3[[#This Row],[Nº DE SEMANA]],Tabla1[FEES])</f>
        <v>0</v>
      </c>
      <c r="G585" s="6" t="str">
        <f t="shared" si="40"/>
        <v/>
      </c>
      <c r="H585" s="6">
        <f>COUNTIF('registro operativa'!$G$3:$G$11268,Tabla3[[#This Row],[Nº DE SEMANA]])</f>
        <v>0</v>
      </c>
      <c r="I585" s="6">
        <f>COUNTIFS('registro operativa'!$G$3:$G$11268,Tabla3[[#This Row],[Nº DE SEMANA]],'registro operativa'!$Y$3:$Y$11268,"&gt;0")</f>
        <v>0</v>
      </c>
      <c r="J585" s="6">
        <f>COUNTIFS('registro operativa'!$G$3:$G$11268,Tabla3[[#This Row],[Nº DE SEMANA]],'registro operativa'!$Y$3:$Y$11268,"&lt;0")</f>
        <v>0</v>
      </c>
      <c r="K585" s="6">
        <f>COUNTIFS('registro operativa'!$H$3:$H$11268,Tabla3[[#This Row],[Nº DE SEMANA]],'registro operativa'!$Y$3:$Y$11268,0)</f>
        <v>0</v>
      </c>
      <c r="L585" s="6" t="str">
        <f t="shared" si="41"/>
        <v/>
      </c>
      <c r="M585" s="6" t="str">
        <f>IFERROR(AVERAGEIFS('registro operativa'!$Y$3:$Y$11268,'registro operativa'!$G$3:$G$11268,Tabla3[[#This Row],[Nº DE SEMANA]],'registro operativa'!$Y$3:$Y$11268,"&gt;0"),"")</f>
        <v/>
      </c>
      <c r="N585" s="6" t="str">
        <f>IFERROR(AVERAGEIFS('registro operativa'!$Y$3:$Y$11268,'registro operativa'!$G$3:$G$11268,Tabla3[[#This Row],[Nº DE SEMANA]],'registro operativa'!$Y$3:$Y$11268,"&lt;0"),"")</f>
        <v/>
      </c>
      <c r="O585" s="6" t="str">
        <f t="shared" si="42"/>
        <v/>
      </c>
      <c r="P585" s="6" t="str">
        <f t="shared" si="43"/>
        <v/>
      </c>
      <c r="Q585" s="23"/>
      <c r="R585" s="23"/>
      <c r="S585" s="23"/>
    </row>
    <row r="586" spans="1:19" x14ac:dyDescent="0.25">
      <c r="A586" s="23"/>
      <c r="B586" s="23"/>
      <c r="C586" s="6">
        <f>IFERROR(COUNTIFS('registro operativa'!$AE$3:$AE$11268,1,'registro operativa'!$G$3:$G$11268,Tabla3[[#This Row],[Nº DE SEMANA]]),"")</f>
        <v>0</v>
      </c>
      <c r="D586" s="6">
        <f>SUMIF(Tabla1[SEMANA],Tabla3[[#This Row],[Nº DE SEMANA]],Tabla1[GROSS])</f>
        <v>0</v>
      </c>
      <c r="E586" s="6">
        <f>SUMIF(Tabla1[SEMANA],Tabla3[[#This Row],[Nº DE SEMANA]],Tabla1[NETO EN PPRO8])</f>
        <v>0</v>
      </c>
      <c r="F586" s="6">
        <f>SUMIF(Tabla1[SEMANA],Tabla3[[#This Row],[Nº DE SEMANA]],Tabla1[FEES])</f>
        <v>0</v>
      </c>
      <c r="G586" s="6" t="str">
        <f t="shared" si="40"/>
        <v/>
      </c>
      <c r="H586" s="6">
        <f>COUNTIF('registro operativa'!$G$3:$G$11268,Tabla3[[#This Row],[Nº DE SEMANA]])</f>
        <v>0</v>
      </c>
      <c r="I586" s="6">
        <f>COUNTIFS('registro operativa'!$G$3:$G$11268,Tabla3[[#This Row],[Nº DE SEMANA]],'registro operativa'!$Y$3:$Y$11268,"&gt;0")</f>
        <v>0</v>
      </c>
      <c r="J586" s="6">
        <f>COUNTIFS('registro operativa'!$G$3:$G$11268,Tabla3[[#This Row],[Nº DE SEMANA]],'registro operativa'!$Y$3:$Y$11268,"&lt;0")</f>
        <v>0</v>
      </c>
      <c r="K586" s="6">
        <f>COUNTIFS('registro operativa'!$H$3:$H$11268,Tabla3[[#This Row],[Nº DE SEMANA]],'registro operativa'!$Y$3:$Y$11268,0)</f>
        <v>0</v>
      </c>
      <c r="L586" s="6" t="str">
        <f t="shared" si="41"/>
        <v/>
      </c>
      <c r="M586" s="6" t="str">
        <f>IFERROR(AVERAGEIFS('registro operativa'!$Y$3:$Y$11268,'registro operativa'!$G$3:$G$11268,Tabla3[[#This Row],[Nº DE SEMANA]],'registro operativa'!$Y$3:$Y$11268,"&gt;0"),"")</f>
        <v/>
      </c>
      <c r="N586" s="6" t="str">
        <f>IFERROR(AVERAGEIFS('registro operativa'!$Y$3:$Y$11268,'registro operativa'!$G$3:$G$11268,Tabla3[[#This Row],[Nº DE SEMANA]],'registro operativa'!$Y$3:$Y$11268,"&lt;0"),"")</f>
        <v/>
      </c>
      <c r="O586" s="6" t="str">
        <f t="shared" si="42"/>
        <v/>
      </c>
      <c r="P586" s="6" t="str">
        <f t="shared" si="43"/>
        <v/>
      </c>
      <c r="Q586" s="23"/>
      <c r="R586" s="23"/>
      <c r="S586" s="23"/>
    </row>
    <row r="587" spans="1:19" x14ac:dyDescent="0.25">
      <c r="A587" s="23"/>
      <c r="B587" s="23"/>
      <c r="C587" s="6">
        <f>IFERROR(COUNTIFS('registro operativa'!$AE$3:$AE$11268,1,'registro operativa'!$G$3:$G$11268,Tabla3[[#This Row],[Nº DE SEMANA]]),"")</f>
        <v>0</v>
      </c>
      <c r="D587" s="6">
        <f>SUMIF(Tabla1[SEMANA],Tabla3[[#This Row],[Nº DE SEMANA]],Tabla1[GROSS])</f>
        <v>0</v>
      </c>
      <c r="E587" s="6">
        <f>SUMIF(Tabla1[SEMANA],Tabla3[[#This Row],[Nº DE SEMANA]],Tabla1[NETO EN PPRO8])</f>
        <v>0</v>
      </c>
      <c r="F587" s="6">
        <f>SUMIF(Tabla1[SEMANA],Tabla3[[#This Row],[Nº DE SEMANA]],Tabla1[FEES])</f>
        <v>0</v>
      </c>
      <c r="G587" s="6" t="str">
        <f t="shared" si="40"/>
        <v/>
      </c>
      <c r="H587" s="6">
        <f>COUNTIF('registro operativa'!$G$3:$G$11268,Tabla3[[#This Row],[Nº DE SEMANA]])</f>
        <v>0</v>
      </c>
      <c r="I587" s="6">
        <f>COUNTIFS('registro operativa'!$G$3:$G$11268,Tabla3[[#This Row],[Nº DE SEMANA]],'registro operativa'!$Y$3:$Y$11268,"&gt;0")</f>
        <v>0</v>
      </c>
      <c r="J587" s="6">
        <f>COUNTIFS('registro operativa'!$G$3:$G$11268,Tabla3[[#This Row],[Nº DE SEMANA]],'registro operativa'!$Y$3:$Y$11268,"&lt;0")</f>
        <v>0</v>
      </c>
      <c r="K587" s="6">
        <f>COUNTIFS('registro operativa'!$H$3:$H$11268,Tabla3[[#This Row],[Nº DE SEMANA]],'registro operativa'!$Y$3:$Y$11268,0)</f>
        <v>0</v>
      </c>
      <c r="L587" s="6" t="str">
        <f t="shared" si="41"/>
        <v/>
      </c>
      <c r="M587" s="6" t="str">
        <f>IFERROR(AVERAGEIFS('registro operativa'!$Y$3:$Y$11268,'registro operativa'!$G$3:$G$11268,Tabla3[[#This Row],[Nº DE SEMANA]],'registro operativa'!$Y$3:$Y$11268,"&gt;0"),"")</f>
        <v/>
      </c>
      <c r="N587" s="6" t="str">
        <f>IFERROR(AVERAGEIFS('registro operativa'!$Y$3:$Y$11268,'registro operativa'!$G$3:$G$11268,Tabla3[[#This Row],[Nº DE SEMANA]],'registro operativa'!$Y$3:$Y$11268,"&lt;0"),"")</f>
        <v/>
      </c>
      <c r="O587" s="6" t="str">
        <f t="shared" si="42"/>
        <v/>
      </c>
      <c r="P587" s="6" t="str">
        <f t="shared" si="43"/>
        <v/>
      </c>
      <c r="Q587" s="23"/>
      <c r="R587" s="23"/>
      <c r="S587" s="23"/>
    </row>
    <row r="588" spans="1:19" x14ac:dyDescent="0.25">
      <c r="A588" s="23"/>
      <c r="B588" s="23"/>
      <c r="C588" s="6">
        <f>IFERROR(COUNTIFS('registro operativa'!$AE$3:$AE$11268,1,'registro operativa'!$G$3:$G$11268,Tabla3[[#This Row],[Nº DE SEMANA]]),"")</f>
        <v>0</v>
      </c>
      <c r="D588" s="6">
        <f>SUMIF(Tabla1[SEMANA],Tabla3[[#This Row],[Nº DE SEMANA]],Tabla1[GROSS])</f>
        <v>0</v>
      </c>
      <c r="E588" s="6">
        <f>SUMIF(Tabla1[SEMANA],Tabla3[[#This Row],[Nº DE SEMANA]],Tabla1[NETO EN PPRO8])</f>
        <v>0</v>
      </c>
      <c r="F588" s="6">
        <f>SUMIF(Tabla1[SEMANA],Tabla3[[#This Row],[Nº DE SEMANA]],Tabla1[FEES])</f>
        <v>0</v>
      </c>
      <c r="G588" s="6" t="str">
        <f t="shared" si="40"/>
        <v/>
      </c>
      <c r="H588" s="6">
        <f>COUNTIF('registro operativa'!$G$3:$G$11268,Tabla3[[#This Row],[Nº DE SEMANA]])</f>
        <v>0</v>
      </c>
      <c r="I588" s="6">
        <f>COUNTIFS('registro operativa'!$G$3:$G$11268,Tabla3[[#This Row],[Nº DE SEMANA]],'registro operativa'!$Y$3:$Y$11268,"&gt;0")</f>
        <v>0</v>
      </c>
      <c r="J588" s="6">
        <f>COUNTIFS('registro operativa'!$G$3:$G$11268,Tabla3[[#This Row],[Nº DE SEMANA]],'registro operativa'!$Y$3:$Y$11268,"&lt;0")</f>
        <v>0</v>
      </c>
      <c r="K588" s="6">
        <f>COUNTIFS('registro operativa'!$H$3:$H$11268,Tabla3[[#This Row],[Nº DE SEMANA]],'registro operativa'!$Y$3:$Y$11268,0)</f>
        <v>0</v>
      </c>
      <c r="L588" s="6" t="str">
        <f t="shared" si="41"/>
        <v/>
      </c>
      <c r="M588" s="6" t="str">
        <f>IFERROR(AVERAGEIFS('registro operativa'!$Y$3:$Y$11268,'registro operativa'!$G$3:$G$11268,Tabla3[[#This Row],[Nº DE SEMANA]],'registro operativa'!$Y$3:$Y$11268,"&gt;0"),"")</f>
        <v/>
      </c>
      <c r="N588" s="6" t="str">
        <f>IFERROR(AVERAGEIFS('registro operativa'!$Y$3:$Y$11268,'registro operativa'!$G$3:$G$11268,Tabla3[[#This Row],[Nº DE SEMANA]],'registro operativa'!$Y$3:$Y$11268,"&lt;0"),"")</f>
        <v/>
      </c>
      <c r="O588" s="6" t="str">
        <f t="shared" si="42"/>
        <v/>
      </c>
      <c r="P588" s="6" t="str">
        <f t="shared" si="43"/>
        <v/>
      </c>
      <c r="Q588" s="23"/>
      <c r="R588" s="23"/>
      <c r="S588" s="23"/>
    </row>
    <row r="589" spans="1:19" x14ac:dyDescent="0.25">
      <c r="A589" s="23"/>
      <c r="B589" s="23"/>
      <c r="C589" s="6">
        <f>IFERROR(COUNTIFS('registro operativa'!$AE$3:$AE$11268,1,'registro operativa'!$G$3:$G$11268,Tabla3[[#This Row],[Nº DE SEMANA]]),"")</f>
        <v>0</v>
      </c>
      <c r="D589" s="6">
        <f>SUMIF(Tabla1[SEMANA],Tabla3[[#This Row],[Nº DE SEMANA]],Tabla1[GROSS])</f>
        <v>0</v>
      </c>
      <c r="E589" s="6">
        <f>SUMIF(Tabla1[SEMANA],Tabla3[[#This Row],[Nº DE SEMANA]],Tabla1[NETO EN PPRO8])</f>
        <v>0</v>
      </c>
      <c r="F589" s="6">
        <f>SUMIF(Tabla1[SEMANA],Tabla3[[#This Row],[Nº DE SEMANA]],Tabla1[FEES])</f>
        <v>0</v>
      </c>
      <c r="G589" s="6" t="str">
        <f t="shared" si="40"/>
        <v/>
      </c>
      <c r="H589" s="6">
        <f>COUNTIF('registro operativa'!$G$3:$G$11268,Tabla3[[#This Row],[Nº DE SEMANA]])</f>
        <v>0</v>
      </c>
      <c r="I589" s="6">
        <f>COUNTIFS('registro operativa'!$G$3:$G$11268,Tabla3[[#This Row],[Nº DE SEMANA]],'registro operativa'!$Y$3:$Y$11268,"&gt;0")</f>
        <v>0</v>
      </c>
      <c r="J589" s="6">
        <f>COUNTIFS('registro operativa'!$G$3:$G$11268,Tabla3[[#This Row],[Nº DE SEMANA]],'registro operativa'!$Y$3:$Y$11268,"&lt;0")</f>
        <v>0</v>
      </c>
      <c r="K589" s="6">
        <f>COUNTIFS('registro operativa'!$H$3:$H$11268,Tabla3[[#This Row],[Nº DE SEMANA]],'registro operativa'!$Y$3:$Y$11268,0)</f>
        <v>0</v>
      </c>
      <c r="L589" s="6" t="str">
        <f t="shared" si="41"/>
        <v/>
      </c>
      <c r="M589" s="6" t="str">
        <f>IFERROR(AVERAGEIFS('registro operativa'!$Y$3:$Y$11268,'registro operativa'!$G$3:$G$11268,Tabla3[[#This Row],[Nº DE SEMANA]],'registro operativa'!$Y$3:$Y$11268,"&gt;0"),"")</f>
        <v/>
      </c>
      <c r="N589" s="6" t="str">
        <f>IFERROR(AVERAGEIFS('registro operativa'!$Y$3:$Y$11268,'registro operativa'!$G$3:$G$11268,Tabla3[[#This Row],[Nº DE SEMANA]],'registro operativa'!$Y$3:$Y$11268,"&lt;0"),"")</f>
        <v/>
      </c>
      <c r="O589" s="6" t="str">
        <f t="shared" si="42"/>
        <v/>
      </c>
      <c r="P589" s="6" t="str">
        <f t="shared" si="43"/>
        <v/>
      </c>
      <c r="Q589" s="23"/>
      <c r="R589" s="23"/>
      <c r="S589" s="23"/>
    </row>
    <row r="590" spans="1:19" x14ac:dyDescent="0.25">
      <c r="A590" s="23"/>
      <c r="B590" s="23"/>
      <c r="C590" s="6">
        <f>IFERROR(COUNTIFS('registro operativa'!$AE$3:$AE$11268,1,'registro operativa'!$G$3:$G$11268,Tabla3[[#This Row],[Nº DE SEMANA]]),"")</f>
        <v>0</v>
      </c>
      <c r="D590" s="6">
        <f>SUMIF(Tabla1[SEMANA],Tabla3[[#This Row],[Nº DE SEMANA]],Tabla1[GROSS])</f>
        <v>0</v>
      </c>
      <c r="E590" s="6">
        <f>SUMIF(Tabla1[SEMANA],Tabla3[[#This Row],[Nº DE SEMANA]],Tabla1[NETO EN PPRO8])</f>
        <v>0</v>
      </c>
      <c r="F590" s="6">
        <f>SUMIF(Tabla1[SEMANA],Tabla3[[#This Row],[Nº DE SEMANA]],Tabla1[FEES])</f>
        <v>0</v>
      </c>
      <c r="G590" s="6" t="str">
        <f t="shared" si="40"/>
        <v/>
      </c>
      <c r="H590" s="6">
        <f>COUNTIF('registro operativa'!$G$3:$G$11268,Tabla3[[#This Row],[Nº DE SEMANA]])</f>
        <v>0</v>
      </c>
      <c r="I590" s="6">
        <f>COUNTIFS('registro operativa'!$G$3:$G$11268,Tabla3[[#This Row],[Nº DE SEMANA]],'registro operativa'!$Y$3:$Y$11268,"&gt;0")</f>
        <v>0</v>
      </c>
      <c r="J590" s="6">
        <f>COUNTIFS('registro operativa'!$G$3:$G$11268,Tabla3[[#This Row],[Nº DE SEMANA]],'registro operativa'!$Y$3:$Y$11268,"&lt;0")</f>
        <v>0</v>
      </c>
      <c r="K590" s="6">
        <f>COUNTIFS('registro operativa'!$H$3:$H$11268,Tabla3[[#This Row],[Nº DE SEMANA]],'registro operativa'!$Y$3:$Y$11268,0)</f>
        <v>0</v>
      </c>
      <c r="L590" s="6" t="str">
        <f t="shared" si="41"/>
        <v/>
      </c>
      <c r="M590" s="6" t="str">
        <f>IFERROR(AVERAGEIFS('registro operativa'!$Y$3:$Y$11268,'registro operativa'!$G$3:$G$11268,Tabla3[[#This Row],[Nº DE SEMANA]],'registro operativa'!$Y$3:$Y$11268,"&gt;0"),"")</f>
        <v/>
      </c>
      <c r="N590" s="6" t="str">
        <f>IFERROR(AVERAGEIFS('registro operativa'!$Y$3:$Y$11268,'registro operativa'!$G$3:$G$11268,Tabla3[[#This Row],[Nº DE SEMANA]],'registro operativa'!$Y$3:$Y$11268,"&lt;0"),"")</f>
        <v/>
      </c>
      <c r="O590" s="6" t="str">
        <f t="shared" si="42"/>
        <v/>
      </c>
      <c r="P590" s="6" t="str">
        <f t="shared" si="43"/>
        <v/>
      </c>
      <c r="Q590" s="23"/>
      <c r="R590" s="23"/>
      <c r="S590" s="23"/>
    </row>
    <row r="591" spans="1:19" x14ac:dyDescent="0.25">
      <c r="A591" s="23"/>
      <c r="B591" s="23"/>
      <c r="C591" s="6">
        <f>IFERROR(COUNTIFS('registro operativa'!$AE$3:$AE$11268,1,'registro operativa'!$G$3:$G$11268,Tabla3[[#This Row],[Nº DE SEMANA]]),"")</f>
        <v>0</v>
      </c>
      <c r="D591" s="6">
        <f>SUMIF(Tabla1[SEMANA],Tabla3[[#This Row],[Nº DE SEMANA]],Tabla1[GROSS])</f>
        <v>0</v>
      </c>
      <c r="E591" s="6">
        <f>SUMIF(Tabla1[SEMANA],Tabla3[[#This Row],[Nº DE SEMANA]],Tabla1[NETO EN PPRO8])</f>
        <v>0</v>
      </c>
      <c r="F591" s="6">
        <f>SUMIF(Tabla1[SEMANA],Tabla3[[#This Row],[Nº DE SEMANA]],Tabla1[FEES])</f>
        <v>0</v>
      </c>
      <c r="G591" s="6" t="str">
        <f t="shared" si="40"/>
        <v/>
      </c>
      <c r="H591" s="6">
        <f>COUNTIF('registro operativa'!$G$3:$G$11268,Tabla3[[#This Row],[Nº DE SEMANA]])</f>
        <v>0</v>
      </c>
      <c r="I591" s="6">
        <f>COUNTIFS('registro operativa'!$G$3:$G$11268,Tabla3[[#This Row],[Nº DE SEMANA]],'registro operativa'!$Y$3:$Y$11268,"&gt;0")</f>
        <v>0</v>
      </c>
      <c r="J591" s="6">
        <f>COUNTIFS('registro operativa'!$G$3:$G$11268,Tabla3[[#This Row],[Nº DE SEMANA]],'registro operativa'!$Y$3:$Y$11268,"&lt;0")</f>
        <v>0</v>
      </c>
      <c r="K591" s="6">
        <f>COUNTIFS('registro operativa'!$H$3:$H$11268,Tabla3[[#This Row],[Nº DE SEMANA]],'registro operativa'!$Y$3:$Y$11268,0)</f>
        <v>0</v>
      </c>
      <c r="L591" s="6" t="str">
        <f t="shared" si="41"/>
        <v/>
      </c>
      <c r="M591" s="6" t="str">
        <f>IFERROR(AVERAGEIFS('registro operativa'!$Y$3:$Y$11268,'registro operativa'!$G$3:$G$11268,Tabla3[[#This Row],[Nº DE SEMANA]],'registro operativa'!$Y$3:$Y$11268,"&gt;0"),"")</f>
        <v/>
      </c>
      <c r="N591" s="6" t="str">
        <f>IFERROR(AVERAGEIFS('registro operativa'!$Y$3:$Y$11268,'registro operativa'!$G$3:$G$11268,Tabla3[[#This Row],[Nº DE SEMANA]],'registro operativa'!$Y$3:$Y$11268,"&lt;0"),"")</f>
        <v/>
      </c>
      <c r="O591" s="6" t="str">
        <f t="shared" si="42"/>
        <v/>
      </c>
      <c r="P591" s="6" t="str">
        <f t="shared" si="43"/>
        <v/>
      </c>
      <c r="Q591" s="23"/>
      <c r="R591" s="23"/>
      <c r="S591" s="23"/>
    </row>
    <row r="592" spans="1:19" x14ac:dyDescent="0.25">
      <c r="A592" s="23"/>
      <c r="B592" s="23"/>
      <c r="C592" s="6">
        <f>IFERROR(COUNTIFS('registro operativa'!$AE$3:$AE$11268,1,'registro operativa'!$G$3:$G$11268,Tabla3[[#This Row],[Nº DE SEMANA]]),"")</f>
        <v>0</v>
      </c>
      <c r="D592" s="6">
        <f>SUMIF(Tabla1[SEMANA],Tabla3[[#This Row],[Nº DE SEMANA]],Tabla1[GROSS])</f>
        <v>0</v>
      </c>
      <c r="E592" s="6">
        <f>SUMIF(Tabla1[SEMANA],Tabla3[[#This Row],[Nº DE SEMANA]],Tabla1[NETO EN PPRO8])</f>
        <v>0</v>
      </c>
      <c r="F592" s="6">
        <f>SUMIF(Tabla1[SEMANA],Tabla3[[#This Row],[Nº DE SEMANA]],Tabla1[FEES])</f>
        <v>0</v>
      </c>
      <c r="G592" s="6" t="str">
        <f t="shared" si="40"/>
        <v/>
      </c>
      <c r="H592" s="6">
        <f>COUNTIF('registro operativa'!$G$3:$G$11268,Tabla3[[#This Row],[Nº DE SEMANA]])</f>
        <v>0</v>
      </c>
      <c r="I592" s="6">
        <f>COUNTIFS('registro operativa'!$G$3:$G$11268,Tabla3[[#This Row],[Nº DE SEMANA]],'registro operativa'!$Y$3:$Y$11268,"&gt;0")</f>
        <v>0</v>
      </c>
      <c r="J592" s="6">
        <f>COUNTIFS('registro operativa'!$G$3:$G$11268,Tabla3[[#This Row],[Nº DE SEMANA]],'registro operativa'!$Y$3:$Y$11268,"&lt;0")</f>
        <v>0</v>
      </c>
      <c r="K592" s="6">
        <f>COUNTIFS('registro operativa'!$H$3:$H$11268,Tabla3[[#This Row],[Nº DE SEMANA]],'registro operativa'!$Y$3:$Y$11268,0)</f>
        <v>0</v>
      </c>
      <c r="L592" s="6" t="str">
        <f t="shared" si="41"/>
        <v/>
      </c>
      <c r="M592" s="6" t="str">
        <f>IFERROR(AVERAGEIFS('registro operativa'!$Y$3:$Y$11268,'registro operativa'!$G$3:$G$11268,Tabla3[[#This Row],[Nº DE SEMANA]],'registro operativa'!$Y$3:$Y$11268,"&gt;0"),"")</f>
        <v/>
      </c>
      <c r="N592" s="6" t="str">
        <f>IFERROR(AVERAGEIFS('registro operativa'!$Y$3:$Y$11268,'registro operativa'!$G$3:$G$11268,Tabla3[[#This Row],[Nº DE SEMANA]],'registro operativa'!$Y$3:$Y$11268,"&lt;0"),"")</f>
        <v/>
      </c>
      <c r="O592" s="6" t="str">
        <f t="shared" si="42"/>
        <v/>
      </c>
      <c r="P592" s="6" t="str">
        <f t="shared" si="43"/>
        <v/>
      </c>
      <c r="Q592" s="23"/>
      <c r="R592" s="23"/>
      <c r="S592" s="23"/>
    </row>
    <row r="593" spans="1:19" x14ac:dyDescent="0.25">
      <c r="A593" s="23"/>
      <c r="B593" s="23"/>
      <c r="C593" s="6">
        <f>IFERROR(COUNTIFS('registro operativa'!$AE$3:$AE$11268,1,'registro operativa'!$G$3:$G$11268,Tabla3[[#This Row],[Nº DE SEMANA]]),"")</f>
        <v>0</v>
      </c>
      <c r="D593" s="6">
        <f>SUMIF(Tabla1[SEMANA],Tabla3[[#This Row],[Nº DE SEMANA]],Tabla1[GROSS])</f>
        <v>0</v>
      </c>
      <c r="E593" s="6">
        <f>SUMIF(Tabla1[SEMANA],Tabla3[[#This Row],[Nº DE SEMANA]],Tabla1[NETO EN PPRO8])</f>
        <v>0</v>
      </c>
      <c r="F593" s="6">
        <f>SUMIF(Tabla1[SEMANA],Tabla3[[#This Row],[Nº DE SEMANA]],Tabla1[FEES])</f>
        <v>0</v>
      </c>
      <c r="G593" s="6" t="str">
        <f t="shared" si="40"/>
        <v/>
      </c>
      <c r="H593" s="6">
        <f>COUNTIF('registro operativa'!$G$3:$G$11268,Tabla3[[#This Row],[Nº DE SEMANA]])</f>
        <v>0</v>
      </c>
      <c r="I593" s="6">
        <f>COUNTIFS('registro operativa'!$G$3:$G$11268,Tabla3[[#This Row],[Nº DE SEMANA]],'registro operativa'!$Y$3:$Y$11268,"&gt;0")</f>
        <v>0</v>
      </c>
      <c r="J593" s="6">
        <f>COUNTIFS('registro operativa'!$G$3:$G$11268,Tabla3[[#This Row],[Nº DE SEMANA]],'registro operativa'!$Y$3:$Y$11268,"&lt;0")</f>
        <v>0</v>
      </c>
      <c r="K593" s="6">
        <f>COUNTIFS('registro operativa'!$H$3:$H$11268,Tabla3[[#This Row],[Nº DE SEMANA]],'registro operativa'!$Y$3:$Y$11268,0)</f>
        <v>0</v>
      </c>
      <c r="L593" s="6" t="str">
        <f t="shared" si="41"/>
        <v/>
      </c>
      <c r="M593" s="6" t="str">
        <f>IFERROR(AVERAGEIFS('registro operativa'!$Y$3:$Y$11268,'registro operativa'!$G$3:$G$11268,Tabla3[[#This Row],[Nº DE SEMANA]],'registro operativa'!$Y$3:$Y$11268,"&gt;0"),"")</f>
        <v/>
      </c>
      <c r="N593" s="6" t="str">
        <f>IFERROR(AVERAGEIFS('registro operativa'!$Y$3:$Y$11268,'registro operativa'!$G$3:$G$11268,Tabla3[[#This Row],[Nº DE SEMANA]],'registro operativa'!$Y$3:$Y$11268,"&lt;0"),"")</f>
        <v/>
      </c>
      <c r="O593" s="6" t="str">
        <f t="shared" si="42"/>
        <v/>
      </c>
      <c r="P593" s="6" t="str">
        <f t="shared" si="43"/>
        <v/>
      </c>
      <c r="Q593" s="23"/>
      <c r="R593" s="23"/>
      <c r="S593" s="23"/>
    </row>
    <row r="594" spans="1:19" x14ac:dyDescent="0.25">
      <c r="A594" s="23"/>
      <c r="B594" s="23"/>
      <c r="C594" s="6">
        <f>IFERROR(COUNTIFS('registro operativa'!$AE$3:$AE$11268,1,'registro operativa'!$G$3:$G$11268,Tabla3[[#This Row],[Nº DE SEMANA]]),"")</f>
        <v>0</v>
      </c>
      <c r="D594" s="6">
        <f>SUMIF(Tabla1[SEMANA],Tabla3[[#This Row],[Nº DE SEMANA]],Tabla1[GROSS])</f>
        <v>0</v>
      </c>
      <c r="E594" s="6">
        <f>SUMIF(Tabla1[SEMANA],Tabla3[[#This Row],[Nº DE SEMANA]],Tabla1[NETO EN PPRO8])</f>
        <v>0</v>
      </c>
      <c r="F594" s="6">
        <f>SUMIF(Tabla1[SEMANA],Tabla3[[#This Row],[Nº DE SEMANA]],Tabla1[FEES])</f>
        <v>0</v>
      </c>
      <c r="G594" s="6" t="str">
        <f t="shared" si="40"/>
        <v/>
      </c>
      <c r="H594" s="6">
        <f>COUNTIF('registro operativa'!$G$3:$G$11268,Tabla3[[#This Row],[Nº DE SEMANA]])</f>
        <v>0</v>
      </c>
      <c r="I594" s="6">
        <f>COUNTIFS('registro operativa'!$G$3:$G$11268,Tabla3[[#This Row],[Nº DE SEMANA]],'registro operativa'!$Y$3:$Y$11268,"&gt;0")</f>
        <v>0</v>
      </c>
      <c r="J594" s="6">
        <f>COUNTIFS('registro operativa'!$G$3:$G$11268,Tabla3[[#This Row],[Nº DE SEMANA]],'registro operativa'!$Y$3:$Y$11268,"&lt;0")</f>
        <v>0</v>
      </c>
      <c r="K594" s="6">
        <f>COUNTIFS('registro operativa'!$H$3:$H$11268,Tabla3[[#This Row],[Nº DE SEMANA]],'registro operativa'!$Y$3:$Y$11268,0)</f>
        <v>0</v>
      </c>
      <c r="L594" s="6" t="str">
        <f t="shared" si="41"/>
        <v/>
      </c>
      <c r="M594" s="6" t="str">
        <f>IFERROR(AVERAGEIFS('registro operativa'!$Y$3:$Y$11268,'registro operativa'!$G$3:$G$11268,Tabla3[[#This Row],[Nº DE SEMANA]],'registro operativa'!$Y$3:$Y$11268,"&gt;0"),"")</f>
        <v/>
      </c>
      <c r="N594" s="6" t="str">
        <f>IFERROR(AVERAGEIFS('registro operativa'!$Y$3:$Y$11268,'registro operativa'!$G$3:$G$11268,Tabla3[[#This Row],[Nº DE SEMANA]],'registro operativa'!$Y$3:$Y$11268,"&lt;0"),"")</f>
        <v/>
      </c>
      <c r="O594" s="6" t="str">
        <f t="shared" si="42"/>
        <v/>
      </c>
      <c r="P594" s="6" t="str">
        <f t="shared" si="43"/>
        <v/>
      </c>
      <c r="Q594" s="23"/>
      <c r="R594" s="23"/>
      <c r="S594" s="23"/>
    </row>
    <row r="595" spans="1:19" x14ac:dyDescent="0.25">
      <c r="A595" s="23"/>
      <c r="B595" s="23"/>
      <c r="C595" s="6">
        <f>IFERROR(COUNTIFS('registro operativa'!$AE$3:$AE$11268,1,'registro operativa'!$G$3:$G$11268,Tabla3[[#This Row],[Nº DE SEMANA]]),"")</f>
        <v>0</v>
      </c>
      <c r="D595" s="6">
        <f>SUMIF(Tabla1[SEMANA],Tabla3[[#This Row],[Nº DE SEMANA]],Tabla1[GROSS])</f>
        <v>0</v>
      </c>
      <c r="E595" s="6">
        <f>SUMIF(Tabla1[SEMANA],Tabla3[[#This Row],[Nº DE SEMANA]],Tabla1[NETO EN PPRO8])</f>
        <v>0</v>
      </c>
      <c r="F595" s="6">
        <f>SUMIF(Tabla1[SEMANA],Tabla3[[#This Row],[Nº DE SEMANA]],Tabla1[FEES])</f>
        <v>0</v>
      </c>
      <c r="G595" s="6" t="str">
        <f t="shared" si="40"/>
        <v/>
      </c>
      <c r="H595" s="6">
        <f>COUNTIF('registro operativa'!$G$3:$G$11268,Tabla3[[#This Row],[Nº DE SEMANA]])</f>
        <v>0</v>
      </c>
      <c r="I595" s="6">
        <f>COUNTIFS('registro operativa'!$G$3:$G$11268,Tabla3[[#This Row],[Nº DE SEMANA]],'registro operativa'!$Y$3:$Y$11268,"&gt;0")</f>
        <v>0</v>
      </c>
      <c r="J595" s="6">
        <f>COUNTIFS('registro operativa'!$G$3:$G$11268,Tabla3[[#This Row],[Nº DE SEMANA]],'registro operativa'!$Y$3:$Y$11268,"&lt;0")</f>
        <v>0</v>
      </c>
      <c r="K595" s="6">
        <f>COUNTIFS('registro operativa'!$H$3:$H$11268,Tabla3[[#This Row],[Nº DE SEMANA]],'registro operativa'!$Y$3:$Y$11268,0)</f>
        <v>0</v>
      </c>
      <c r="L595" s="6" t="str">
        <f t="shared" si="41"/>
        <v/>
      </c>
      <c r="M595" s="6" t="str">
        <f>IFERROR(AVERAGEIFS('registro operativa'!$Y$3:$Y$11268,'registro operativa'!$G$3:$G$11268,Tabla3[[#This Row],[Nº DE SEMANA]],'registro operativa'!$Y$3:$Y$11268,"&gt;0"),"")</f>
        <v/>
      </c>
      <c r="N595" s="6" t="str">
        <f>IFERROR(AVERAGEIFS('registro operativa'!$Y$3:$Y$11268,'registro operativa'!$G$3:$G$11268,Tabla3[[#This Row],[Nº DE SEMANA]],'registro operativa'!$Y$3:$Y$11268,"&lt;0"),"")</f>
        <v/>
      </c>
      <c r="O595" s="6" t="str">
        <f t="shared" si="42"/>
        <v/>
      </c>
      <c r="P595" s="6" t="str">
        <f t="shared" si="43"/>
        <v/>
      </c>
      <c r="Q595" s="23"/>
      <c r="R595" s="23"/>
      <c r="S595" s="23"/>
    </row>
    <row r="596" spans="1:19" x14ac:dyDescent="0.25">
      <c r="A596" s="23"/>
      <c r="B596" s="23"/>
      <c r="C596" s="6">
        <f>IFERROR(COUNTIFS('registro operativa'!$AE$3:$AE$11268,1,'registro operativa'!$G$3:$G$11268,Tabla3[[#This Row],[Nº DE SEMANA]]),"")</f>
        <v>0</v>
      </c>
      <c r="D596" s="6">
        <f>SUMIF(Tabla1[SEMANA],Tabla3[[#This Row],[Nº DE SEMANA]],Tabla1[GROSS])</f>
        <v>0</v>
      </c>
      <c r="E596" s="6">
        <f>SUMIF(Tabla1[SEMANA],Tabla3[[#This Row],[Nº DE SEMANA]],Tabla1[NETO EN PPRO8])</f>
        <v>0</v>
      </c>
      <c r="F596" s="6">
        <f>SUMIF(Tabla1[SEMANA],Tabla3[[#This Row],[Nº DE SEMANA]],Tabla1[FEES])</f>
        <v>0</v>
      </c>
      <c r="G596" s="6" t="str">
        <f t="shared" si="40"/>
        <v/>
      </c>
      <c r="H596" s="6">
        <f>COUNTIF('registro operativa'!$G$3:$G$11268,Tabla3[[#This Row],[Nº DE SEMANA]])</f>
        <v>0</v>
      </c>
      <c r="I596" s="6">
        <f>COUNTIFS('registro operativa'!$G$3:$G$11268,Tabla3[[#This Row],[Nº DE SEMANA]],'registro operativa'!$Y$3:$Y$11268,"&gt;0")</f>
        <v>0</v>
      </c>
      <c r="J596" s="6">
        <f>COUNTIFS('registro operativa'!$G$3:$G$11268,Tabla3[[#This Row],[Nº DE SEMANA]],'registro operativa'!$Y$3:$Y$11268,"&lt;0")</f>
        <v>0</v>
      </c>
      <c r="K596" s="6">
        <f>COUNTIFS('registro operativa'!$H$3:$H$11268,Tabla3[[#This Row],[Nº DE SEMANA]],'registro operativa'!$Y$3:$Y$11268,0)</f>
        <v>0</v>
      </c>
      <c r="L596" s="6" t="str">
        <f t="shared" si="41"/>
        <v/>
      </c>
      <c r="M596" s="6" t="str">
        <f>IFERROR(AVERAGEIFS('registro operativa'!$Y$3:$Y$11268,'registro operativa'!$G$3:$G$11268,Tabla3[[#This Row],[Nº DE SEMANA]],'registro operativa'!$Y$3:$Y$11268,"&gt;0"),"")</f>
        <v/>
      </c>
      <c r="N596" s="6" t="str">
        <f>IFERROR(AVERAGEIFS('registro operativa'!$Y$3:$Y$11268,'registro operativa'!$G$3:$G$11268,Tabla3[[#This Row],[Nº DE SEMANA]],'registro operativa'!$Y$3:$Y$11268,"&lt;0"),"")</f>
        <v/>
      </c>
      <c r="O596" s="6" t="str">
        <f t="shared" si="42"/>
        <v/>
      </c>
      <c r="P596" s="6" t="str">
        <f t="shared" si="43"/>
        <v/>
      </c>
      <c r="Q596" s="23"/>
      <c r="R596" s="23"/>
      <c r="S596" s="23"/>
    </row>
    <row r="597" spans="1:19" x14ac:dyDescent="0.25">
      <c r="A597" s="23"/>
      <c r="B597" s="23"/>
      <c r="C597" s="6">
        <f>IFERROR(COUNTIFS('registro operativa'!$AE$3:$AE$11268,1,'registro operativa'!$G$3:$G$11268,Tabla3[[#This Row],[Nº DE SEMANA]]),"")</f>
        <v>0</v>
      </c>
      <c r="D597" s="6">
        <f>SUMIF(Tabla1[SEMANA],Tabla3[[#This Row],[Nº DE SEMANA]],Tabla1[GROSS])</f>
        <v>0</v>
      </c>
      <c r="E597" s="6">
        <f>SUMIF(Tabla1[SEMANA],Tabla3[[#This Row],[Nº DE SEMANA]],Tabla1[NETO EN PPRO8])</f>
        <v>0</v>
      </c>
      <c r="F597" s="6">
        <f>SUMIF(Tabla1[SEMANA],Tabla3[[#This Row],[Nº DE SEMANA]],Tabla1[FEES])</f>
        <v>0</v>
      </c>
      <c r="G597" s="6" t="str">
        <f t="shared" si="40"/>
        <v/>
      </c>
      <c r="H597" s="6">
        <f>COUNTIF('registro operativa'!$G$3:$G$11268,Tabla3[[#This Row],[Nº DE SEMANA]])</f>
        <v>0</v>
      </c>
      <c r="I597" s="6">
        <f>COUNTIFS('registro operativa'!$G$3:$G$11268,Tabla3[[#This Row],[Nº DE SEMANA]],'registro operativa'!$Y$3:$Y$11268,"&gt;0")</f>
        <v>0</v>
      </c>
      <c r="J597" s="6">
        <f>COUNTIFS('registro operativa'!$G$3:$G$11268,Tabla3[[#This Row],[Nº DE SEMANA]],'registro operativa'!$Y$3:$Y$11268,"&lt;0")</f>
        <v>0</v>
      </c>
      <c r="K597" s="6">
        <f>COUNTIFS('registro operativa'!$H$3:$H$11268,Tabla3[[#This Row],[Nº DE SEMANA]],'registro operativa'!$Y$3:$Y$11268,0)</f>
        <v>0</v>
      </c>
      <c r="L597" s="6" t="str">
        <f t="shared" si="41"/>
        <v/>
      </c>
      <c r="M597" s="6" t="str">
        <f>IFERROR(AVERAGEIFS('registro operativa'!$Y$3:$Y$11268,'registro operativa'!$G$3:$G$11268,Tabla3[[#This Row],[Nº DE SEMANA]],'registro operativa'!$Y$3:$Y$11268,"&gt;0"),"")</f>
        <v/>
      </c>
      <c r="N597" s="6" t="str">
        <f>IFERROR(AVERAGEIFS('registro operativa'!$Y$3:$Y$11268,'registro operativa'!$G$3:$G$11268,Tabla3[[#This Row],[Nº DE SEMANA]],'registro operativa'!$Y$3:$Y$11268,"&lt;0"),"")</f>
        <v/>
      </c>
      <c r="O597" s="6" t="str">
        <f t="shared" si="42"/>
        <v/>
      </c>
      <c r="P597" s="6" t="str">
        <f t="shared" si="43"/>
        <v/>
      </c>
      <c r="Q597" s="23"/>
      <c r="R597" s="23"/>
      <c r="S597" s="23"/>
    </row>
    <row r="598" spans="1:19" x14ac:dyDescent="0.25">
      <c r="A598" s="23"/>
      <c r="B598" s="23"/>
      <c r="C598" s="6">
        <f>IFERROR(COUNTIFS('registro operativa'!$AE$3:$AE$11268,1,'registro operativa'!$G$3:$G$11268,Tabla3[[#This Row],[Nº DE SEMANA]]),"")</f>
        <v>0</v>
      </c>
      <c r="D598" s="6">
        <f>SUMIF(Tabla1[SEMANA],Tabla3[[#This Row],[Nº DE SEMANA]],Tabla1[GROSS])</f>
        <v>0</v>
      </c>
      <c r="E598" s="6">
        <f>SUMIF(Tabla1[SEMANA],Tabla3[[#This Row],[Nº DE SEMANA]],Tabla1[NETO EN PPRO8])</f>
        <v>0</v>
      </c>
      <c r="F598" s="6">
        <f>SUMIF(Tabla1[SEMANA],Tabla3[[#This Row],[Nº DE SEMANA]],Tabla1[FEES])</f>
        <v>0</v>
      </c>
      <c r="G598" s="6" t="str">
        <f t="shared" si="40"/>
        <v/>
      </c>
      <c r="H598" s="6">
        <f>COUNTIF('registro operativa'!$G$3:$G$11268,Tabla3[[#This Row],[Nº DE SEMANA]])</f>
        <v>0</v>
      </c>
      <c r="I598" s="6">
        <f>COUNTIFS('registro operativa'!$G$3:$G$11268,Tabla3[[#This Row],[Nº DE SEMANA]],'registro operativa'!$Y$3:$Y$11268,"&gt;0")</f>
        <v>0</v>
      </c>
      <c r="J598" s="6">
        <f>COUNTIFS('registro operativa'!$G$3:$G$11268,Tabla3[[#This Row],[Nº DE SEMANA]],'registro operativa'!$Y$3:$Y$11268,"&lt;0")</f>
        <v>0</v>
      </c>
      <c r="K598" s="6">
        <f>COUNTIFS('registro operativa'!$H$3:$H$11268,Tabla3[[#This Row],[Nº DE SEMANA]],'registro operativa'!$Y$3:$Y$11268,0)</f>
        <v>0</v>
      </c>
      <c r="L598" s="6" t="str">
        <f t="shared" si="41"/>
        <v/>
      </c>
      <c r="M598" s="6" t="str">
        <f>IFERROR(AVERAGEIFS('registro operativa'!$Y$3:$Y$11268,'registro operativa'!$G$3:$G$11268,Tabla3[[#This Row],[Nº DE SEMANA]],'registro operativa'!$Y$3:$Y$11268,"&gt;0"),"")</f>
        <v/>
      </c>
      <c r="N598" s="6" t="str">
        <f>IFERROR(AVERAGEIFS('registro operativa'!$Y$3:$Y$11268,'registro operativa'!$G$3:$G$11268,Tabla3[[#This Row],[Nº DE SEMANA]],'registro operativa'!$Y$3:$Y$11268,"&lt;0"),"")</f>
        <v/>
      </c>
      <c r="O598" s="6" t="str">
        <f t="shared" si="42"/>
        <v/>
      </c>
      <c r="P598" s="6" t="str">
        <f t="shared" si="43"/>
        <v/>
      </c>
      <c r="Q598" s="23"/>
      <c r="R598" s="23"/>
      <c r="S598" s="23"/>
    </row>
    <row r="599" spans="1:19" x14ac:dyDescent="0.25">
      <c r="A599" s="23"/>
      <c r="B599" s="23"/>
      <c r="C599" s="6">
        <f>IFERROR(COUNTIFS('registro operativa'!$AE$3:$AE$11268,1,'registro operativa'!$G$3:$G$11268,Tabla3[[#This Row],[Nº DE SEMANA]]),"")</f>
        <v>0</v>
      </c>
      <c r="D599" s="6">
        <f>SUMIF(Tabla1[SEMANA],Tabla3[[#This Row],[Nº DE SEMANA]],Tabla1[GROSS])</f>
        <v>0</v>
      </c>
      <c r="E599" s="6">
        <f>SUMIF(Tabla1[SEMANA],Tabla3[[#This Row],[Nº DE SEMANA]],Tabla1[NETO EN PPRO8])</f>
        <v>0</v>
      </c>
      <c r="F599" s="6">
        <f>SUMIF(Tabla1[SEMANA],Tabla3[[#This Row],[Nº DE SEMANA]],Tabla1[FEES])</f>
        <v>0</v>
      </c>
      <c r="G599" s="6" t="str">
        <f t="shared" si="40"/>
        <v/>
      </c>
      <c r="H599" s="6">
        <f>COUNTIF('registro operativa'!$G$3:$G$11268,Tabla3[[#This Row],[Nº DE SEMANA]])</f>
        <v>0</v>
      </c>
      <c r="I599" s="6">
        <f>COUNTIFS('registro operativa'!$G$3:$G$11268,Tabla3[[#This Row],[Nº DE SEMANA]],'registro operativa'!$Y$3:$Y$11268,"&gt;0")</f>
        <v>0</v>
      </c>
      <c r="J599" s="6">
        <f>COUNTIFS('registro operativa'!$G$3:$G$11268,Tabla3[[#This Row],[Nº DE SEMANA]],'registro operativa'!$Y$3:$Y$11268,"&lt;0")</f>
        <v>0</v>
      </c>
      <c r="K599" s="6">
        <f>COUNTIFS('registro operativa'!$H$3:$H$11268,Tabla3[[#This Row],[Nº DE SEMANA]],'registro operativa'!$Y$3:$Y$11268,0)</f>
        <v>0</v>
      </c>
      <c r="L599" s="6" t="str">
        <f t="shared" si="41"/>
        <v/>
      </c>
      <c r="M599" s="6" t="str">
        <f>IFERROR(AVERAGEIFS('registro operativa'!$Y$3:$Y$11268,'registro operativa'!$G$3:$G$11268,Tabla3[[#This Row],[Nº DE SEMANA]],'registro operativa'!$Y$3:$Y$11268,"&gt;0"),"")</f>
        <v/>
      </c>
      <c r="N599" s="6" t="str">
        <f>IFERROR(AVERAGEIFS('registro operativa'!$Y$3:$Y$11268,'registro operativa'!$G$3:$G$11268,Tabla3[[#This Row],[Nº DE SEMANA]],'registro operativa'!$Y$3:$Y$11268,"&lt;0"),"")</f>
        <v/>
      </c>
      <c r="O599" s="6" t="str">
        <f t="shared" si="42"/>
        <v/>
      </c>
      <c r="P599" s="6" t="str">
        <f t="shared" si="43"/>
        <v/>
      </c>
      <c r="Q599" s="23"/>
      <c r="R599" s="23"/>
      <c r="S599" s="23"/>
    </row>
    <row r="600" spans="1:19" x14ac:dyDescent="0.25">
      <c r="A600" s="23"/>
      <c r="B600" s="23"/>
      <c r="C600" s="6">
        <f>IFERROR(COUNTIFS('registro operativa'!$AE$3:$AE$11268,1,'registro operativa'!$G$3:$G$11268,Tabla3[[#This Row],[Nº DE SEMANA]]),"")</f>
        <v>0</v>
      </c>
      <c r="D600" s="6">
        <f>SUMIF(Tabla1[SEMANA],Tabla3[[#This Row],[Nº DE SEMANA]],Tabla1[GROSS])</f>
        <v>0</v>
      </c>
      <c r="E600" s="6">
        <f>SUMIF(Tabla1[SEMANA],Tabla3[[#This Row],[Nº DE SEMANA]],Tabla1[NETO EN PPRO8])</f>
        <v>0</v>
      </c>
      <c r="F600" s="6">
        <f>SUMIF(Tabla1[SEMANA],Tabla3[[#This Row],[Nº DE SEMANA]],Tabla1[FEES])</f>
        <v>0</v>
      </c>
      <c r="G600" s="6" t="str">
        <f t="shared" si="40"/>
        <v/>
      </c>
      <c r="H600" s="6">
        <f>COUNTIF('registro operativa'!$G$3:$G$11268,Tabla3[[#This Row],[Nº DE SEMANA]])</f>
        <v>0</v>
      </c>
      <c r="I600" s="6">
        <f>COUNTIFS('registro operativa'!$G$3:$G$11268,Tabla3[[#This Row],[Nº DE SEMANA]],'registro operativa'!$Y$3:$Y$11268,"&gt;0")</f>
        <v>0</v>
      </c>
      <c r="J600" s="6">
        <f>COUNTIFS('registro operativa'!$G$3:$G$11268,Tabla3[[#This Row],[Nº DE SEMANA]],'registro operativa'!$Y$3:$Y$11268,"&lt;0")</f>
        <v>0</v>
      </c>
      <c r="K600" s="6">
        <f>COUNTIFS('registro operativa'!$H$3:$H$11268,Tabla3[[#This Row],[Nº DE SEMANA]],'registro operativa'!$Y$3:$Y$11268,0)</f>
        <v>0</v>
      </c>
      <c r="L600" s="6" t="str">
        <f t="shared" si="41"/>
        <v/>
      </c>
      <c r="M600" s="6" t="str">
        <f>IFERROR(AVERAGEIFS('registro operativa'!$Y$3:$Y$11268,'registro operativa'!$G$3:$G$11268,Tabla3[[#This Row],[Nº DE SEMANA]],'registro operativa'!$Y$3:$Y$11268,"&gt;0"),"")</f>
        <v/>
      </c>
      <c r="N600" s="6" t="str">
        <f>IFERROR(AVERAGEIFS('registro operativa'!$Y$3:$Y$11268,'registro operativa'!$G$3:$G$11268,Tabla3[[#This Row],[Nº DE SEMANA]],'registro operativa'!$Y$3:$Y$11268,"&lt;0"),"")</f>
        <v/>
      </c>
      <c r="O600" s="6" t="str">
        <f t="shared" si="42"/>
        <v/>
      </c>
      <c r="P600" s="6" t="str">
        <f t="shared" si="43"/>
        <v/>
      </c>
      <c r="Q600" s="23"/>
      <c r="R600" s="23"/>
      <c r="S600" s="23"/>
    </row>
    <row r="601" spans="1:19" x14ac:dyDescent="0.25">
      <c r="A601" s="23"/>
      <c r="B601" s="23"/>
      <c r="C601" s="6">
        <f>IFERROR(COUNTIFS('registro operativa'!$AE$3:$AE$11268,1,'registro operativa'!$G$3:$G$11268,Tabla3[[#This Row],[Nº DE SEMANA]]),"")</f>
        <v>0</v>
      </c>
      <c r="D601" s="6">
        <f>SUMIF(Tabla1[SEMANA],Tabla3[[#This Row],[Nº DE SEMANA]],Tabla1[GROSS])</f>
        <v>0</v>
      </c>
      <c r="E601" s="6">
        <f>SUMIF(Tabla1[SEMANA],Tabla3[[#This Row],[Nº DE SEMANA]],Tabla1[NETO EN PPRO8])</f>
        <v>0</v>
      </c>
      <c r="F601" s="6">
        <f>SUMIF(Tabla1[SEMANA],Tabla3[[#This Row],[Nº DE SEMANA]],Tabla1[FEES])</f>
        <v>0</v>
      </c>
      <c r="G601" s="6" t="str">
        <f t="shared" si="40"/>
        <v/>
      </c>
      <c r="H601" s="6">
        <f>COUNTIF('registro operativa'!$G$3:$G$11268,Tabla3[[#This Row],[Nº DE SEMANA]])</f>
        <v>0</v>
      </c>
      <c r="I601" s="6">
        <f>COUNTIFS('registro operativa'!$G$3:$G$11268,Tabla3[[#This Row],[Nº DE SEMANA]],'registro operativa'!$Y$3:$Y$11268,"&gt;0")</f>
        <v>0</v>
      </c>
      <c r="J601" s="6">
        <f>COUNTIFS('registro operativa'!$G$3:$G$11268,Tabla3[[#This Row],[Nº DE SEMANA]],'registro operativa'!$Y$3:$Y$11268,"&lt;0")</f>
        <v>0</v>
      </c>
      <c r="K601" s="6">
        <f>COUNTIFS('registro operativa'!$H$3:$H$11268,Tabla3[[#This Row],[Nº DE SEMANA]],'registro operativa'!$Y$3:$Y$11268,0)</f>
        <v>0</v>
      </c>
      <c r="L601" s="6" t="str">
        <f t="shared" si="41"/>
        <v/>
      </c>
      <c r="M601" s="6" t="str">
        <f>IFERROR(AVERAGEIFS('registro operativa'!$Y$3:$Y$11268,'registro operativa'!$G$3:$G$11268,Tabla3[[#This Row],[Nº DE SEMANA]],'registro operativa'!$Y$3:$Y$11268,"&gt;0"),"")</f>
        <v/>
      </c>
      <c r="N601" s="6" t="str">
        <f>IFERROR(AVERAGEIFS('registro operativa'!$Y$3:$Y$11268,'registro operativa'!$G$3:$G$11268,Tabla3[[#This Row],[Nº DE SEMANA]],'registro operativa'!$Y$3:$Y$11268,"&lt;0"),"")</f>
        <v/>
      </c>
      <c r="O601" s="6" t="str">
        <f t="shared" si="42"/>
        <v/>
      </c>
      <c r="P601" s="6" t="str">
        <f t="shared" si="43"/>
        <v/>
      </c>
      <c r="Q601" s="23"/>
      <c r="R601" s="23"/>
      <c r="S601" s="23"/>
    </row>
    <row r="602" spans="1:19" x14ac:dyDescent="0.25">
      <c r="A602" s="23"/>
      <c r="B602" s="23"/>
      <c r="C602" s="6">
        <f>IFERROR(COUNTIFS('registro operativa'!$AE$3:$AE$11268,1,'registro operativa'!$G$3:$G$11268,Tabla3[[#This Row],[Nº DE SEMANA]]),"")</f>
        <v>0</v>
      </c>
      <c r="D602" s="6">
        <f>SUMIF(Tabla1[SEMANA],Tabla3[[#This Row],[Nº DE SEMANA]],Tabla1[GROSS])</f>
        <v>0</v>
      </c>
      <c r="E602" s="6">
        <f>SUMIF(Tabla1[SEMANA],Tabla3[[#This Row],[Nº DE SEMANA]],Tabla1[NETO EN PPRO8])</f>
        <v>0</v>
      </c>
      <c r="F602" s="6">
        <f>SUMIF(Tabla1[SEMANA],Tabla3[[#This Row],[Nº DE SEMANA]],Tabla1[FEES])</f>
        <v>0</v>
      </c>
      <c r="G602" s="6" t="str">
        <f t="shared" si="40"/>
        <v/>
      </c>
      <c r="H602" s="6">
        <f>COUNTIF('registro operativa'!$G$3:$G$11268,Tabla3[[#This Row],[Nº DE SEMANA]])</f>
        <v>0</v>
      </c>
      <c r="I602" s="6">
        <f>COUNTIFS('registro operativa'!$G$3:$G$11268,Tabla3[[#This Row],[Nº DE SEMANA]],'registro operativa'!$Y$3:$Y$11268,"&gt;0")</f>
        <v>0</v>
      </c>
      <c r="J602" s="6">
        <f>COUNTIFS('registro operativa'!$G$3:$G$11268,Tabla3[[#This Row],[Nº DE SEMANA]],'registro operativa'!$Y$3:$Y$11268,"&lt;0")</f>
        <v>0</v>
      </c>
      <c r="K602" s="6">
        <f>COUNTIFS('registro operativa'!$H$3:$H$11268,Tabla3[[#This Row],[Nº DE SEMANA]],'registro operativa'!$Y$3:$Y$11268,0)</f>
        <v>0</v>
      </c>
      <c r="L602" s="6" t="str">
        <f t="shared" si="41"/>
        <v/>
      </c>
      <c r="M602" s="6" t="str">
        <f>IFERROR(AVERAGEIFS('registro operativa'!$Y$3:$Y$11268,'registro operativa'!$G$3:$G$11268,Tabla3[[#This Row],[Nº DE SEMANA]],'registro operativa'!$Y$3:$Y$11268,"&gt;0"),"")</f>
        <v/>
      </c>
      <c r="N602" s="6" t="str">
        <f>IFERROR(AVERAGEIFS('registro operativa'!$Y$3:$Y$11268,'registro operativa'!$G$3:$G$11268,Tabla3[[#This Row],[Nº DE SEMANA]],'registro operativa'!$Y$3:$Y$11268,"&lt;0"),"")</f>
        <v/>
      </c>
      <c r="O602" s="6" t="str">
        <f t="shared" si="42"/>
        <v/>
      </c>
      <c r="P602" s="6" t="str">
        <f t="shared" si="43"/>
        <v/>
      </c>
      <c r="Q602" s="23"/>
      <c r="R602" s="23"/>
      <c r="S602" s="23"/>
    </row>
    <row r="603" spans="1:19" x14ac:dyDescent="0.25">
      <c r="A603" s="23"/>
      <c r="B603" s="23"/>
      <c r="C603" s="6">
        <f>IFERROR(COUNTIFS('registro operativa'!$AE$3:$AE$11268,1,'registro operativa'!$G$3:$G$11268,Tabla3[[#This Row],[Nº DE SEMANA]]),"")</f>
        <v>0</v>
      </c>
      <c r="D603" s="6">
        <f>SUMIF(Tabla1[SEMANA],Tabla3[[#This Row],[Nº DE SEMANA]],Tabla1[GROSS])</f>
        <v>0</v>
      </c>
      <c r="E603" s="6">
        <f>SUMIF(Tabla1[SEMANA],Tabla3[[#This Row],[Nº DE SEMANA]],Tabla1[NETO EN PPRO8])</f>
        <v>0</v>
      </c>
      <c r="F603" s="6">
        <f>SUMIF(Tabla1[SEMANA],Tabla3[[#This Row],[Nº DE SEMANA]],Tabla1[FEES])</f>
        <v>0</v>
      </c>
      <c r="G603" s="6" t="str">
        <f t="shared" si="40"/>
        <v/>
      </c>
      <c r="H603" s="6">
        <f>COUNTIF('registro operativa'!$G$3:$G$11268,Tabla3[[#This Row],[Nº DE SEMANA]])</f>
        <v>0</v>
      </c>
      <c r="I603" s="6">
        <f>COUNTIFS('registro operativa'!$G$3:$G$11268,Tabla3[[#This Row],[Nº DE SEMANA]],'registro operativa'!$Y$3:$Y$11268,"&gt;0")</f>
        <v>0</v>
      </c>
      <c r="J603" s="6">
        <f>COUNTIFS('registro operativa'!$G$3:$G$11268,Tabla3[[#This Row],[Nº DE SEMANA]],'registro operativa'!$Y$3:$Y$11268,"&lt;0")</f>
        <v>0</v>
      </c>
      <c r="K603" s="6">
        <f>COUNTIFS('registro operativa'!$H$3:$H$11268,Tabla3[[#This Row],[Nº DE SEMANA]],'registro operativa'!$Y$3:$Y$11268,0)</f>
        <v>0</v>
      </c>
      <c r="L603" s="6" t="str">
        <f t="shared" si="41"/>
        <v/>
      </c>
      <c r="M603" s="6" t="str">
        <f>IFERROR(AVERAGEIFS('registro operativa'!$Y$3:$Y$11268,'registro operativa'!$G$3:$G$11268,Tabla3[[#This Row],[Nº DE SEMANA]],'registro operativa'!$Y$3:$Y$11268,"&gt;0"),"")</f>
        <v/>
      </c>
      <c r="N603" s="6" t="str">
        <f>IFERROR(AVERAGEIFS('registro operativa'!$Y$3:$Y$11268,'registro operativa'!$G$3:$G$11268,Tabla3[[#This Row],[Nº DE SEMANA]],'registro operativa'!$Y$3:$Y$11268,"&lt;0"),"")</f>
        <v/>
      </c>
      <c r="O603" s="6" t="str">
        <f t="shared" si="42"/>
        <v/>
      </c>
      <c r="P603" s="6" t="str">
        <f t="shared" si="43"/>
        <v/>
      </c>
      <c r="Q603" s="23"/>
      <c r="R603" s="23"/>
      <c r="S603" s="23"/>
    </row>
    <row r="604" spans="1:19" x14ac:dyDescent="0.25">
      <c r="A604" s="23"/>
      <c r="B604" s="23"/>
      <c r="C604" s="6">
        <f>IFERROR(COUNTIFS('registro operativa'!$AE$3:$AE$11268,1,'registro operativa'!$G$3:$G$11268,Tabla3[[#This Row],[Nº DE SEMANA]]),"")</f>
        <v>0</v>
      </c>
      <c r="D604" s="6">
        <f>SUMIF(Tabla1[SEMANA],Tabla3[[#This Row],[Nº DE SEMANA]],Tabla1[GROSS])</f>
        <v>0</v>
      </c>
      <c r="E604" s="6">
        <f>SUMIF(Tabla1[SEMANA],Tabla3[[#This Row],[Nº DE SEMANA]],Tabla1[NETO EN PPRO8])</f>
        <v>0</v>
      </c>
      <c r="F604" s="6">
        <f>SUMIF(Tabla1[SEMANA],Tabla3[[#This Row],[Nº DE SEMANA]],Tabla1[FEES])</f>
        <v>0</v>
      </c>
      <c r="G604" s="6" t="str">
        <f t="shared" si="40"/>
        <v/>
      </c>
      <c r="H604" s="6">
        <f>COUNTIF('registro operativa'!$G$3:$G$11268,Tabla3[[#This Row],[Nº DE SEMANA]])</f>
        <v>0</v>
      </c>
      <c r="I604" s="6">
        <f>COUNTIFS('registro operativa'!$G$3:$G$11268,Tabla3[[#This Row],[Nº DE SEMANA]],'registro operativa'!$Y$3:$Y$11268,"&gt;0")</f>
        <v>0</v>
      </c>
      <c r="J604" s="6">
        <f>COUNTIFS('registro operativa'!$G$3:$G$11268,Tabla3[[#This Row],[Nº DE SEMANA]],'registro operativa'!$Y$3:$Y$11268,"&lt;0")</f>
        <v>0</v>
      </c>
      <c r="K604" s="6">
        <f>COUNTIFS('registro operativa'!$H$3:$H$11268,Tabla3[[#This Row],[Nº DE SEMANA]],'registro operativa'!$Y$3:$Y$11268,0)</f>
        <v>0</v>
      </c>
      <c r="L604" s="6" t="str">
        <f t="shared" si="41"/>
        <v/>
      </c>
      <c r="M604" s="6" t="str">
        <f>IFERROR(AVERAGEIFS('registro operativa'!$Y$3:$Y$11268,'registro operativa'!$G$3:$G$11268,Tabla3[[#This Row],[Nº DE SEMANA]],'registro operativa'!$Y$3:$Y$11268,"&gt;0"),"")</f>
        <v/>
      </c>
      <c r="N604" s="6" t="str">
        <f>IFERROR(AVERAGEIFS('registro operativa'!$Y$3:$Y$11268,'registro operativa'!$G$3:$G$11268,Tabla3[[#This Row],[Nº DE SEMANA]],'registro operativa'!$Y$3:$Y$11268,"&lt;0"),"")</f>
        <v/>
      </c>
      <c r="O604" s="6" t="str">
        <f t="shared" si="42"/>
        <v/>
      </c>
      <c r="P604" s="6" t="str">
        <f t="shared" si="43"/>
        <v/>
      </c>
      <c r="Q604" s="23"/>
      <c r="R604" s="23"/>
      <c r="S604" s="23"/>
    </row>
    <row r="605" spans="1:19" x14ac:dyDescent="0.25">
      <c r="A605" s="23"/>
      <c r="B605" s="23"/>
      <c r="C605" s="6">
        <f>IFERROR(COUNTIFS('registro operativa'!$AE$3:$AE$11268,1,'registro operativa'!$G$3:$G$11268,Tabla3[[#This Row],[Nº DE SEMANA]]),"")</f>
        <v>0</v>
      </c>
      <c r="D605" s="6">
        <f>SUMIF(Tabla1[SEMANA],Tabla3[[#This Row],[Nº DE SEMANA]],Tabla1[GROSS])</f>
        <v>0</v>
      </c>
      <c r="E605" s="6">
        <f>SUMIF(Tabla1[SEMANA],Tabla3[[#This Row],[Nº DE SEMANA]],Tabla1[NETO EN PPRO8])</f>
        <v>0</v>
      </c>
      <c r="F605" s="6">
        <f>SUMIF(Tabla1[SEMANA],Tabla3[[#This Row],[Nº DE SEMANA]],Tabla1[FEES])</f>
        <v>0</v>
      </c>
      <c r="G605" s="6" t="str">
        <f t="shared" si="40"/>
        <v/>
      </c>
      <c r="H605" s="6">
        <f>COUNTIF('registro operativa'!$G$3:$G$11268,Tabla3[[#This Row],[Nº DE SEMANA]])</f>
        <v>0</v>
      </c>
      <c r="I605" s="6">
        <f>COUNTIFS('registro operativa'!$G$3:$G$11268,Tabla3[[#This Row],[Nº DE SEMANA]],'registro operativa'!$Y$3:$Y$11268,"&gt;0")</f>
        <v>0</v>
      </c>
      <c r="J605" s="6">
        <f>COUNTIFS('registro operativa'!$G$3:$G$11268,Tabla3[[#This Row],[Nº DE SEMANA]],'registro operativa'!$Y$3:$Y$11268,"&lt;0")</f>
        <v>0</v>
      </c>
      <c r="K605" s="6">
        <f>COUNTIFS('registro operativa'!$H$3:$H$11268,Tabla3[[#This Row],[Nº DE SEMANA]],'registro operativa'!$Y$3:$Y$11268,0)</f>
        <v>0</v>
      </c>
      <c r="L605" s="6" t="str">
        <f t="shared" si="41"/>
        <v/>
      </c>
      <c r="M605" s="6" t="str">
        <f>IFERROR(AVERAGEIFS('registro operativa'!$Y$3:$Y$11268,'registro operativa'!$G$3:$G$11268,Tabla3[[#This Row],[Nº DE SEMANA]],'registro operativa'!$Y$3:$Y$11268,"&gt;0"),"")</f>
        <v/>
      </c>
      <c r="N605" s="6" t="str">
        <f>IFERROR(AVERAGEIFS('registro operativa'!$Y$3:$Y$11268,'registro operativa'!$G$3:$G$11268,Tabla3[[#This Row],[Nº DE SEMANA]],'registro operativa'!$Y$3:$Y$11268,"&lt;0"),"")</f>
        <v/>
      </c>
      <c r="O605" s="6" t="str">
        <f t="shared" si="42"/>
        <v/>
      </c>
      <c r="P605" s="6" t="str">
        <f t="shared" si="43"/>
        <v/>
      </c>
      <c r="Q605" s="23"/>
      <c r="R605" s="23"/>
      <c r="S605" s="23"/>
    </row>
    <row r="606" spans="1:19" x14ac:dyDescent="0.25">
      <c r="A606" s="23"/>
      <c r="B606" s="23"/>
      <c r="C606" s="6">
        <f>IFERROR(COUNTIFS('registro operativa'!$AE$3:$AE$11268,1,'registro operativa'!$G$3:$G$11268,Tabla3[[#This Row],[Nº DE SEMANA]]),"")</f>
        <v>0</v>
      </c>
      <c r="D606" s="6">
        <f>SUMIF(Tabla1[SEMANA],Tabla3[[#This Row],[Nº DE SEMANA]],Tabla1[GROSS])</f>
        <v>0</v>
      </c>
      <c r="E606" s="6">
        <f>SUMIF(Tabla1[SEMANA],Tabla3[[#This Row],[Nº DE SEMANA]],Tabla1[NETO EN PPRO8])</f>
        <v>0</v>
      </c>
      <c r="F606" s="6">
        <f>SUMIF(Tabla1[SEMANA],Tabla3[[#This Row],[Nº DE SEMANA]],Tabla1[FEES])</f>
        <v>0</v>
      </c>
      <c r="G606" s="6" t="str">
        <f t="shared" si="40"/>
        <v/>
      </c>
      <c r="H606" s="6">
        <f>COUNTIF('registro operativa'!$G$3:$G$11268,Tabla3[[#This Row],[Nº DE SEMANA]])</f>
        <v>0</v>
      </c>
      <c r="I606" s="6">
        <f>COUNTIFS('registro operativa'!$G$3:$G$11268,Tabla3[[#This Row],[Nº DE SEMANA]],'registro operativa'!$Y$3:$Y$11268,"&gt;0")</f>
        <v>0</v>
      </c>
      <c r="J606" s="6">
        <f>COUNTIFS('registro operativa'!$G$3:$G$11268,Tabla3[[#This Row],[Nº DE SEMANA]],'registro operativa'!$Y$3:$Y$11268,"&lt;0")</f>
        <v>0</v>
      </c>
      <c r="K606" s="6">
        <f>COUNTIFS('registro operativa'!$H$3:$H$11268,Tabla3[[#This Row],[Nº DE SEMANA]],'registro operativa'!$Y$3:$Y$11268,0)</f>
        <v>0</v>
      </c>
      <c r="L606" s="6" t="str">
        <f t="shared" si="41"/>
        <v/>
      </c>
      <c r="M606" s="6" t="str">
        <f>IFERROR(AVERAGEIFS('registro operativa'!$Y$3:$Y$11268,'registro operativa'!$G$3:$G$11268,Tabla3[[#This Row],[Nº DE SEMANA]],'registro operativa'!$Y$3:$Y$11268,"&gt;0"),"")</f>
        <v/>
      </c>
      <c r="N606" s="6" t="str">
        <f>IFERROR(AVERAGEIFS('registro operativa'!$Y$3:$Y$11268,'registro operativa'!$G$3:$G$11268,Tabla3[[#This Row],[Nº DE SEMANA]],'registro operativa'!$Y$3:$Y$11268,"&lt;0"),"")</f>
        <v/>
      </c>
      <c r="O606" s="6" t="str">
        <f t="shared" si="42"/>
        <v/>
      </c>
      <c r="P606" s="6" t="str">
        <f t="shared" si="43"/>
        <v/>
      </c>
      <c r="Q606" s="23"/>
      <c r="R606" s="23"/>
      <c r="S606" s="23"/>
    </row>
    <row r="607" spans="1:19" x14ac:dyDescent="0.25">
      <c r="A607" s="23"/>
      <c r="B607" s="23"/>
      <c r="C607" s="6">
        <f>IFERROR(COUNTIFS('registro operativa'!$AE$3:$AE$11268,1,'registro operativa'!$G$3:$G$11268,Tabla3[[#This Row],[Nº DE SEMANA]]),"")</f>
        <v>0</v>
      </c>
      <c r="D607" s="6">
        <f>SUMIF(Tabla1[SEMANA],Tabla3[[#This Row],[Nº DE SEMANA]],Tabla1[GROSS])</f>
        <v>0</v>
      </c>
      <c r="E607" s="6">
        <f>SUMIF(Tabla1[SEMANA],Tabla3[[#This Row],[Nº DE SEMANA]],Tabla1[NETO EN PPRO8])</f>
        <v>0</v>
      </c>
      <c r="F607" s="6">
        <f>SUMIF(Tabla1[SEMANA],Tabla3[[#This Row],[Nº DE SEMANA]],Tabla1[FEES])</f>
        <v>0</v>
      </c>
      <c r="G607" s="6" t="str">
        <f t="shared" si="40"/>
        <v/>
      </c>
      <c r="H607" s="6">
        <f>COUNTIF('registro operativa'!$G$3:$G$11268,Tabla3[[#This Row],[Nº DE SEMANA]])</f>
        <v>0</v>
      </c>
      <c r="I607" s="6">
        <f>COUNTIFS('registro operativa'!$G$3:$G$11268,Tabla3[[#This Row],[Nº DE SEMANA]],'registro operativa'!$Y$3:$Y$11268,"&gt;0")</f>
        <v>0</v>
      </c>
      <c r="J607" s="6">
        <f>COUNTIFS('registro operativa'!$G$3:$G$11268,Tabla3[[#This Row],[Nº DE SEMANA]],'registro operativa'!$Y$3:$Y$11268,"&lt;0")</f>
        <v>0</v>
      </c>
      <c r="K607" s="6">
        <f>COUNTIFS('registro operativa'!$H$3:$H$11268,Tabla3[[#This Row],[Nº DE SEMANA]],'registro operativa'!$Y$3:$Y$11268,0)</f>
        <v>0</v>
      </c>
      <c r="L607" s="6" t="str">
        <f t="shared" si="41"/>
        <v/>
      </c>
      <c r="M607" s="6" t="str">
        <f>IFERROR(AVERAGEIFS('registro operativa'!$Y$3:$Y$11268,'registro operativa'!$G$3:$G$11268,Tabla3[[#This Row],[Nº DE SEMANA]],'registro operativa'!$Y$3:$Y$11268,"&gt;0"),"")</f>
        <v/>
      </c>
      <c r="N607" s="6" t="str">
        <f>IFERROR(AVERAGEIFS('registro operativa'!$Y$3:$Y$11268,'registro operativa'!$G$3:$G$11268,Tabla3[[#This Row],[Nº DE SEMANA]],'registro operativa'!$Y$3:$Y$11268,"&lt;0"),"")</f>
        <v/>
      </c>
      <c r="O607" s="6" t="str">
        <f t="shared" si="42"/>
        <v/>
      </c>
      <c r="P607" s="6" t="str">
        <f t="shared" si="43"/>
        <v/>
      </c>
      <c r="Q607" s="23"/>
      <c r="R607" s="23"/>
      <c r="S607" s="23"/>
    </row>
    <row r="608" spans="1:19" x14ac:dyDescent="0.25">
      <c r="A608" s="23"/>
      <c r="B608" s="23"/>
      <c r="C608" s="6">
        <f>IFERROR(COUNTIFS('registro operativa'!$AE$3:$AE$11268,1,'registro operativa'!$G$3:$G$11268,Tabla3[[#This Row],[Nº DE SEMANA]]),"")</f>
        <v>0</v>
      </c>
      <c r="D608" s="6">
        <f>SUMIF(Tabla1[SEMANA],Tabla3[[#This Row],[Nº DE SEMANA]],Tabla1[GROSS])</f>
        <v>0</v>
      </c>
      <c r="E608" s="6">
        <f>SUMIF(Tabla1[SEMANA],Tabla3[[#This Row],[Nº DE SEMANA]],Tabla1[NETO EN PPRO8])</f>
        <v>0</v>
      </c>
      <c r="F608" s="6">
        <f>SUMIF(Tabla1[SEMANA],Tabla3[[#This Row],[Nº DE SEMANA]],Tabla1[FEES])</f>
        <v>0</v>
      </c>
      <c r="G608" s="6" t="str">
        <f t="shared" si="40"/>
        <v/>
      </c>
      <c r="H608" s="6">
        <f>COUNTIF('registro operativa'!$G$3:$G$11268,Tabla3[[#This Row],[Nº DE SEMANA]])</f>
        <v>0</v>
      </c>
      <c r="I608" s="6">
        <f>COUNTIFS('registro operativa'!$G$3:$G$11268,Tabla3[[#This Row],[Nº DE SEMANA]],'registro operativa'!$Y$3:$Y$11268,"&gt;0")</f>
        <v>0</v>
      </c>
      <c r="J608" s="6">
        <f>COUNTIFS('registro operativa'!$G$3:$G$11268,Tabla3[[#This Row],[Nº DE SEMANA]],'registro operativa'!$Y$3:$Y$11268,"&lt;0")</f>
        <v>0</v>
      </c>
      <c r="K608" s="6">
        <f>COUNTIFS('registro operativa'!$H$3:$H$11268,Tabla3[[#This Row],[Nº DE SEMANA]],'registro operativa'!$Y$3:$Y$11268,0)</f>
        <v>0</v>
      </c>
      <c r="L608" s="6" t="str">
        <f t="shared" si="41"/>
        <v/>
      </c>
      <c r="M608" s="6" t="str">
        <f>IFERROR(AVERAGEIFS('registro operativa'!$Y$3:$Y$11268,'registro operativa'!$G$3:$G$11268,Tabla3[[#This Row],[Nº DE SEMANA]],'registro operativa'!$Y$3:$Y$11268,"&gt;0"),"")</f>
        <v/>
      </c>
      <c r="N608" s="6" t="str">
        <f>IFERROR(AVERAGEIFS('registro operativa'!$Y$3:$Y$11268,'registro operativa'!$G$3:$G$11268,Tabla3[[#This Row],[Nº DE SEMANA]],'registro operativa'!$Y$3:$Y$11268,"&lt;0"),"")</f>
        <v/>
      </c>
      <c r="O608" s="6" t="str">
        <f t="shared" si="42"/>
        <v/>
      </c>
      <c r="P608" s="6" t="str">
        <f t="shared" si="43"/>
        <v/>
      </c>
      <c r="Q608" s="23"/>
      <c r="R608" s="23"/>
      <c r="S608" s="23"/>
    </row>
    <row r="609" spans="1:19" x14ac:dyDescent="0.25">
      <c r="A609" s="23"/>
      <c r="B609" s="23"/>
      <c r="C609" s="6">
        <f>IFERROR(COUNTIFS('registro operativa'!$AE$3:$AE$11268,1,'registro operativa'!$G$3:$G$11268,Tabla3[[#This Row],[Nº DE SEMANA]]),"")</f>
        <v>0</v>
      </c>
      <c r="D609" s="6">
        <f>SUMIF(Tabla1[SEMANA],Tabla3[[#This Row],[Nº DE SEMANA]],Tabla1[GROSS])</f>
        <v>0</v>
      </c>
      <c r="E609" s="6">
        <f>SUMIF(Tabla1[SEMANA],Tabla3[[#This Row],[Nº DE SEMANA]],Tabla1[NETO EN PPRO8])</f>
        <v>0</v>
      </c>
      <c r="F609" s="6">
        <f>SUMIF(Tabla1[SEMANA],Tabla3[[#This Row],[Nº DE SEMANA]],Tabla1[FEES])</f>
        <v>0</v>
      </c>
      <c r="G609" s="6" t="str">
        <f t="shared" si="40"/>
        <v/>
      </c>
      <c r="H609" s="6">
        <f>COUNTIF('registro operativa'!$G$3:$G$11268,Tabla3[[#This Row],[Nº DE SEMANA]])</f>
        <v>0</v>
      </c>
      <c r="I609" s="6">
        <f>COUNTIFS('registro operativa'!$G$3:$G$11268,Tabla3[[#This Row],[Nº DE SEMANA]],'registro operativa'!$Y$3:$Y$11268,"&gt;0")</f>
        <v>0</v>
      </c>
      <c r="J609" s="6">
        <f>COUNTIFS('registro operativa'!$G$3:$G$11268,Tabla3[[#This Row],[Nº DE SEMANA]],'registro operativa'!$Y$3:$Y$11268,"&lt;0")</f>
        <v>0</v>
      </c>
      <c r="K609" s="6">
        <f>COUNTIFS('registro operativa'!$H$3:$H$11268,Tabla3[[#This Row],[Nº DE SEMANA]],'registro operativa'!$Y$3:$Y$11268,0)</f>
        <v>0</v>
      </c>
      <c r="L609" s="6" t="str">
        <f t="shared" si="41"/>
        <v/>
      </c>
      <c r="M609" s="6" t="str">
        <f>IFERROR(AVERAGEIFS('registro operativa'!$Y$3:$Y$11268,'registro operativa'!$G$3:$G$11268,Tabla3[[#This Row],[Nº DE SEMANA]],'registro operativa'!$Y$3:$Y$11268,"&gt;0"),"")</f>
        <v/>
      </c>
      <c r="N609" s="6" t="str">
        <f>IFERROR(AVERAGEIFS('registro operativa'!$Y$3:$Y$11268,'registro operativa'!$G$3:$G$11268,Tabla3[[#This Row],[Nº DE SEMANA]],'registro operativa'!$Y$3:$Y$11268,"&lt;0"),"")</f>
        <v/>
      </c>
      <c r="O609" s="6" t="str">
        <f t="shared" si="42"/>
        <v/>
      </c>
      <c r="P609" s="6" t="str">
        <f t="shared" si="43"/>
        <v/>
      </c>
      <c r="Q609" s="23"/>
      <c r="R609" s="23"/>
      <c r="S609" s="23"/>
    </row>
    <row r="610" spans="1:19" x14ac:dyDescent="0.25">
      <c r="A610" s="23"/>
      <c r="B610" s="23"/>
      <c r="C610" s="6">
        <f>IFERROR(COUNTIFS('registro operativa'!$AE$3:$AE$11268,1,'registro operativa'!$G$3:$G$11268,Tabla3[[#This Row],[Nº DE SEMANA]]),"")</f>
        <v>0</v>
      </c>
      <c r="D610" s="6">
        <f>SUMIF(Tabla1[SEMANA],Tabla3[[#This Row],[Nº DE SEMANA]],Tabla1[GROSS])</f>
        <v>0</v>
      </c>
      <c r="E610" s="6">
        <f>SUMIF(Tabla1[SEMANA],Tabla3[[#This Row],[Nº DE SEMANA]],Tabla1[NETO EN PPRO8])</f>
        <v>0</v>
      </c>
      <c r="F610" s="6">
        <f>SUMIF(Tabla1[SEMANA],Tabla3[[#This Row],[Nº DE SEMANA]],Tabla1[FEES])</f>
        <v>0</v>
      </c>
      <c r="G610" s="6" t="str">
        <f t="shared" si="40"/>
        <v/>
      </c>
      <c r="H610" s="6">
        <f>COUNTIF('registro operativa'!$G$3:$G$11268,Tabla3[[#This Row],[Nº DE SEMANA]])</f>
        <v>0</v>
      </c>
      <c r="I610" s="6">
        <f>COUNTIFS('registro operativa'!$G$3:$G$11268,Tabla3[[#This Row],[Nº DE SEMANA]],'registro operativa'!$Y$3:$Y$11268,"&gt;0")</f>
        <v>0</v>
      </c>
      <c r="J610" s="6">
        <f>COUNTIFS('registro operativa'!$G$3:$G$11268,Tabla3[[#This Row],[Nº DE SEMANA]],'registro operativa'!$Y$3:$Y$11268,"&lt;0")</f>
        <v>0</v>
      </c>
      <c r="K610" s="6">
        <f>COUNTIFS('registro operativa'!$H$3:$H$11268,Tabla3[[#This Row],[Nº DE SEMANA]],'registro operativa'!$Y$3:$Y$11268,0)</f>
        <v>0</v>
      </c>
      <c r="L610" s="6" t="str">
        <f t="shared" si="41"/>
        <v/>
      </c>
      <c r="M610" s="6" t="str">
        <f>IFERROR(AVERAGEIFS('registro operativa'!$Y$3:$Y$11268,'registro operativa'!$G$3:$G$11268,Tabla3[[#This Row],[Nº DE SEMANA]],'registro operativa'!$Y$3:$Y$11268,"&gt;0"),"")</f>
        <v/>
      </c>
      <c r="N610" s="6" t="str">
        <f>IFERROR(AVERAGEIFS('registro operativa'!$Y$3:$Y$11268,'registro operativa'!$G$3:$G$11268,Tabla3[[#This Row],[Nº DE SEMANA]],'registro operativa'!$Y$3:$Y$11268,"&lt;0"),"")</f>
        <v/>
      </c>
      <c r="O610" s="6" t="str">
        <f t="shared" si="42"/>
        <v/>
      </c>
      <c r="P610" s="6" t="str">
        <f t="shared" si="43"/>
        <v/>
      </c>
      <c r="Q610" s="23"/>
      <c r="R610" s="23"/>
      <c r="S610" s="23"/>
    </row>
    <row r="611" spans="1:19" x14ac:dyDescent="0.25">
      <c r="A611" s="23"/>
      <c r="B611" s="23"/>
      <c r="C611" s="6">
        <f>IFERROR(COUNTIFS('registro operativa'!$AE$3:$AE$11268,1,'registro operativa'!$G$3:$G$11268,Tabla3[[#This Row],[Nº DE SEMANA]]),"")</f>
        <v>0</v>
      </c>
      <c r="D611" s="6">
        <f>SUMIF(Tabla1[SEMANA],Tabla3[[#This Row],[Nº DE SEMANA]],Tabla1[GROSS])</f>
        <v>0</v>
      </c>
      <c r="E611" s="6">
        <f>SUMIF(Tabla1[SEMANA],Tabla3[[#This Row],[Nº DE SEMANA]],Tabla1[NETO EN PPRO8])</f>
        <v>0</v>
      </c>
      <c r="F611" s="6">
        <f>SUMIF(Tabla1[SEMANA],Tabla3[[#This Row],[Nº DE SEMANA]],Tabla1[FEES])</f>
        <v>0</v>
      </c>
      <c r="G611" s="6" t="str">
        <f t="shared" si="40"/>
        <v/>
      </c>
      <c r="H611" s="6">
        <f>COUNTIF('registro operativa'!$G$3:$G$11268,Tabla3[[#This Row],[Nº DE SEMANA]])</f>
        <v>0</v>
      </c>
      <c r="I611" s="6">
        <f>COUNTIFS('registro operativa'!$G$3:$G$11268,Tabla3[[#This Row],[Nº DE SEMANA]],'registro operativa'!$Y$3:$Y$11268,"&gt;0")</f>
        <v>0</v>
      </c>
      <c r="J611" s="6">
        <f>COUNTIFS('registro operativa'!$G$3:$G$11268,Tabla3[[#This Row],[Nº DE SEMANA]],'registro operativa'!$Y$3:$Y$11268,"&lt;0")</f>
        <v>0</v>
      </c>
      <c r="K611" s="6">
        <f>COUNTIFS('registro operativa'!$H$3:$H$11268,Tabla3[[#This Row],[Nº DE SEMANA]],'registro operativa'!$Y$3:$Y$11268,0)</f>
        <v>0</v>
      </c>
      <c r="L611" s="6" t="str">
        <f t="shared" si="41"/>
        <v/>
      </c>
      <c r="M611" s="6" t="str">
        <f>IFERROR(AVERAGEIFS('registro operativa'!$Y$3:$Y$11268,'registro operativa'!$G$3:$G$11268,Tabla3[[#This Row],[Nº DE SEMANA]],'registro operativa'!$Y$3:$Y$11268,"&gt;0"),"")</f>
        <v/>
      </c>
      <c r="N611" s="6" t="str">
        <f>IFERROR(AVERAGEIFS('registro operativa'!$Y$3:$Y$11268,'registro operativa'!$G$3:$G$11268,Tabla3[[#This Row],[Nº DE SEMANA]],'registro operativa'!$Y$3:$Y$11268,"&lt;0"),"")</f>
        <v/>
      </c>
      <c r="O611" s="6" t="str">
        <f t="shared" si="42"/>
        <v/>
      </c>
      <c r="P611" s="6" t="str">
        <f t="shared" si="43"/>
        <v/>
      </c>
      <c r="Q611" s="23"/>
      <c r="R611" s="23"/>
      <c r="S611" s="23"/>
    </row>
    <row r="612" spans="1:19" x14ac:dyDescent="0.25">
      <c r="A612" s="23"/>
      <c r="B612" s="23"/>
      <c r="C612" s="6">
        <f>IFERROR(COUNTIFS('registro operativa'!$AE$3:$AE$11268,1,'registro operativa'!$G$3:$G$11268,Tabla3[[#This Row],[Nº DE SEMANA]]),"")</f>
        <v>0</v>
      </c>
      <c r="D612" s="6">
        <f>SUMIF(Tabla1[SEMANA],Tabla3[[#This Row],[Nº DE SEMANA]],Tabla1[GROSS])</f>
        <v>0</v>
      </c>
      <c r="E612" s="6">
        <f>SUMIF(Tabla1[SEMANA],Tabla3[[#This Row],[Nº DE SEMANA]],Tabla1[NETO EN PPRO8])</f>
        <v>0</v>
      </c>
      <c r="F612" s="6">
        <f>SUMIF(Tabla1[SEMANA],Tabla3[[#This Row],[Nº DE SEMANA]],Tabla1[FEES])</f>
        <v>0</v>
      </c>
      <c r="G612" s="6" t="str">
        <f t="shared" si="40"/>
        <v/>
      </c>
      <c r="H612" s="6">
        <f>COUNTIF('registro operativa'!$G$3:$G$11268,Tabla3[[#This Row],[Nº DE SEMANA]])</f>
        <v>0</v>
      </c>
      <c r="I612" s="6">
        <f>COUNTIFS('registro operativa'!$G$3:$G$11268,Tabla3[[#This Row],[Nº DE SEMANA]],'registro operativa'!$Y$3:$Y$11268,"&gt;0")</f>
        <v>0</v>
      </c>
      <c r="J612" s="6">
        <f>COUNTIFS('registro operativa'!$G$3:$G$11268,Tabla3[[#This Row],[Nº DE SEMANA]],'registro operativa'!$Y$3:$Y$11268,"&lt;0")</f>
        <v>0</v>
      </c>
      <c r="K612" s="6">
        <f>COUNTIFS('registro operativa'!$H$3:$H$11268,Tabla3[[#This Row],[Nº DE SEMANA]],'registro operativa'!$Y$3:$Y$11268,0)</f>
        <v>0</v>
      </c>
      <c r="L612" s="6" t="str">
        <f t="shared" si="41"/>
        <v/>
      </c>
      <c r="M612" s="6" t="str">
        <f>IFERROR(AVERAGEIFS('registro operativa'!$Y$3:$Y$11268,'registro operativa'!$G$3:$G$11268,Tabla3[[#This Row],[Nº DE SEMANA]],'registro operativa'!$Y$3:$Y$11268,"&gt;0"),"")</f>
        <v/>
      </c>
      <c r="N612" s="6" t="str">
        <f>IFERROR(AVERAGEIFS('registro operativa'!$Y$3:$Y$11268,'registro operativa'!$G$3:$G$11268,Tabla3[[#This Row],[Nº DE SEMANA]],'registro operativa'!$Y$3:$Y$11268,"&lt;0"),"")</f>
        <v/>
      </c>
      <c r="O612" s="6" t="str">
        <f t="shared" si="42"/>
        <v/>
      </c>
      <c r="P612" s="6" t="str">
        <f t="shared" si="43"/>
        <v/>
      </c>
      <c r="Q612" s="23"/>
      <c r="R612" s="23"/>
      <c r="S612" s="23"/>
    </row>
    <row r="613" spans="1:19" x14ac:dyDescent="0.25">
      <c r="A613" s="23"/>
      <c r="B613" s="23"/>
      <c r="C613" s="6">
        <f>IFERROR(COUNTIFS('registro operativa'!$AE$3:$AE$11268,1,'registro operativa'!$G$3:$G$11268,Tabla3[[#This Row],[Nº DE SEMANA]]),"")</f>
        <v>0</v>
      </c>
      <c r="D613" s="6">
        <f>SUMIF(Tabla1[SEMANA],Tabla3[[#This Row],[Nº DE SEMANA]],Tabla1[GROSS])</f>
        <v>0</v>
      </c>
      <c r="E613" s="6">
        <f>SUMIF(Tabla1[SEMANA],Tabla3[[#This Row],[Nº DE SEMANA]],Tabla1[NETO EN PPRO8])</f>
        <v>0</v>
      </c>
      <c r="F613" s="6">
        <f>SUMIF(Tabla1[SEMANA],Tabla3[[#This Row],[Nº DE SEMANA]],Tabla1[FEES])</f>
        <v>0</v>
      </c>
      <c r="G613" s="6" t="str">
        <f t="shared" si="40"/>
        <v/>
      </c>
      <c r="H613" s="6">
        <f>COUNTIF('registro operativa'!$G$3:$G$11268,Tabla3[[#This Row],[Nº DE SEMANA]])</f>
        <v>0</v>
      </c>
      <c r="I613" s="6">
        <f>COUNTIFS('registro operativa'!$G$3:$G$11268,Tabla3[[#This Row],[Nº DE SEMANA]],'registro operativa'!$Y$3:$Y$11268,"&gt;0")</f>
        <v>0</v>
      </c>
      <c r="J613" s="6">
        <f>COUNTIFS('registro operativa'!$G$3:$G$11268,Tabla3[[#This Row],[Nº DE SEMANA]],'registro operativa'!$Y$3:$Y$11268,"&lt;0")</f>
        <v>0</v>
      </c>
      <c r="K613" s="6">
        <f>COUNTIFS('registro operativa'!$H$3:$H$11268,Tabla3[[#This Row],[Nº DE SEMANA]],'registro operativa'!$Y$3:$Y$11268,0)</f>
        <v>0</v>
      </c>
      <c r="L613" s="6" t="str">
        <f t="shared" si="41"/>
        <v/>
      </c>
      <c r="M613" s="6" t="str">
        <f>IFERROR(AVERAGEIFS('registro operativa'!$Y$3:$Y$11268,'registro operativa'!$G$3:$G$11268,Tabla3[[#This Row],[Nº DE SEMANA]],'registro operativa'!$Y$3:$Y$11268,"&gt;0"),"")</f>
        <v/>
      </c>
      <c r="N613" s="6" t="str">
        <f>IFERROR(AVERAGEIFS('registro operativa'!$Y$3:$Y$11268,'registro operativa'!$G$3:$G$11268,Tabla3[[#This Row],[Nº DE SEMANA]],'registro operativa'!$Y$3:$Y$11268,"&lt;0"),"")</f>
        <v/>
      </c>
      <c r="O613" s="6" t="str">
        <f t="shared" si="42"/>
        <v/>
      </c>
      <c r="P613" s="6" t="str">
        <f t="shared" si="43"/>
        <v/>
      </c>
      <c r="Q613" s="23"/>
      <c r="R613" s="23"/>
      <c r="S613" s="23"/>
    </row>
    <row r="614" spans="1:19" x14ac:dyDescent="0.25">
      <c r="A614" s="23"/>
      <c r="B614" s="23"/>
      <c r="C614" s="6">
        <f>IFERROR(COUNTIFS('registro operativa'!$AE$3:$AE$11268,1,'registro operativa'!$G$3:$G$11268,Tabla3[[#This Row],[Nº DE SEMANA]]),"")</f>
        <v>0</v>
      </c>
      <c r="D614" s="6">
        <f>SUMIF(Tabla1[SEMANA],Tabla3[[#This Row],[Nº DE SEMANA]],Tabla1[GROSS])</f>
        <v>0</v>
      </c>
      <c r="E614" s="6">
        <f>SUMIF(Tabla1[SEMANA],Tabla3[[#This Row],[Nº DE SEMANA]],Tabla1[NETO EN PPRO8])</f>
        <v>0</v>
      </c>
      <c r="F614" s="6">
        <f>SUMIF(Tabla1[SEMANA],Tabla3[[#This Row],[Nº DE SEMANA]],Tabla1[FEES])</f>
        <v>0</v>
      </c>
      <c r="G614" s="6" t="str">
        <f t="shared" si="40"/>
        <v/>
      </c>
      <c r="H614" s="6">
        <f>COUNTIF('registro operativa'!$G$3:$G$11268,Tabla3[[#This Row],[Nº DE SEMANA]])</f>
        <v>0</v>
      </c>
      <c r="I614" s="6">
        <f>COUNTIFS('registro operativa'!$G$3:$G$11268,Tabla3[[#This Row],[Nº DE SEMANA]],'registro operativa'!$Y$3:$Y$11268,"&gt;0")</f>
        <v>0</v>
      </c>
      <c r="J614" s="6">
        <f>COUNTIFS('registro operativa'!$G$3:$G$11268,Tabla3[[#This Row],[Nº DE SEMANA]],'registro operativa'!$Y$3:$Y$11268,"&lt;0")</f>
        <v>0</v>
      </c>
      <c r="K614" s="6">
        <f>COUNTIFS('registro operativa'!$H$3:$H$11268,Tabla3[[#This Row],[Nº DE SEMANA]],'registro operativa'!$Y$3:$Y$11268,0)</f>
        <v>0</v>
      </c>
      <c r="L614" s="6" t="str">
        <f t="shared" si="41"/>
        <v/>
      </c>
      <c r="M614" s="6" t="str">
        <f>IFERROR(AVERAGEIFS('registro operativa'!$Y$3:$Y$11268,'registro operativa'!$G$3:$G$11268,Tabla3[[#This Row],[Nº DE SEMANA]],'registro operativa'!$Y$3:$Y$11268,"&gt;0"),"")</f>
        <v/>
      </c>
      <c r="N614" s="6" t="str">
        <f>IFERROR(AVERAGEIFS('registro operativa'!$Y$3:$Y$11268,'registro operativa'!$G$3:$G$11268,Tabla3[[#This Row],[Nº DE SEMANA]],'registro operativa'!$Y$3:$Y$11268,"&lt;0"),"")</f>
        <v/>
      </c>
      <c r="O614" s="6" t="str">
        <f t="shared" si="42"/>
        <v/>
      </c>
      <c r="P614" s="6" t="str">
        <f t="shared" si="43"/>
        <v/>
      </c>
      <c r="Q614" s="23"/>
      <c r="R614" s="23"/>
      <c r="S614" s="23"/>
    </row>
    <row r="615" spans="1:19" x14ac:dyDescent="0.25">
      <c r="A615" s="23"/>
      <c r="B615" s="23"/>
      <c r="C615" s="6">
        <f>IFERROR(COUNTIFS('registro operativa'!$AE$3:$AE$11268,1,'registro operativa'!$G$3:$G$11268,Tabla3[[#This Row],[Nº DE SEMANA]]),"")</f>
        <v>0</v>
      </c>
      <c r="D615" s="6">
        <f>SUMIF(Tabla1[SEMANA],Tabla3[[#This Row],[Nº DE SEMANA]],Tabla1[GROSS])</f>
        <v>0</v>
      </c>
      <c r="E615" s="6">
        <f>SUMIF(Tabla1[SEMANA],Tabla3[[#This Row],[Nº DE SEMANA]],Tabla1[NETO EN PPRO8])</f>
        <v>0</v>
      </c>
      <c r="F615" s="6">
        <f>SUMIF(Tabla1[SEMANA],Tabla3[[#This Row],[Nº DE SEMANA]],Tabla1[FEES])</f>
        <v>0</v>
      </c>
      <c r="G615" s="6" t="str">
        <f t="shared" si="40"/>
        <v/>
      </c>
      <c r="H615" s="6">
        <f>COUNTIF('registro operativa'!$G$3:$G$11268,Tabla3[[#This Row],[Nº DE SEMANA]])</f>
        <v>0</v>
      </c>
      <c r="I615" s="6">
        <f>COUNTIFS('registro operativa'!$G$3:$G$11268,Tabla3[[#This Row],[Nº DE SEMANA]],'registro operativa'!$Y$3:$Y$11268,"&gt;0")</f>
        <v>0</v>
      </c>
      <c r="J615" s="6">
        <f>COUNTIFS('registro operativa'!$G$3:$G$11268,Tabla3[[#This Row],[Nº DE SEMANA]],'registro operativa'!$Y$3:$Y$11268,"&lt;0")</f>
        <v>0</v>
      </c>
      <c r="K615" s="6">
        <f>COUNTIFS('registro operativa'!$H$3:$H$11268,Tabla3[[#This Row],[Nº DE SEMANA]],'registro operativa'!$Y$3:$Y$11268,0)</f>
        <v>0</v>
      </c>
      <c r="L615" s="6" t="str">
        <f t="shared" si="41"/>
        <v/>
      </c>
      <c r="M615" s="6" t="str">
        <f>IFERROR(AVERAGEIFS('registro operativa'!$Y$3:$Y$11268,'registro operativa'!$G$3:$G$11268,Tabla3[[#This Row],[Nº DE SEMANA]],'registro operativa'!$Y$3:$Y$11268,"&gt;0"),"")</f>
        <v/>
      </c>
      <c r="N615" s="6" t="str">
        <f>IFERROR(AVERAGEIFS('registro operativa'!$Y$3:$Y$11268,'registro operativa'!$G$3:$G$11268,Tabla3[[#This Row],[Nº DE SEMANA]],'registro operativa'!$Y$3:$Y$11268,"&lt;0"),"")</f>
        <v/>
      </c>
      <c r="O615" s="6" t="str">
        <f t="shared" si="42"/>
        <v/>
      </c>
      <c r="P615" s="6" t="str">
        <f t="shared" si="43"/>
        <v/>
      </c>
      <c r="Q615" s="23"/>
      <c r="R615" s="23"/>
      <c r="S615" s="23"/>
    </row>
    <row r="616" spans="1:19" x14ac:dyDescent="0.25">
      <c r="A616" s="23"/>
      <c r="B616" s="23"/>
      <c r="C616" s="6">
        <f>IFERROR(COUNTIFS('registro operativa'!$AE$3:$AE$11268,1,'registro operativa'!$G$3:$G$11268,Tabla3[[#This Row],[Nº DE SEMANA]]),"")</f>
        <v>0</v>
      </c>
      <c r="D616" s="6">
        <f>SUMIF(Tabla1[SEMANA],Tabla3[[#This Row],[Nº DE SEMANA]],Tabla1[GROSS])</f>
        <v>0</v>
      </c>
      <c r="E616" s="6">
        <f>SUMIF(Tabla1[SEMANA],Tabla3[[#This Row],[Nº DE SEMANA]],Tabla1[NETO EN PPRO8])</f>
        <v>0</v>
      </c>
      <c r="F616" s="6">
        <f>SUMIF(Tabla1[SEMANA],Tabla3[[#This Row],[Nº DE SEMANA]],Tabla1[FEES])</f>
        <v>0</v>
      </c>
      <c r="G616" s="6" t="str">
        <f t="shared" si="40"/>
        <v/>
      </c>
      <c r="H616" s="6">
        <f>COUNTIF('registro operativa'!$G$3:$G$11268,Tabla3[[#This Row],[Nº DE SEMANA]])</f>
        <v>0</v>
      </c>
      <c r="I616" s="6">
        <f>COUNTIFS('registro operativa'!$G$3:$G$11268,Tabla3[[#This Row],[Nº DE SEMANA]],'registro operativa'!$Y$3:$Y$11268,"&gt;0")</f>
        <v>0</v>
      </c>
      <c r="J616" s="6">
        <f>COUNTIFS('registro operativa'!$G$3:$G$11268,Tabla3[[#This Row],[Nº DE SEMANA]],'registro operativa'!$Y$3:$Y$11268,"&lt;0")</f>
        <v>0</v>
      </c>
      <c r="K616" s="6">
        <f>COUNTIFS('registro operativa'!$H$3:$H$11268,Tabla3[[#This Row],[Nº DE SEMANA]],'registro operativa'!$Y$3:$Y$11268,0)</f>
        <v>0</v>
      </c>
      <c r="L616" s="6" t="str">
        <f t="shared" si="41"/>
        <v/>
      </c>
      <c r="M616" s="6" t="str">
        <f>IFERROR(AVERAGEIFS('registro operativa'!$Y$3:$Y$11268,'registro operativa'!$G$3:$G$11268,Tabla3[[#This Row],[Nº DE SEMANA]],'registro operativa'!$Y$3:$Y$11268,"&gt;0"),"")</f>
        <v/>
      </c>
      <c r="N616" s="6" t="str">
        <f>IFERROR(AVERAGEIFS('registro operativa'!$Y$3:$Y$11268,'registro operativa'!$G$3:$G$11268,Tabla3[[#This Row],[Nº DE SEMANA]],'registro operativa'!$Y$3:$Y$11268,"&lt;0"),"")</f>
        <v/>
      </c>
      <c r="O616" s="6" t="str">
        <f t="shared" si="42"/>
        <v/>
      </c>
      <c r="P616" s="6" t="str">
        <f t="shared" si="43"/>
        <v/>
      </c>
      <c r="Q616" s="23"/>
      <c r="R616" s="23"/>
      <c r="S616" s="23"/>
    </row>
    <row r="617" spans="1:19" x14ac:dyDescent="0.25">
      <c r="A617" s="23"/>
      <c r="B617" s="23"/>
      <c r="C617" s="6">
        <f>IFERROR(COUNTIFS('registro operativa'!$AE$3:$AE$11268,1,'registro operativa'!$G$3:$G$11268,Tabla3[[#This Row],[Nº DE SEMANA]]),"")</f>
        <v>0</v>
      </c>
      <c r="D617" s="6">
        <f>SUMIF(Tabla1[SEMANA],Tabla3[[#This Row],[Nº DE SEMANA]],Tabla1[GROSS])</f>
        <v>0</v>
      </c>
      <c r="E617" s="6">
        <f>SUMIF(Tabla1[SEMANA],Tabla3[[#This Row],[Nº DE SEMANA]],Tabla1[NETO EN PPRO8])</f>
        <v>0</v>
      </c>
      <c r="F617" s="6">
        <f>SUMIF(Tabla1[SEMANA],Tabla3[[#This Row],[Nº DE SEMANA]],Tabla1[FEES])</f>
        <v>0</v>
      </c>
      <c r="G617" s="6" t="str">
        <f t="shared" si="40"/>
        <v/>
      </c>
      <c r="H617" s="6">
        <f>COUNTIF('registro operativa'!$G$3:$G$11268,Tabla3[[#This Row],[Nº DE SEMANA]])</f>
        <v>0</v>
      </c>
      <c r="I617" s="6">
        <f>COUNTIFS('registro operativa'!$G$3:$G$11268,Tabla3[[#This Row],[Nº DE SEMANA]],'registro operativa'!$Y$3:$Y$11268,"&gt;0")</f>
        <v>0</v>
      </c>
      <c r="J617" s="6">
        <f>COUNTIFS('registro operativa'!$G$3:$G$11268,Tabla3[[#This Row],[Nº DE SEMANA]],'registro operativa'!$Y$3:$Y$11268,"&lt;0")</f>
        <v>0</v>
      </c>
      <c r="K617" s="6">
        <f>COUNTIFS('registro operativa'!$H$3:$H$11268,Tabla3[[#This Row],[Nº DE SEMANA]],'registro operativa'!$Y$3:$Y$11268,0)</f>
        <v>0</v>
      </c>
      <c r="L617" s="6" t="str">
        <f t="shared" si="41"/>
        <v/>
      </c>
      <c r="M617" s="6" t="str">
        <f>IFERROR(AVERAGEIFS('registro operativa'!$Y$3:$Y$11268,'registro operativa'!$G$3:$G$11268,Tabla3[[#This Row],[Nº DE SEMANA]],'registro operativa'!$Y$3:$Y$11268,"&gt;0"),"")</f>
        <v/>
      </c>
      <c r="N617" s="6" t="str">
        <f>IFERROR(AVERAGEIFS('registro operativa'!$Y$3:$Y$11268,'registro operativa'!$G$3:$G$11268,Tabla3[[#This Row],[Nº DE SEMANA]],'registro operativa'!$Y$3:$Y$11268,"&lt;0"),"")</f>
        <v/>
      </c>
      <c r="O617" s="6" t="str">
        <f t="shared" si="42"/>
        <v/>
      </c>
      <c r="P617" s="6" t="str">
        <f t="shared" si="43"/>
        <v/>
      </c>
      <c r="Q617" s="23"/>
      <c r="R617" s="23"/>
      <c r="S617" s="23"/>
    </row>
    <row r="618" spans="1:19" x14ac:dyDescent="0.25">
      <c r="A618" s="23"/>
      <c r="B618" s="23"/>
      <c r="C618" s="6">
        <f>IFERROR(COUNTIFS('registro operativa'!$AE$3:$AE$11268,1,'registro operativa'!$G$3:$G$11268,Tabla3[[#This Row],[Nº DE SEMANA]]),"")</f>
        <v>0</v>
      </c>
      <c r="D618" s="6">
        <f>SUMIF(Tabla1[SEMANA],Tabla3[[#This Row],[Nº DE SEMANA]],Tabla1[GROSS])</f>
        <v>0</v>
      </c>
      <c r="E618" s="6">
        <f>SUMIF(Tabla1[SEMANA],Tabla3[[#This Row],[Nº DE SEMANA]],Tabla1[NETO EN PPRO8])</f>
        <v>0</v>
      </c>
      <c r="F618" s="6">
        <f>SUMIF(Tabla1[SEMANA],Tabla3[[#This Row],[Nº DE SEMANA]],Tabla1[FEES])</f>
        <v>0</v>
      </c>
      <c r="G618" s="6" t="str">
        <f t="shared" si="40"/>
        <v/>
      </c>
      <c r="H618" s="6">
        <f>COUNTIF('registro operativa'!$G$3:$G$11268,Tabla3[[#This Row],[Nº DE SEMANA]])</f>
        <v>0</v>
      </c>
      <c r="I618" s="6">
        <f>COUNTIFS('registro operativa'!$G$3:$G$11268,Tabla3[[#This Row],[Nº DE SEMANA]],'registro operativa'!$Y$3:$Y$11268,"&gt;0")</f>
        <v>0</v>
      </c>
      <c r="J618" s="6">
        <f>COUNTIFS('registro operativa'!$G$3:$G$11268,Tabla3[[#This Row],[Nº DE SEMANA]],'registro operativa'!$Y$3:$Y$11268,"&lt;0")</f>
        <v>0</v>
      </c>
      <c r="K618" s="6">
        <f>COUNTIFS('registro operativa'!$H$3:$H$11268,Tabla3[[#This Row],[Nº DE SEMANA]],'registro operativa'!$Y$3:$Y$11268,0)</f>
        <v>0</v>
      </c>
      <c r="L618" s="6" t="str">
        <f t="shared" si="41"/>
        <v/>
      </c>
      <c r="M618" s="6" t="str">
        <f>IFERROR(AVERAGEIFS('registro operativa'!$Y$3:$Y$11268,'registro operativa'!$G$3:$G$11268,Tabla3[[#This Row],[Nº DE SEMANA]],'registro operativa'!$Y$3:$Y$11268,"&gt;0"),"")</f>
        <v/>
      </c>
      <c r="N618" s="6" t="str">
        <f>IFERROR(AVERAGEIFS('registro operativa'!$Y$3:$Y$11268,'registro operativa'!$G$3:$G$11268,Tabla3[[#This Row],[Nº DE SEMANA]],'registro operativa'!$Y$3:$Y$11268,"&lt;0"),"")</f>
        <v/>
      </c>
      <c r="O618" s="6" t="str">
        <f t="shared" si="42"/>
        <v/>
      </c>
      <c r="P618" s="6" t="str">
        <f t="shared" si="43"/>
        <v/>
      </c>
      <c r="Q618" s="23"/>
      <c r="R618" s="23"/>
      <c r="S618" s="23"/>
    </row>
    <row r="619" spans="1:19" x14ac:dyDescent="0.25">
      <c r="A619" s="23"/>
      <c r="B619" s="23"/>
      <c r="C619" s="6">
        <f>IFERROR(COUNTIFS('registro operativa'!$AE$3:$AE$11268,1,'registro operativa'!$G$3:$G$11268,Tabla3[[#This Row],[Nº DE SEMANA]]),"")</f>
        <v>0</v>
      </c>
      <c r="D619" s="6">
        <f>SUMIF(Tabla1[SEMANA],Tabla3[[#This Row],[Nº DE SEMANA]],Tabla1[GROSS])</f>
        <v>0</v>
      </c>
      <c r="E619" s="6">
        <f>SUMIF(Tabla1[SEMANA],Tabla3[[#This Row],[Nº DE SEMANA]],Tabla1[NETO EN PPRO8])</f>
        <v>0</v>
      </c>
      <c r="F619" s="6">
        <f>SUMIF(Tabla1[SEMANA],Tabla3[[#This Row],[Nº DE SEMANA]],Tabla1[FEES])</f>
        <v>0</v>
      </c>
      <c r="G619" s="6" t="str">
        <f t="shared" si="40"/>
        <v/>
      </c>
      <c r="H619" s="6">
        <f>COUNTIF('registro operativa'!$G$3:$G$11268,Tabla3[[#This Row],[Nº DE SEMANA]])</f>
        <v>0</v>
      </c>
      <c r="I619" s="6">
        <f>COUNTIFS('registro operativa'!$G$3:$G$11268,Tabla3[[#This Row],[Nº DE SEMANA]],'registro operativa'!$Y$3:$Y$11268,"&gt;0")</f>
        <v>0</v>
      </c>
      <c r="J619" s="6">
        <f>COUNTIFS('registro operativa'!$G$3:$G$11268,Tabla3[[#This Row],[Nº DE SEMANA]],'registro operativa'!$Y$3:$Y$11268,"&lt;0")</f>
        <v>0</v>
      </c>
      <c r="K619" s="6">
        <f>COUNTIFS('registro operativa'!$H$3:$H$11268,Tabla3[[#This Row],[Nº DE SEMANA]],'registro operativa'!$Y$3:$Y$11268,0)</f>
        <v>0</v>
      </c>
      <c r="L619" s="6" t="str">
        <f t="shared" si="41"/>
        <v/>
      </c>
      <c r="M619" s="6" t="str">
        <f>IFERROR(AVERAGEIFS('registro operativa'!$Y$3:$Y$11268,'registro operativa'!$G$3:$G$11268,Tabla3[[#This Row],[Nº DE SEMANA]],'registro operativa'!$Y$3:$Y$11268,"&gt;0"),"")</f>
        <v/>
      </c>
      <c r="N619" s="6" t="str">
        <f>IFERROR(AVERAGEIFS('registro operativa'!$Y$3:$Y$11268,'registro operativa'!$G$3:$G$11268,Tabla3[[#This Row],[Nº DE SEMANA]],'registro operativa'!$Y$3:$Y$11268,"&lt;0"),"")</f>
        <v/>
      </c>
      <c r="O619" s="6" t="str">
        <f t="shared" si="42"/>
        <v/>
      </c>
      <c r="P619" s="6" t="str">
        <f t="shared" si="43"/>
        <v/>
      </c>
      <c r="Q619" s="23"/>
      <c r="R619" s="23"/>
      <c r="S619" s="23"/>
    </row>
    <row r="620" spans="1:19" x14ac:dyDescent="0.25">
      <c r="A620" s="23"/>
      <c r="B620" s="23"/>
      <c r="C620" s="6">
        <f>IFERROR(COUNTIFS('registro operativa'!$AE$3:$AE$11268,1,'registro operativa'!$G$3:$G$11268,Tabla3[[#This Row],[Nº DE SEMANA]]),"")</f>
        <v>0</v>
      </c>
      <c r="D620" s="6">
        <f>SUMIF(Tabla1[SEMANA],Tabla3[[#This Row],[Nº DE SEMANA]],Tabla1[GROSS])</f>
        <v>0</v>
      </c>
      <c r="E620" s="6">
        <f>SUMIF(Tabla1[SEMANA],Tabla3[[#This Row],[Nº DE SEMANA]],Tabla1[NETO EN PPRO8])</f>
        <v>0</v>
      </c>
      <c r="F620" s="6">
        <f>SUMIF(Tabla1[SEMANA],Tabla3[[#This Row],[Nº DE SEMANA]],Tabla1[FEES])</f>
        <v>0</v>
      </c>
      <c r="G620" s="6" t="str">
        <f t="shared" si="40"/>
        <v/>
      </c>
      <c r="H620" s="6">
        <f>COUNTIF('registro operativa'!$G$3:$G$11268,Tabla3[[#This Row],[Nº DE SEMANA]])</f>
        <v>0</v>
      </c>
      <c r="I620" s="6">
        <f>COUNTIFS('registro operativa'!$G$3:$G$11268,Tabla3[[#This Row],[Nº DE SEMANA]],'registro operativa'!$Y$3:$Y$11268,"&gt;0")</f>
        <v>0</v>
      </c>
      <c r="J620" s="6">
        <f>COUNTIFS('registro operativa'!$G$3:$G$11268,Tabla3[[#This Row],[Nº DE SEMANA]],'registro operativa'!$Y$3:$Y$11268,"&lt;0")</f>
        <v>0</v>
      </c>
      <c r="K620" s="6">
        <f>COUNTIFS('registro operativa'!$H$3:$H$11268,Tabla3[[#This Row],[Nº DE SEMANA]],'registro operativa'!$Y$3:$Y$11268,0)</f>
        <v>0</v>
      </c>
      <c r="L620" s="6" t="str">
        <f t="shared" si="41"/>
        <v/>
      </c>
      <c r="M620" s="6" t="str">
        <f>IFERROR(AVERAGEIFS('registro operativa'!$Y$3:$Y$11268,'registro operativa'!$G$3:$G$11268,Tabla3[[#This Row],[Nº DE SEMANA]],'registro operativa'!$Y$3:$Y$11268,"&gt;0"),"")</f>
        <v/>
      </c>
      <c r="N620" s="6" t="str">
        <f>IFERROR(AVERAGEIFS('registro operativa'!$Y$3:$Y$11268,'registro operativa'!$G$3:$G$11268,Tabla3[[#This Row],[Nº DE SEMANA]],'registro operativa'!$Y$3:$Y$11268,"&lt;0"),"")</f>
        <v/>
      </c>
      <c r="O620" s="6" t="str">
        <f t="shared" si="42"/>
        <v/>
      </c>
      <c r="P620" s="6" t="str">
        <f t="shared" si="43"/>
        <v/>
      </c>
      <c r="Q620" s="23"/>
      <c r="R620" s="23"/>
      <c r="S620" s="23"/>
    </row>
    <row r="621" spans="1:19" x14ac:dyDescent="0.25">
      <c r="A621" s="23"/>
      <c r="B621" s="23"/>
      <c r="C621" s="6">
        <f>IFERROR(COUNTIFS('registro operativa'!$AE$3:$AE$11268,1,'registro operativa'!$G$3:$G$11268,Tabla3[[#This Row],[Nº DE SEMANA]]),"")</f>
        <v>0</v>
      </c>
      <c r="D621" s="6">
        <f>SUMIF(Tabla1[SEMANA],Tabla3[[#This Row],[Nº DE SEMANA]],Tabla1[GROSS])</f>
        <v>0</v>
      </c>
      <c r="E621" s="6">
        <f>SUMIF(Tabla1[SEMANA],Tabla3[[#This Row],[Nº DE SEMANA]],Tabla1[NETO EN PPRO8])</f>
        <v>0</v>
      </c>
      <c r="F621" s="6">
        <f>SUMIF(Tabla1[SEMANA],Tabla3[[#This Row],[Nº DE SEMANA]],Tabla1[FEES])</f>
        <v>0</v>
      </c>
      <c r="G621" s="6" t="str">
        <f t="shared" si="40"/>
        <v/>
      </c>
      <c r="H621" s="6">
        <f>COUNTIF('registro operativa'!$G$3:$G$11268,Tabla3[[#This Row],[Nº DE SEMANA]])</f>
        <v>0</v>
      </c>
      <c r="I621" s="6">
        <f>COUNTIFS('registro operativa'!$G$3:$G$11268,Tabla3[[#This Row],[Nº DE SEMANA]],'registro operativa'!$Y$3:$Y$11268,"&gt;0")</f>
        <v>0</v>
      </c>
      <c r="J621" s="6">
        <f>COUNTIFS('registro operativa'!$G$3:$G$11268,Tabla3[[#This Row],[Nº DE SEMANA]],'registro operativa'!$Y$3:$Y$11268,"&lt;0")</f>
        <v>0</v>
      </c>
      <c r="K621" s="6">
        <f>COUNTIFS('registro operativa'!$H$3:$H$11268,Tabla3[[#This Row],[Nº DE SEMANA]],'registro operativa'!$Y$3:$Y$11268,0)</f>
        <v>0</v>
      </c>
      <c r="L621" s="6" t="str">
        <f t="shared" si="41"/>
        <v/>
      </c>
      <c r="M621" s="6" t="str">
        <f>IFERROR(AVERAGEIFS('registro operativa'!$Y$3:$Y$11268,'registro operativa'!$G$3:$G$11268,Tabla3[[#This Row],[Nº DE SEMANA]],'registro operativa'!$Y$3:$Y$11268,"&gt;0"),"")</f>
        <v/>
      </c>
      <c r="N621" s="6" t="str">
        <f>IFERROR(AVERAGEIFS('registro operativa'!$Y$3:$Y$11268,'registro operativa'!$G$3:$G$11268,Tabla3[[#This Row],[Nº DE SEMANA]],'registro operativa'!$Y$3:$Y$11268,"&lt;0"),"")</f>
        <v/>
      </c>
      <c r="O621" s="6" t="str">
        <f t="shared" si="42"/>
        <v/>
      </c>
      <c r="P621" s="6" t="str">
        <f t="shared" si="43"/>
        <v/>
      </c>
      <c r="Q621" s="23"/>
      <c r="R621" s="23"/>
      <c r="S621" s="23"/>
    </row>
    <row r="622" spans="1:19" x14ac:dyDescent="0.25">
      <c r="A622" s="23"/>
      <c r="B622" s="23"/>
      <c r="C622" s="6">
        <f>IFERROR(COUNTIFS('registro operativa'!$AE$3:$AE$11268,1,'registro operativa'!$G$3:$G$11268,Tabla3[[#This Row],[Nº DE SEMANA]]),"")</f>
        <v>0</v>
      </c>
      <c r="D622" s="6">
        <f>SUMIF(Tabla1[SEMANA],Tabla3[[#This Row],[Nº DE SEMANA]],Tabla1[GROSS])</f>
        <v>0</v>
      </c>
      <c r="E622" s="6">
        <f>SUMIF(Tabla1[SEMANA],Tabla3[[#This Row],[Nº DE SEMANA]],Tabla1[NETO EN PPRO8])</f>
        <v>0</v>
      </c>
      <c r="F622" s="6">
        <f>SUMIF(Tabla1[SEMANA],Tabla3[[#This Row],[Nº DE SEMANA]],Tabla1[FEES])</f>
        <v>0</v>
      </c>
      <c r="G622" s="6" t="str">
        <f t="shared" si="40"/>
        <v/>
      </c>
      <c r="H622" s="6">
        <f>COUNTIF('registro operativa'!$G$3:$G$11268,Tabla3[[#This Row],[Nº DE SEMANA]])</f>
        <v>0</v>
      </c>
      <c r="I622" s="6">
        <f>COUNTIFS('registro operativa'!$G$3:$G$11268,Tabla3[[#This Row],[Nº DE SEMANA]],'registro operativa'!$Y$3:$Y$11268,"&gt;0")</f>
        <v>0</v>
      </c>
      <c r="J622" s="6">
        <f>COUNTIFS('registro operativa'!$G$3:$G$11268,Tabla3[[#This Row],[Nº DE SEMANA]],'registro operativa'!$Y$3:$Y$11268,"&lt;0")</f>
        <v>0</v>
      </c>
      <c r="K622" s="6">
        <f>COUNTIFS('registro operativa'!$H$3:$H$11268,Tabla3[[#This Row],[Nº DE SEMANA]],'registro operativa'!$Y$3:$Y$11268,0)</f>
        <v>0</v>
      </c>
      <c r="L622" s="6" t="str">
        <f t="shared" si="41"/>
        <v/>
      </c>
      <c r="M622" s="6" t="str">
        <f>IFERROR(AVERAGEIFS('registro operativa'!$Y$3:$Y$11268,'registro operativa'!$G$3:$G$11268,Tabla3[[#This Row],[Nº DE SEMANA]],'registro operativa'!$Y$3:$Y$11268,"&gt;0"),"")</f>
        <v/>
      </c>
      <c r="N622" s="6" t="str">
        <f>IFERROR(AVERAGEIFS('registro operativa'!$Y$3:$Y$11268,'registro operativa'!$G$3:$G$11268,Tabla3[[#This Row],[Nº DE SEMANA]],'registro operativa'!$Y$3:$Y$11268,"&lt;0"),"")</f>
        <v/>
      </c>
      <c r="O622" s="6" t="str">
        <f t="shared" si="42"/>
        <v/>
      </c>
      <c r="P622" s="6" t="str">
        <f t="shared" si="43"/>
        <v/>
      </c>
      <c r="Q622" s="23"/>
      <c r="R622" s="23"/>
      <c r="S622" s="23"/>
    </row>
    <row r="623" spans="1:19" x14ac:dyDescent="0.25">
      <c r="A623" s="23"/>
      <c r="B623" s="23"/>
      <c r="C623" s="6">
        <f>IFERROR(COUNTIFS('registro operativa'!$AE$3:$AE$11268,1,'registro operativa'!$G$3:$G$11268,Tabla3[[#This Row],[Nº DE SEMANA]]),"")</f>
        <v>0</v>
      </c>
      <c r="D623" s="6">
        <f>SUMIF(Tabla1[SEMANA],Tabla3[[#This Row],[Nº DE SEMANA]],Tabla1[GROSS])</f>
        <v>0</v>
      </c>
      <c r="E623" s="6">
        <f>SUMIF(Tabla1[SEMANA],Tabla3[[#This Row],[Nº DE SEMANA]],Tabla1[NETO EN PPRO8])</f>
        <v>0</v>
      </c>
      <c r="F623" s="6">
        <f>SUMIF(Tabla1[SEMANA],Tabla3[[#This Row],[Nº DE SEMANA]],Tabla1[FEES])</f>
        <v>0</v>
      </c>
      <c r="G623" s="6" t="str">
        <f t="shared" si="40"/>
        <v/>
      </c>
      <c r="H623" s="6">
        <f>COUNTIF('registro operativa'!$G$3:$G$11268,Tabla3[[#This Row],[Nº DE SEMANA]])</f>
        <v>0</v>
      </c>
      <c r="I623" s="6">
        <f>COUNTIFS('registro operativa'!$G$3:$G$11268,Tabla3[[#This Row],[Nº DE SEMANA]],'registro operativa'!$Y$3:$Y$11268,"&gt;0")</f>
        <v>0</v>
      </c>
      <c r="J623" s="6">
        <f>COUNTIFS('registro operativa'!$G$3:$G$11268,Tabla3[[#This Row],[Nº DE SEMANA]],'registro operativa'!$Y$3:$Y$11268,"&lt;0")</f>
        <v>0</v>
      </c>
      <c r="K623" s="6">
        <f>COUNTIFS('registro operativa'!$H$3:$H$11268,Tabla3[[#This Row],[Nº DE SEMANA]],'registro operativa'!$Y$3:$Y$11268,0)</f>
        <v>0</v>
      </c>
      <c r="L623" s="6" t="str">
        <f t="shared" si="41"/>
        <v/>
      </c>
      <c r="M623" s="6" t="str">
        <f>IFERROR(AVERAGEIFS('registro operativa'!$Y$3:$Y$11268,'registro operativa'!$G$3:$G$11268,Tabla3[[#This Row],[Nº DE SEMANA]],'registro operativa'!$Y$3:$Y$11268,"&gt;0"),"")</f>
        <v/>
      </c>
      <c r="N623" s="6" t="str">
        <f>IFERROR(AVERAGEIFS('registro operativa'!$Y$3:$Y$11268,'registro operativa'!$G$3:$G$11268,Tabla3[[#This Row],[Nº DE SEMANA]],'registro operativa'!$Y$3:$Y$11268,"&lt;0"),"")</f>
        <v/>
      </c>
      <c r="O623" s="6" t="str">
        <f t="shared" si="42"/>
        <v/>
      </c>
      <c r="P623" s="6" t="str">
        <f t="shared" si="43"/>
        <v/>
      </c>
      <c r="Q623" s="23"/>
      <c r="R623" s="23"/>
      <c r="S623" s="23"/>
    </row>
    <row r="624" spans="1:19" x14ac:dyDescent="0.25">
      <c r="A624" s="23"/>
      <c r="B624" s="23"/>
      <c r="C624" s="6">
        <f>IFERROR(COUNTIFS('registro operativa'!$AE$3:$AE$11268,1,'registro operativa'!$G$3:$G$11268,Tabla3[[#This Row],[Nº DE SEMANA]]),"")</f>
        <v>0</v>
      </c>
      <c r="D624" s="6">
        <f>SUMIF(Tabla1[SEMANA],Tabla3[[#This Row],[Nº DE SEMANA]],Tabla1[GROSS])</f>
        <v>0</v>
      </c>
      <c r="E624" s="6">
        <f>SUMIF(Tabla1[SEMANA],Tabla3[[#This Row],[Nº DE SEMANA]],Tabla1[NETO EN PPRO8])</f>
        <v>0</v>
      </c>
      <c r="F624" s="6">
        <f>SUMIF(Tabla1[SEMANA],Tabla3[[#This Row],[Nº DE SEMANA]],Tabla1[FEES])</f>
        <v>0</v>
      </c>
      <c r="G624" s="6" t="str">
        <f t="shared" si="40"/>
        <v/>
      </c>
      <c r="H624" s="6">
        <f>COUNTIF('registro operativa'!$G$3:$G$11268,Tabla3[[#This Row],[Nº DE SEMANA]])</f>
        <v>0</v>
      </c>
      <c r="I624" s="6">
        <f>COUNTIFS('registro operativa'!$G$3:$G$11268,Tabla3[[#This Row],[Nº DE SEMANA]],'registro operativa'!$Y$3:$Y$11268,"&gt;0")</f>
        <v>0</v>
      </c>
      <c r="J624" s="6">
        <f>COUNTIFS('registro operativa'!$G$3:$G$11268,Tabla3[[#This Row],[Nº DE SEMANA]],'registro operativa'!$Y$3:$Y$11268,"&lt;0")</f>
        <v>0</v>
      </c>
      <c r="K624" s="6">
        <f>COUNTIFS('registro operativa'!$H$3:$H$11268,Tabla3[[#This Row],[Nº DE SEMANA]],'registro operativa'!$Y$3:$Y$11268,0)</f>
        <v>0</v>
      </c>
      <c r="L624" s="6" t="str">
        <f t="shared" si="41"/>
        <v/>
      </c>
      <c r="M624" s="6" t="str">
        <f>IFERROR(AVERAGEIFS('registro operativa'!$Y$3:$Y$11268,'registro operativa'!$G$3:$G$11268,Tabla3[[#This Row],[Nº DE SEMANA]],'registro operativa'!$Y$3:$Y$11268,"&gt;0"),"")</f>
        <v/>
      </c>
      <c r="N624" s="6" t="str">
        <f>IFERROR(AVERAGEIFS('registro operativa'!$Y$3:$Y$11268,'registro operativa'!$G$3:$G$11268,Tabla3[[#This Row],[Nº DE SEMANA]],'registro operativa'!$Y$3:$Y$11268,"&lt;0"),"")</f>
        <v/>
      </c>
      <c r="O624" s="6" t="str">
        <f t="shared" si="42"/>
        <v/>
      </c>
      <c r="P624" s="6" t="str">
        <f t="shared" si="43"/>
        <v/>
      </c>
      <c r="Q624" s="23"/>
      <c r="R624" s="23"/>
      <c r="S624" s="23"/>
    </row>
    <row r="625" spans="1:19" x14ac:dyDescent="0.25">
      <c r="A625" s="23"/>
      <c r="B625" s="23"/>
      <c r="C625" s="6">
        <f>IFERROR(COUNTIFS('registro operativa'!$AE$3:$AE$11268,1,'registro operativa'!$G$3:$G$11268,Tabla3[[#This Row],[Nº DE SEMANA]]),"")</f>
        <v>0</v>
      </c>
      <c r="D625" s="6">
        <f>SUMIF(Tabla1[SEMANA],Tabla3[[#This Row],[Nº DE SEMANA]],Tabla1[GROSS])</f>
        <v>0</v>
      </c>
      <c r="E625" s="6">
        <f>SUMIF(Tabla1[SEMANA],Tabla3[[#This Row],[Nº DE SEMANA]],Tabla1[NETO EN PPRO8])</f>
        <v>0</v>
      </c>
      <c r="F625" s="6">
        <f>SUMIF(Tabla1[SEMANA],Tabla3[[#This Row],[Nº DE SEMANA]],Tabla1[FEES])</f>
        <v>0</v>
      </c>
      <c r="G625" s="6" t="str">
        <f t="shared" si="40"/>
        <v/>
      </c>
      <c r="H625" s="6">
        <f>COUNTIF('registro operativa'!$G$3:$G$11268,Tabla3[[#This Row],[Nº DE SEMANA]])</f>
        <v>0</v>
      </c>
      <c r="I625" s="6">
        <f>COUNTIFS('registro operativa'!$G$3:$G$11268,Tabla3[[#This Row],[Nº DE SEMANA]],'registro operativa'!$Y$3:$Y$11268,"&gt;0")</f>
        <v>0</v>
      </c>
      <c r="J625" s="6">
        <f>COUNTIFS('registro operativa'!$G$3:$G$11268,Tabla3[[#This Row],[Nº DE SEMANA]],'registro operativa'!$Y$3:$Y$11268,"&lt;0")</f>
        <v>0</v>
      </c>
      <c r="K625" s="6">
        <f>COUNTIFS('registro operativa'!$H$3:$H$11268,Tabla3[[#This Row],[Nº DE SEMANA]],'registro operativa'!$Y$3:$Y$11268,0)</f>
        <v>0</v>
      </c>
      <c r="L625" s="6" t="str">
        <f t="shared" si="41"/>
        <v/>
      </c>
      <c r="M625" s="6" t="str">
        <f>IFERROR(AVERAGEIFS('registro operativa'!$Y$3:$Y$11268,'registro operativa'!$G$3:$G$11268,Tabla3[[#This Row],[Nº DE SEMANA]],'registro operativa'!$Y$3:$Y$11268,"&gt;0"),"")</f>
        <v/>
      </c>
      <c r="N625" s="6" t="str">
        <f>IFERROR(AVERAGEIFS('registro operativa'!$Y$3:$Y$11268,'registro operativa'!$G$3:$G$11268,Tabla3[[#This Row],[Nº DE SEMANA]],'registro operativa'!$Y$3:$Y$11268,"&lt;0"),"")</f>
        <v/>
      </c>
      <c r="O625" s="6" t="str">
        <f t="shared" si="42"/>
        <v/>
      </c>
      <c r="P625" s="6" t="str">
        <f t="shared" si="43"/>
        <v/>
      </c>
      <c r="Q625" s="23"/>
      <c r="R625" s="23"/>
      <c r="S625" s="23"/>
    </row>
    <row r="626" spans="1:19" x14ac:dyDescent="0.25">
      <c r="A626" s="23"/>
      <c r="B626" s="23"/>
      <c r="C626" s="6">
        <f>IFERROR(COUNTIFS('registro operativa'!$AE$3:$AE$11268,1,'registro operativa'!$G$3:$G$11268,Tabla3[[#This Row],[Nº DE SEMANA]]),"")</f>
        <v>0</v>
      </c>
      <c r="D626" s="6">
        <f>SUMIF(Tabla1[SEMANA],Tabla3[[#This Row],[Nº DE SEMANA]],Tabla1[GROSS])</f>
        <v>0</v>
      </c>
      <c r="E626" s="6">
        <f>SUMIF(Tabla1[SEMANA],Tabla3[[#This Row],[Nº DE SEMANA]],Tabla1[NETO EN PPRO8])</f>
        <v>0</v>
      </c>
      <c r="F626" s="6">
        <f>SUMIF(Tabla1[SEMANA],Tabla3[[#This Row],[Nº DE SEMANA]],Tabla1[FEES])</f>
        <v>0</v>
      </c>
      <c r="G626" s="6" t="str">
        <f t="shared" si="40"/>
        <v/>
      </c>
      <c r="H626" s="6">
        <f>COUNTIF('registro operativa'!$G$3:$G$11268,Tabla3[[#This Row],[Nº DE SEMANA]])</f>
        <v>0</v>
      </c>
      <c r="I626" s="6">
        <f>COUNTIFS('registro operativa'!$G$3:$G$11268,Tabla3[[#This Row],[Nº DE SEMANA]],'registro operativa'!$Y$3:$Y$11268,"&gt;0")</f>
        <v>0</v>
      </c>
      <c r="J626" s="6">
        <f>COUNTIFS('registro operativa'!$G$3:$G$11268,Tabla3[[#This Row],[Nº DE SEMANA]],'registro operativa'!$Y$3:$Y$11268,"&lt;0")</f>
        <v>0</v>
      </c>
      <c r="K626" s="6">
        <f>COUNTIFS('registro operativa'!$H$3:$H$11268,Tabla3[[#This Row],[Nº DE SEMANA]],'registro operativa'!$Y$3:$Y$11268,0)</f>
        <v>0</v>
      </c>
      <c r="L626" s="6" t="str">
        <f t="shared" si="41"/>
        <v/>
      </c>
      <c r="M626" s="6" t="str">
        <f>IFERROR(AVERAGEIFS('registro operativa'!$Y$3:$Y$11268,'registro operativa'!$G$3:$G$11268,Tabla3[[#This Row],[Nº DE SEMANA]],'registro operativa'!$Y$3:$Y$11268,"&gt;0"),"")</f>
        <v/>
      </c>
      <c r="N626" s="6" t="str">
        <f>IFERROR(AVERAGEIFS('registro operativa'!$Y$3:$Y$11268,'registro operativa'!$G$3:$G$11268,Tabla3[[#This Row],[Nº DE SEMANA]],'registro operativa'!$Y$3:$Y$11268,"&lt;0"),"")</f>
        <v/>
      </c>
      <c r="O626" s="6" t="str">
        <f t="shared" si="42"/>
        <v/>
      </c>
      <c r="P626" s="6" t="str">
        <f t="shared" si="43"/>
        <v/>
      </c>
      <c r="Q626" s="23"/>
      <c r="R626" s="23"/>
      <c r="S626" s="23"/>
    </row>
    <row r="627" spans="1:19" x14ac:dyDescent="0.25">
      <c r="A627" s="23"/>
      <c r="B627" s="23"/>
      <c r="C627" s="6">
        <f>IFERROR(COUNTIFS('registro operativa'!$AE$3:$AE$11268,1,'registro operativa'!$G$3:$G$11268,Tabla3[[#This Row],[Nº DE SEMANA]]),"")</f>
        <v>0</v>
      </c>
      <c r="D627" s="6">
        <f>SUMIF(Tabla1[SEMANA],Tabla3[[#This Row],[Nº DE SEMANA]],Tabla1[GROSS])</f>
        <v>0</v>
      </c>
      <c r="E627" s="6">
        <f>SUMIF(Tabla1[SEMANA],Tabla3[[#This Row],[Nº DE SEMANA]],Tabla1[NETO EN PPRO8])</f>
        <v>0</v>
      </c>
      <c r="F627" s="6">
        <f>SUMIF(Tabla1[SEMANA],Tabla3[[#This Row],[Nº DE SEMANA]],Tabla1[FEES])</f>
        <v>0</v>
      </c>
      <c r="G627" s="6" t="str">
        <f t="shared" si="40"/>
        <v/>
      </c>
      <c r="H627" s="6">
        <f>COUNTIF('registro operativa'!$G$3:$G$11268,Tabla3[[#This Row],[Nº DE SEMANA]])</f>
        <v>0</v>
      </c>
      <c r="I627" s="6">
        <f>COUNTIFS('registro operativa'!$G$3:$G$11268,Tabla3[[#This Row],[Nº DE SEMANA]],'registro operativa'!$Y$3:$Y$11268,"&gt;0")</f>
        <v>0</v>
      </c>
      <c r="J627" s="6">
        <f>COUNTIFS('registro operativa'!$G$3:$G$11268,Tabla3[[#This Row],[Nº DE SEMANA]],'registro operativa'!$Y$3:$Y$11268,"&lt;0")</f>
        <v>0</v>
      </c>
      <c r="K627" s="6">
        <f>COUNTIFS('registro operativa'!$H$3:$H$11268,Tabla3[[#This Row],[Nº DE SEMANA]],'registro operativa'!$Y$3:$Y$11268,0)</f>
        <v>0</v>
      </c>
      <c r="L627" s="6" t="str">
        <f t="shared" si="41"/>
        <v/>
      </c>
      <c r="M627" s="6" t="str">
        <f>IFERROR(AVERAGEIFS('registro operativa'!$Y$3:$Y$11268,'registro operativa'!$G$3:$G$11268,Tabla3[[#This Row],[Nº DE SEMANA]],'registro operativa'!$Y$3:$Y$11268,"&gt;0"),"")</f>
        <v/>
      </c>
      <c r="N627" s="6" t="str">
        <f>IFERROR(AVERAGEIFS('registro operativa'!$Y$3:$Y$11268,'registro operativa'!$G$3:$G$11268,Tabla3[[#This Row],[Nº DE SEMANA]],'registro operativa'!$Y$3:$Y$11268,"&lt;0"),"")</f>
        <v/>
      </c>
      <c r="O627" s="6" t="str">
        <f t="shared" si="42"/>
        <v/>
      </c>
      <c r="P627" s="6" t="str">
        <f t="shared" si="43"/>
        <v/>
      </c>
      <c r="Q627" s="23"/>
      <c r="R627" s="23"/>
      <c r="S627" s="23"/>
    </row>
    <row r="628" spans="1:19" x14ac:dyDescent="0.25">
      <c r="A628" s="23"/>
      <c r="B628" s="23"/>
      <c r="C628" s="6">
        <f>IFERROR(COUNTIFS('registro operativa'!$AE$3:$AE$11268,1,'registro operativa'!$G$3:$G$11268,Tabla3[[#This Row],[Nº DE SEMANA]]),"")</f>
        <v>0</v>
      </c>
      <c r="D628" s="6">
        <f>SUMIF(Tabla1[SEMANA],Tabla3[[#This Row],[Nº DE SEMANA]],Tabla1[GROSS])</f>
        <v>0</v>
      </c>
      <c r="E628" s="6">
        <f>SUMIF(Tabla1[SEMANA],Tabla3[[#This Row],[Nº DE SEMANA]],Tabla1[NETO EN PPRO8])</f>
        <v>0</v>
      </c>
      <c r="F628" s="6">
        <f>SUMIF(Tabla1[SEMANA],Tabla3[[#This Row],[Nº DE SEMANA]],Tabla1[FEES])</f>
        <v>0</v>
      </c>
      <c r="G628" s="6" t="str">
        <f t="shared" si="40"/>
        <v/>
      </c>
      <c r="H628" s="6">
        <f>COUNTIF('registro operativa'!$G$3:$G$11268,Tabla3[[#This Row],[Nº DE SEMANA]])</f>
        <v>0</v>
      </c>
      <c r="I628" s="6">
        <f>COUNTIFS('registro operativa'!$G$3:$G$11268,Tabla3[[#This Row],[Nº DE SEMANA]],'registro operativa'!$Y$3:$Y$11268,"&gt;0")</f>
        <v>0</v>
      </c>
      <c r="J628" s="6">
        <f>COUNTIFS('registro operativa'!$G$3:$G$11268,Tabla3[[#This Row],[Nº DE SEMANA]],'registro operativa'!$Y$3:$Y$11268,"&lt;0")</f>
        <v>0</v>
      </c>
      <c r="K628" s="6">
        <f>COUNTIFS('registro operativa'!$H$3:$H$11268,Tabla3[[#This Row],[Nº DE SEMANA]],'registro operativa'!$Y$3:$Y$11268,0)</f>
        <v>0</v>
      </c>
      <c r="L628" s="6" t="str">
        <f t="shared" si="41"/>
        <v/>
      </c>
      <c r="M628" s="6" t="str">
        <f>IFERROR(AVERAGEIFS('registro operativa'!$Y$3:$Y$11268,'registro operativa'!$G$3:$G$11268,Tabla3[[#This Row],[Nº DE SEMANA]],'registro operativa'!$Y$3:$Y$11268,"&gt;0"),"")</f>
        <v/>
      </c>
      <c r="N628" s="6" t="str">
        <f>IFERROR(AVERAGEIFS('registro operativa'!$Y$3:$Y$11268,'registro operativa'!$G$3:$G$11268,Tabla3[[#This Row],[Nº DE SEMANA]],'registro operativa'!$Y$3:$Y$11268,"&lt;0"),"")</f>
        <v/>
      </c>
      <c r="O628" s="6" t="str">
        <f t="shared" si="42"/>
        <v/>
      </c>
      <c r="P628" s="6" t="str">
        <f t="shared" si="43"/>
        <v/>
      </c>
      <c r="Q628" s="23"/>
      <c r="R628" s="23"/>
      <c r="S628" s="23"/>
    </row>
    <row r="629" spans="1:19" x14ac:dyDescent="0.25">
      <c r="A629" s="23"/>
      <c r="B629" s="23"/>
      <c r="C629" s="6">
        <f>IFERROR(COUNTIFS('registro operativa'!$AE$3:$AE$11268,1,'registro operativa'!$G$3:$G$11268,Tabla3[[#This Row],[Nº DE SEMANA]]),"")</f>
        <v>0</v>
      </c>
      <c r="D629" s="6">
        <f>SUMIF(Tabla1[SEMANA],Tabla3[[#This Row],[Nº DE SEMANA]],Tabla1[GROSS])</f>
        <v>0</v>
      </c>
      <c r="E629" s="6">
        <f>SUMIF(Tabla1[SEMANA],Tabla3[[#This Row],[Nº DE SEMANA]],Tabla1[NETO EN PPRO8])</f>
        <v>0</v>
      </c>
      <c r="F629" s="6">
        <f>SUMIF(Tabla1[SEMANA],Tabla3[[#This Row],[Nº DE SEMANA]],Tabla1[FEES])</f>
        <v>0</v>
      </c>
      <c r="G629" s="6" t="str">
        <f t="shared" si="40"/>
        <v/>
      </c>
      <c r="H629" s="6">
        <f>COUNTIF('registro operativa'!$G$3:$G$11268,Tabla3[[#This Row],[Nº DE SEMANA]])</f>
        <v>0</v>
      </c>
      <c r="I629" s="6">
        <f>COUNTIFS('registro operativa'!$G$3:$G$11268,Tabla3[[#This Row],[Nº DE SEMANA]],'registro operativa'!$Y$3:$Y$11268,"&gt;0")</f>
        <v>0</v>
      </c>
      <c r="J629" s="6">
        <f>COUNTIFS('registro operativa'!$G$3:$G$11268,Tabla3[[#This Row],[Nº DE SEMANA]],'registro operativa'!$Y$3:$Y$11268,"&lt;0")</f>
        <v>0</v>
      </c>
      <c r="K629" s="6">
        <f>COUNTIFS('registro operativa'!$H$3:$H$11268,Tabla3[[#This Row],[Nº DE SEMANA]],'registro operativa'!$Y$3:$Y$11268,0)</f>
        <v>0</v>
      </c>
      <c r="L629" s="6" t="str">
        <f t="shared" si="41"/>
        <v/>
      </c>
      <c r="M629" s="6" t="str">
        <f>IFERROR(AVERAGEIFS('registro operativa'!$Y$3:$Y$11268,'registro operativa'!$G$3:$G$11268,Tabla3[[#This Row],[Nº DE SEMANA]],'registro operativa'!$Y$3:$Y$11268,"&gt;0"),"")</f>
        <v/>
      </c>
      <c r="N629" s="6" t="str">
        <f>IFERROR(AVERAGEIFS('registro operativa'!$Y$3:$Y$11268,'registro operativa'!$G$3:$G$11268,Tabla3[[#This Row],[Nº DE SEMANA]],'registro operativa'!$Y$3:$Y$11268,"&lt;0"),"")</f>
        <v/>
      </c>
      <c r="O629" s="6" t="str">
        <f t="shared" si="42"/>
        <v/>
      </c>
      <c r="P629" s="6" t="str">
        <f t="shared" si="43"/>
        <v/>
      </c>
      <c r="Q629" s="23"/>
      <c r="R629" s="23"/>
      <c r="S629" s="23"/>
    </row>
    <row r="630" spans="1:19" x14ac:dyDescent="0.25">
      <c r="A630" s="23"/>
      <c r="B630" s="23"/>
      <c r="C630" s="6">
        <f>IFERROR(COUNTIFS('registro operativa'!$AE$3:$AE$11268,1,'registro operativa'!$G$3:$G$11268,Tabla3[[#This Row],[Nº DE SEMANA]]),"")</f>
        <v>0</v>
      </c>
      <c r="D630" s="6">
        <f>SUMIF(Tabla1[SEMANA],Tabla3[[#This Row],[Nº DE SEMANA]],Tabla1[GROSS])</f>
        <v>0</v>
      </c>
      <c r="E630" s="6">
        <f>SUMIF(Tabla1[SEMANA],Tabla3[[#This Row],[Nº DE SEMANA]],Tabla1[NETO EN PPRO8])</f>
        <v>0</v>
      </c>
      <c r="F630" s="6">
        <f>SUMIF(Tabla1[SEMANA],Tabla3[[#This Row],[Nº DE SEMANA]],Tabla1[FEES])</f>
        <v>0</v>
      </c>
      <c r="G630" s="6" t="str">
        <f t="shared" si="40"/>
        <v/>
      </c>
      <c r="H630" s="6">
        <f>COUNTIF('registro operativa'!$G$3:$G$11268,Tabla3[[#This Row],[Nº DE SEMANA]])</f>
        <v>0</v>
      </c>
      <c r="I630" s="6">
        <f>COUNTIFS('registro operativa'!$G$3:$G$11268,Tabla3[[#This Row],[Nº DE SEMANA]],'registro operativa'!$Y$3:$Y$11268,"&gt;0")</f>
        <v>0</v>
      </c>
      <c r="J630" s="6">
        <f>COUNTIFS('registro operativa'!$G$3:$G$11268,Tabla3[[#This Row],[Nº DE SEMANA]],'registro operativa'!$Y$3:$Y$11268,"&lt;0")</f>
        <v>0</v>
      </c>
      <c r="K630" s="6">
        <f>COUNTIFS('registro operativa'!$H$3:$H$11268,Tabla3[[#This Row],[Nº DE SEMANA]],'registro operativa'!$Y$3:$Y$11268,0)</f>
        <v>0</v>
      </c>
      <c r="L630" s="6" t="str">
        <f t="shared" si="41"/>
        <v/>
      </c>
      <c r="M630" s="6" t="str">
        <f>IFERROR(AVERAGEIFS('registro operativa'!$Y$3:$Y$11268,'registro operativa'!$G$3:$G$11268,Tabla3[[#This Row],[Nº DE SEMANA]],'registro operativa'!$Y$3:$Y$11268,"&gt;0"),"")</f>
        <v/>
      </c>
      <c r="N630" s="6" t="str">
        <f>IFERROR(AVERAGEIFS('registro operativa'!$Y$3:$Y$11268,'registro operativa'!$G$3:$G$11268,Tabla3[[#This Row],[Nº DE SEMANA]],'registro operativa'!$Y$3:$Y$11268,"&lt;0"),"")</f>
        <v/>
      </c>
      <c r="O630" s="6" t="str">
        <f t="shared" si="42"/>
        <v/>
      </c>
      <c r="P630" s="6" t="str">
        <f t="shared" si="43"/>
        <v/>
      </c>
      <c r="Q630" s="23"/>
      <c r="R630" s="23"/>
      <c r="S630" s="23"/>
    </row>
    <row r="631" spans="1:19" x14ac:dyDescent="0.25">
      <c r="A631" s="23"/>
      <c r="B631" s="23"/>
      <c r="C631" s="6">
        <f>IFERROR(COUNTIFS('registro operativa'!$AE$3:$AE$11268,1,'registro operativa'!$G$3:$G$11268,Tabla3[[#This Row],[Nº DE SEMANA]]),"")</f>
        <v>0</v>
      </c>
      <c r="D631" s="6">
        <f>SUMIF(Tabla1[SEMANA],Tabla3[[#This Row],[Nº DE SEMANA]],Tabla1[GROSS])</f>
        <v>0</v>
      </c>
      <c r="E631" s="6">
        <f>SUMIF(Tabla1[SEMANA],Tabla3[[#This Row],[Nº DE SEMANA]],Tabla1[NETO EN PPRO8])</f>
        <v>0</v>
      </c>
      <c r="F631" s="6">
        <f>SUMIF(Tabla1[SEMANA],Tabla3[[#This Row],[Nº DE SEMANA]],Tabla1[FEES])</f>
        <v>0</v>
      </c>
      <c r="G631" s="6" t="str">
        <f t="shared" si="40"/>
        <v/>
      </c>
      <c r="H631" s="6">
        <f>COUNTIF('registro operativa'!$G$3:$G$11268,Tabla3[[#This Row],[Nº DE SEMANA]])</f>
        <v>0</v>
      </c>
      <c r="I631" s="6">
        <f>COUNTIFS('registro operativa'!$G$3:$G$11268,Tabla3[[#This Row],[Nº DE SEMANA]],'registro operativa'!$Y$3:$Y$11268,"&gt;0")</f>
        <v>0</v>
      </c>
      <c r="J631" s="6">
        <f>COUNTIFS('registro operativa'!$G$3:$G$11268,Tabla3[[#This Row],[Nº DE SEMANA]],'registro operativa'!$Y$3:$Y$11268,"&lt;0")</f>
        <v>0</v>
      </c>
      <c r="K631" s="6">
        <f>COUNTIFS('registro operativa'!$H$3:$H$11268,Tabla3[[#This Row],[Nº DE SEMANA]],'registro operativa'!$Y$3:$Y$11268,0)</f>
        <v>0</v>
      </c>
      <c r="L631" s="6" t="str">
        <f t="shared" si="41"/>
        <v/>
      </c>
      <c r="M631" s="6" t="str">
        <f>IFERROR(AVERAGEIFS('registro operativa'!$Y$3:$Y$11268,'registro operativa'!$G$3:$G$11268,Tabla3[[#This Row],[Nº DE SEMANA]],'registro operativa'!$Y$3:$Y$11268,"&gt;0"),"")</f>
        <v/>
      </c>
      <c r="N631" s="6" t="str">
        <f>IFERROR(AVERAGEIFS('registro operativa'!$Y$3:$Y$11268,'registro operativa'!$G$3:$G$11268,Tabla3[[#This Row],[Nº DE SEMANA]],'registro operativa'!$Y$3:$Y$11268,"&lt;0"),"")</f>
        <v/>
      </c>
      <c r="O631" s="6" t="str">
        <f t="shared" si="42"/>
        <v/>
      </c>
      <c r="P631" s="6" t="str">
        <f t="shared" si="43"/>
        <v/>
      </c>
      <c r="Q631" s="23"/>
      <c r="R631" s="23"/>
      <c r="S631" s="23"/>
    </row>
    <row r="632" spans="1:19" x14ac:dyDescent="0.25">
      <c r="A632" s="23"/>
      <c r="B632" s="23"/>
      <c r="C632" s="6">
        <f>IFERROR(COUNTIFS('registro operativa'!$AE$3:$AE$11268,1,'registro operativa'!$G$3:$G$11268,Tabla3[[#This Row],[Nº DE SEMANA]]),"")</f>
        <v>0</v>
      </c>
      <c r="D632" s="6">
        <f>SUMIF(Tabla1[SEMANA],Tabla3[[#This Row],[Nº DE SEMANA]],Tabla1[GROSS])</f>
        <v>0</v>
      </c>
      <c r="E632" s="6">
        <f>SUMIF(Tabla1[SEMANA],Tabla3[[#This Row],[Nº DE SEMANA]],Tabla1[NETO EN PPRO8])</f>
        <v>0</v>
      </c>
      <c r="F632" s="6">
        <f>SUMIF(Tabla1[SEMANA],Tabla3[[#This Row],[Nº DE SEMANA]],Tabla1[FEES])</f>
        <v>0</v>
      </c>
      <c r="G632" s="6" t="str">
        <f t="shared" si="40"/>
        <v/>
      </c>
      <c r="H632" s="6">
        <f>COUNTIF('registro operativa'!$G$3:$G$11268,Tabla3[[#This Row],[Nº DE SEMANA]])</f>
        <v>0</v>
      </c>
      <c r="I632" s="6">
        <f>COUNTIFS('registro operativa'!$G$3:$G$11268,Tabla3[[#This Row],[Nº DE SEMANA]],'registro operativa'!$Y$3:$Y$11268,"&gt;0")</f>
        <v>0</v>
      </c>
      <c r="J632" s="6">
        <f>COUNTIFS('registro operativa'!$G$3:$G$11268,Tabla3[[#This Row],[Nº DE SEMANA]],'registro operativa'!$Y$3:$Y$11268,"&lt;0")</f>
        <v>0</v>
      </c>
      <c r="K632" s="6">
        <f>COUNTIFS('registro operativa'!$H$3:$H$11268,Tabla3[[#This Row],[Nº DE SEMANA]],'registro operativa'!$Y$3:$Y$11268,0)</f>
        <v>0</v>
      </c>
      <c r="L632" s="6" t="str">
        <f t="shared" si="41"/>
        <v/>
      </c>
      <c r="M632" s="6" t="str">
        <f>IFERROR(AVERAGEIFS('registro operativa'!$Y$3:$Y$11268,'registro operativa'!$G$3:$G$11268,Tabla3[[#This Row],[Nº DE SEMANA]],'registro operativa'!$Y$3:$Y$11268,"&gt;0"),"")</f>
        <v/>
      </c>
      <c r="N632" s="6" t="str">
        <f>IFERROR(AVERAGEIFS('registro operativa'!$Y$3:$Y$11268,'registro operativa'!$G$3:$G$11268,Tabla3[[#This Row],[Nº DE SEMANA]],'registro operativa'!$Y$3:$Y$11268,"&lt;0"),"")</f>
        <v/>
      </c>
      <c r="O632" s="6" t="str">
        <f t="shared" si="42"/>
        <v/>
      </c>
      <c r="P632" s="6" t="str">
        <f t="shared" si="43"/>
        <v/>
      </c>
      <c r="Q632" s="23"/>
      <c r="R632" s="23"/>
      <c r="S632" s="23"/>
    </row>
    <row r="633" spans="1:19" x14ac:dyDescent="0.25">
      <c r="A633" s="23"/>
      <c r="B633" s="23"/>
      <c r="C633" s="6">
        <f>IFERROR(COUNTIFS('registro operativa'!$AE$3:$AE$11268,1,'registro operativa'!$G$3:$G$11268,Tabla3[[#This Row],[Nº DE SEMANA]]),"")</f>
        <v>0</v>
      </c>
      <c r="D633" s="6">
        <f>SUMIF(Tabla1[SEMANA],Tabla3[[#This Row],[Nº DE SEMANA]],Tabla1[GROSS])</f>
        <v>0</v>
      </c>
      <c r="E633" s="6">
        <f>SUMIF(Tabla1[SEMANA],Tabla3[[#This Row],[Nº DE SEMANA]],Tabla1[NETO EN PPRO8])</f>
        <v>0</v>
      </c>
      <c r="F633" s="6">
        <f>SUMIF(Tabla1[SEMANA],Tabla3[[#This Row],[Nº DE SEMANA]],Tabla1[FEES])</f>
        <v>0</v>
      </c>
      <c r="G633" s="6" t="str">
        <f t="shared" si="40"/>
        <v/>
      </c>
      <c r="H633" s="6">
        <f>COUNTIF('registro operativa'!$G$3:$G$11268,Tabla3[[#This Row],[Nº DE SEMANA]])</f>
        <v>0</v>
      </c>
      <c r="I633" s="6">
        <f>COUNTIFS('registro operativa'!$G$3:$G$11268,Tabla3[[#This Row],[Nº DE SEMANA]],'registro operativa'!$Y$3:$Y$11268,"&gt;0")</f>
        <v>0</v>
      </c>
      <c r="J633" s="6">
        <f>COUNTIFS('registro operativa'!$G$3:$G$11268,Tabla3[[#This Row],[Nº DE SEMANA]],'registro operativa'!$Y$3:$Y$11268,"&lt;0")</f>
        <v>0</v>
      </c>
      <c r="K633" s="6">
        <f>COUNTIFS('registro operativa'!$H$3:$H$11268,Tabla3[[#This Row],[Nº DE SEMANA]],'registro operativa'!$Y$3:$Y$11268,0)</f>
        <v>0</v>
      </c>
      <c r="L633" s="6" t="str">
        <f t="shared" si="41"/>
        <v/>
      </c>
      <c r="M633" s="6" t="str">
        <f>IFERROR(AVERAGEIFS('registro operativa'!$Y$3:$Y$11268,'registro operativa'!$G$3:$G$11268,Tabla3[[#This Row],[Nº DE SEMANA]],'registro operativa'!$Y$3:$Y$11268,"&gt;0"),"")</f>
        <v/>
      </c>
      <c r="N633" s="6" t="str">
        <f>IFERROR(AVERAGEIFS('registro operativa'!$Y$3:$Y$11268,'registro operativa'!$G$3:$G$11268,Tabla3[[#This Row],[Nº DE SEMANA]],'registro operativa'!$Y$3:$Y$11268,"&lt;0"),"")</f>
        <v/>
      </c>
      <c r="O633" s="6" t="str">
        <f t="shared" si="42"/>
        <v/>
      </c>
      <c r="P633" s="6" t="str">
        <f t="shared" si="43"/>
        <v/>
      </c>
      <c r="Q633" s="23"/>
      <c r="R633" s="23"/>
      <c r="S633" s="23"/>
    </row>
    <row r="634" spans="1:19" x14ac:dyDescent="0.25">
      <c r="A634" s="23"/>
      <c r="B634" s="23"/>
      <c r="C634" s="6">
        <f>IFERROR(COUNTIFS('registro operativa'!$AE$3:$AE$11268,1,'registro operativa'!$G$3:$G$11268,Tabla3[[#This Row],[Nº DE SEMANA]]),"")</f>
        <v>0</v>
      </c>
      <c r="D634" s="6">
        <f>SUMIF(Tabla1[SEMANA],Tabla3[[#This Row],[Nº DE SEMANA]],Tabla1[GROSS])</f>
        <v>0</v>
      </c>
      <c r="E634" s="6">
        <f>SUMIF(Tabla1[SEMANA],Tabla3[[#This Row],[Nº DE SEMANA]],Tabla1[NETO EN PPRO8])</f>
        <v>0</v>
      </c>
      <c r="F634" s="6">
        <f>SUMIF(Tabla1[SEMANA],Tabla3[[#This Row],[Nº DE SEMANA]],Tabla1[FEES])</f>
        <v>0</v>
      </c>
      <c r="G634" s="6" t="str">
        <f t="shared" si="40"/>
        <v/>
      </c>
      <c r="H634" s="6">
        <f>COUNTIF('registro operativa'!$G$3:$G$11268,Tabla3[[#This Row],[Nº DE SEMANA]])</f>
        <v>0</v>
      </c>
      <c r="I634" s="6">
        <f>COUNTIFS('registro operativa'!$G$3:$G$11268,Tabla3[[#This Row],[Nº DE SEMANA]],'registro operativa'!$Y$3:$Y$11268,"&gt;0")</f>
        <v>0</v>
      </c>
      <c r="J634" s="6">
        <f>COUNTIFS('registro operativa'!$G$3:$G$11268,Tabla3[[#This Row],[Nº DE SEMANA]],'registro operativa'!$Y$3:$Y$11268,"&lt;0")</f>
        <v>0</v>
      </c>
      <c r="K634" s="6">
        <f>COUNTIFS('registro operativa'!$H$3:$H$11268,Tabla3[[#This Row],[Nº DE SEMANA]],'registro operativa'!$Y$3:$Y$11268,0)</f>
        <v>0</v>
      </c>
      <c r="L634" s="6" t="str">
        <f t="shared" si="41"/>
        <v/>
      </c>
      <c r="M634" s="6" t="str">
        <f>IFERROR(AVERAGEIFS('registro operativa'!$Y$3:$Y$11268,'registro operativa'!$G$3:$G$11268,Tabla3[[#This Row],[Nº DE SEMANA]],'registro operativa'!$Y$3:$Y$11268,"&gt;0"),"")</f>
        <v/>
      </c>
      <c r="N634" s="6" t="str">
        <f>IFERROR(AVERAGEIFS('registro operativa'!$Y$3:$Y$11268,'registro operativa'!$G$3:$G$11268,Tabla3[[#This Row],[Nº DE SEMANA]],'registro operativa'!$Y$3:$Y$11268,"&lt;0"),"")</f>
        <v/>
      </c>
      <c r="O634" s="6" t="str">
        <f t="shared" si="42"/>
        <v/>
      </c>
      <c r="P634" s="6" t="str">
        <f t="shared" si="43"/>
        <v/>
      </c>
      <c r="Q634" s="23"/>
      <c r="R634" s="23"/>
      <c r="S634" s="23"/>
    </row>
    <row r="635" spans="1:19" x14ac:dyDescent="0.25">
      <c r="A635" s="23"/>
      <c r="B635" s="23"/>
      <c r="C635" s="6">
        <f>IFERROR(COUNTIFS('registro operativa'!$AE$3:$AE$11268,1,'registro operativa'!$G$3:$G$11268,Tabla3[[#This Row],[Nº DE SEMANA]]),"")</f>
        <v>0</v>
      </c>
      <c r="D635" s="6">
        <f>SUMIF(Tabla1[SEMANA],Tabla3[[#This Row],[Nº DE SEMANA]],Tabla1[GROSS])</f>
        <v>0</v>
      </c>
      <c r="E635" s="6">
        <f>SUMIF(Tabla1[SEMANA],Tabla3[[#This Row],[Nº DE SEMANA]],Tabla1[NETO EN PPRO8])</f>
        <v>0</v>
      </c>
      <c r="F635" s="6">
        <f>SUMIF(Tabla1[SEMANA],Tabla3[[#This Row],[Nº DE SEMANA]],Tabla1[FEES])</f>
        <v>0</v>
      </c>
      <c r="G635" s="6" t="str">
        <f t="shared" si="40"/>
        <v/>
      </c>
      <c r="H635" s="6">
        <f>COUNTIF('registro operativa'!$G$3:$G$11268,Tabla3[[#This Row],[Nº DE SEMANA]])</f>
        <v>0</v>
      </c>
      <c r="I635" s="6">
        <f>COUNTIFS('registro operativa'!$G$3:$G$11268,Tabla3[[#This Row],[Nº DE SEMANA]],'registro operativa'!$Y$3:$Y$11268,"&gt;0")</f>
        <v>0</v>
      </c>
      <c r="J635" s="6">
        <f>COUNTIFS('registro operativa'!$G$3:$G$11268,Tabla3[[#This Row],[Nº DE SEMANA]],'registro operativa'!$Y$3:$Y$11268,"&lt;0")</f>
        <v>0</v>
      </c>
      <c r="K635" s="6">
        <f>COUNTIFS('registro operativa'!$H$3:$H$11268,Tabla3[[#This Row],[Nº DE SEMANA]],'registro operativa'!$Y$3:$Y$11268,0)</f>
        <v>0</v>
      </c>
      <c r="L635" s="6" t="str">
        <f t="shared" si="41"/>
        <v/>
      </c>
      <c r="M635" s="6" t="str">
        <f>IFERROR(AVERAGEIFS('registro operativa'!$Y$3:$Y$11268,'registro operativa'!$G$3:$G$11268,Tabla3[[#This Row],[Nº DE SEMANA]],'registro operativa'!$Y$3:$Y$11268,"&gt;0"),"")</f>
        <v/>
      </c>
      <c r="N635" s="6" t="str">
        <f>IFERROR(AVERAGEIFS('registro operativa'!$Y$3:$Y$11268,'registro operativa'!$G$3:$G$11268,Tabla3[[#This Row],[Nº DE SEMANA]],'registro operativa'!$Y$3:$Y$11268,"&lt;0"),"")</f>
        <v/>
      </c>
      <c r="O635" s="6" t="str">
        <f t="shared" si="42"/>
        <v/>
      </c>
      <c r="P635" s="6" t="str">
        <f t="shared" si="43"/>
        <v/>
      </c>
      <c r="Q635" s="23"/>
      <c r="R635" s="23"/>
      <c r="S635" s="23"/>
    </row>
    <row r="636" spans="1:19" x14ac:dyDescent="0.25">
      <c r="A636" s="23"/>
      <c r="B636" s="23"/>
      <c r="C636" s="6">
        <f>IFERROR(COUNTIFS('registro operativa'!$AE$3:$AE$11268,1,'registro operativa'!$G$3:$G$11268,Tabla3[[#This Row],[Nº DE SEMANA]]),"")</f>
        <v>0</v>
      </c>
      <c r="D636" s="6">
        <f>SUMIF(Tabla1[SEMANA],Tabla3[[#This Row],[Nº DE SEMANA]],Tabla1[GROSS])</f>
        <v>0</v>
      </c>
      <c r="E636" s="6">
        <f>SUMIF(Tabla1[SEMANA],Tabla3[[#This Row],[Nº DE SEMANA]],Tabla1[NETO EN PPRO8])</f>
        <v>0</v>
      </c>
      <c r="F636" s="6">
        <f>SUMIF(Tabla1[SEMANA],Tabla3[[#This Row],[Nº DE SEMANA]],Tabla1[FEES])</f>
        <v>0</v>
      </c>
      <c r="G636" s="6" t="str">
        <f t="shared" si="40"/>
        <v/>
      </c>
      <c r="H636" s="6">
        <f>COUNTIF('registro operativa'!$G$3:$G$11268,Tabla3[[#This Row],[Nº DE SEMANA]])</f>
        <v>0</v>
      </c>
      <c r="I636" s="6">
        <f>COUNTIFS('registro operativa'!$G$3:$G$11268,Tabla3[[#This Row],[Nº DE SEMANA]],'registro operativa'!$Y$3:$Y$11268,"&gt;0")</f>
        <v>0</v>
      </c>
      <c r="J636" s="6">
        <f>COUNTIFS('registro operativa'!$G$3:$G$11268,Tabla3[[#This Row],[Nº DE SEMANA]],'registro operativa'!$Y$3:$Y$11268,"&lt;0")</f>
        <v>0</v>
      </c>
      <c r="K636" s="6">
        <f>COUNTIFS('registro operativa'!$H$3:$H$11268,Tabla3[[#This Row],[Nº DE SEMANA]],'registro operativa'!$Y$3:$Y$11268,0)</f>
        <v>0</v>
      </c>
      <c r="L636" s="6" t="str">
        <f t="shared" si="41"/>
        <v/>
      </c>
      <c r="M636" s="6" t="str">
        <f>IFERROR(AVERAGEIFS('registro operativa'!$Y$3:$Y$11268,'registro operativa'!$G$3:$G$11268,Tabla3[[#This Row],[Nº DE SEMANA]],'registro operativa'!$Y$3:$Y$11268,"&gt;0"),"")</f>
        <v/>
      </c>
      <c r="N636" s="6" t="str">
        <f>IFERROR(AVERAGEIFS('registro operativa'!$Y$3:$Y$11268,'registro operativa'!$G$3:$G$11268,Tabla3[[#This Row],[Nº DE SEMANA]],'registro operativa'!$Y$3:$Y$11268,"&lt;0"),"")</f>
        <v/>
      </c>
      <c r="O636" s="6" t="str">
        <f t="shared" si="42"/>
        <v/>
      </c>
      <c r="P636" s="6" t="str">
        <f t="shared" si="43"/>
        <v/>
      </c>
      <c r="Q636" s="23"/>
      <c r="R636" s="23"/>
      <c r="S636" s="23"/>
    </row>
    <row r="637" spans="1:19" x14ac:dyDescent="0.25">
      <c r="A637" s="23"/>
      <c r="B637" s="23"/>
      <c r="C637" s="6">
        <f>IFERROR(COUNTIFS('registro operativa'!$AE$3:$AE$11268,1,'registro operativa'!$G$3:$G$11268,Tabla3[[#This Row],[Nº DE SEMANA]]),"")</f>
        <v>0</v>
      </c>
      <c r="D637" s="6">
        <f>SUMIF(Tabla1[SEMANA],Tabla3[[#This Row],[Nº DE SEMANA]],Tabla1[GROSS])</f>
        <v>0</v>
      </c>
      <c r="E637" s="6">
        <f>SUMIF(Tabla1[SEMANA],Tabla3[[#This Row],[Nº DE SEMANA]],Tabla1[NETO EN PPRO8])</f>
        <v>0</v>
      </c>
      <c r="F637" s="6">
        <f>SUMIF(Tabla1[SEMANA],Tabla3[[#This Row],[Nº DE SEMANA]],Tabla1[FEES])</f>
        <v>0</v>
      </c>
      <c r="G637" s="6" t="str">
        <f t="shared" si="40"/>
        <v/>
      </c>
      <c r="H637" s="6">
        <f>COUNTIF('registro operativa'!$G$3:$G$11268,Tabla3[[#This Row],[Nº DE SEMANA]])</f>
        <v>0</v>
      </c>
      <c r="I637" s="6">
        <f>COUNTIFS('registro operativa'!$G$3:$G$11268,Tabla3[[#This Row],[Nº DE SEMANA]],'registro operativa'!$Y$3:$Y$11268,"&gt;0")</f>
        <v>0</v>
      </c>
      <c r="J637" s="6">
        <f>COUNTIFS('registro operativa'!$G$3:$G$11268,Tabla3[[#This Row],[Nº DE SEMANA]],'registro operativa'!$Y$3:$Y$11268,"&lt;0")</f>
        <v>0</v>
      </c>
      <c r="K637" s="6">
        <f>COUNTIFS('registro operativa'!$H$3:$H$11268,Tabla3[[#This Row],[Nº DE SEMANA]],'registro operativa'!$Y$3:$Y$11268,0)</f>
        <v>0</v>
      </c>
      <c r="L637" s="6" t="str">
        <f t="shared" si="41"/>
        <v/>
      </c>
      <c r="M637" s="6" t="str">
        <f>IFERROR(AVERAGEIFS('registro operativa'!$Y$3:$Y$11268,'registro operativa'!$G$3:$G$11268,Tabla3[[#This Row],[Nº DE SEMANA]],'registro operativa'!$Y$3:$Y$11268,"&gt;0"),"")</f>
        <v/>
      </c>
      <c r="N637" s="6" t="str">
        <f>IFERROR(AVERAGEIFS('registro operativa'!$Y$3:$Y$11268,'registro operativa'!$G$3:$G$11268,Tabla3[[#This Row],[Nº DE SEMANA]],'registro operativa'!$Y$3:$Y$11268,"&lt;0"),"")</f>
        <v/>
      </c>
      <c r="O637" s="6" t="str">
        <f t="shared" si="42"/>
        <v/>
      </c>
      <c r="P637" s="6" t="str">
        <f t="shared" si="43"/>
        <v/>
      </c>
      <c r="Q637" s="23"/>
      <c r="R637" s="23"/>
      <c r="S637" s="23"/>
    </row>
    <row r="638" spans="1:19" x14ac:dyDescent="0.25">
      <c r="A638" s="23"/>
      <c r="B638" s="23"/>
      <c r="C638" s="6">
        <f>IFERROR(COUNTIFS('registro operativa'!$AE$3:$AE$11268,1,'registro operativa'!$G$3:$G$11268,Tabla3[[#This Row],[Nº DE SEMANA]]),"")</f>
        <v>0</v>
      </c>
      <c r="D638" s="6">
        <f>SUMIF(Tabla1[SEMANA],Tabla3[[#This Row],[Nº DE SEMANA]],Tabla1[GROSS])</f>
        <v>0</v>
      </c>
      <c r="E638" s="6">
        <f>SUMIF(Tabla1[SEMANA],Tabla3[[#This Row],[Nº DE SEMANA]],Tabla1[NETO EN PPRO8])</f>
        <v>0</v>
      </c>
      <c r="F638" s="6">
        <f>SUMIF(Tabla1[SEMANA],Tabla3[[#This Row],[Nº DE SEMANA]],Tabla1[FEES])</f>
        <v>0</v>
      </c>
      <c r="G638" s="6" t="str">
        <f t="shared" si="40"/>
        <v/>
      </c>
      <c r="H638" s="6">
        <f>COUNTIF('registro operativa'!$G$3:$G$11268,Tabla3[[#This Row],[Nº DE SEMANA]])</f>
        <v>0</v>
      </c>
      <c r="I638" s="6">
        <f>COUNTIFS('registro operativa'!$G$3:$G$11268,Tabla3[[#This Row],[Nº DE SEMANA]],'registro operativa'!$Y$3:$Y$11268,"&gt;0")</f>
        <v>0</v>
      </c>
      <c r="J638" s="6">
        <f>COUNTIFS('registro operativa'!$G$3:$G$11268,Tabla3[[#This Row],[Nº DE SEMANA]],'registro operativa'!$Y$3:$Y$11268,"&lt;0")</f>
        <v>0</v>
      </c>
      <c r="K638" s="6">
        <f>COUNTIFS('registro operativa'!$H$3:$H$11268,Tabla3[[#This Row],[Nº DE SEMANA]],'registro operativa'!$Y$3:$Y$11268,0)</f>
        <v>0</v>
      </c>
      <c r="L638" s="6" t="str">
        <f t="shared" si="41"/>
        <v/>
      </c>
      <c r="M638" s="6" t="str">
        <f>IFERROR(AVERAGEIFS('registro operativa'!$Y$3:$Y$11268,'registro operativa'!$G$3:$G$11268,Tabla3[[#This Row],[Nº DE SEMANA]],'registro operativa'!$Y$3:$Y$11268,"&gt;0"),"")</f>
        <v/>
      </c>
      <c r="N638" s="6" t="str">
        <f>IFERROR(AVERAGEIFS('registro operativa'!$Y$3:$Y$11268,'registro operativa'!$G$3:$G$11268,Tabla3[[#This Row],[Nº DE SEMANA]],'registro operativa'!$Y$3:$Y$11268,"&lt;0"),"")</f>
        <v/>
      </c>
      <c r="O638" s="6" t="str">
        <f t="shared" si="42"/>
        <v/>
      </c>
      <c r="P638" s="6" t="str">
        <f t="shared" si="43"/>
        <v/>
      </c>
      <c r="Q638" s="23"/>
      <c r="R638" s="23"/>
      <c r="S638" s="23"/>
    </row>
    <row r="639" spans="1:19" x14ac:dyDescent="0.25">
      <c r="A639" s="23"/>
      <c r="B639" s="23"/>
      <c r="C639" s="6">
        <f>IFERROR(COUNTIFS('registro operativa'!$AE$3:$AE$11268,1,'registro operativa'!$G$3:$G$11268,Tabla3[[#This Row],[Nº DE SEMANA]]),"")</f>
        <v>0</v>
      </c>
      <c r="D639" s="6">
        <f>SUMIF(Tabla1[SEMANA],Tabla3[[#This Row],[Nº DE SEMANA]],Tabla1[GROSS])</f>
        <v>0</v>
      </c>
      <c r="E639" s="6">
        <f>SUMIF(Tabla1[SEMANA],Tabla3[[#This Row],[Nº DE SEMANA]],Tabla1[NETO EN PPRO8])</f>
        <v>0</v>
      </c>
      <c r="F639" s="6">
        <f>SUMIF(Tabla1[SEMANA],Tabla3[[#This Row],[Nº DE SEMANA]],Tabla1[FEES])</f>
        <v>0</v>
      </c>
      <c r="G639" s="6" t="str">
        <f t="shared" si="40"/>
        <v/>
      </c>
      <c r="H639" s="6">
        <f>COUNTIF('registro operativa'!$G$3:$G$11268,Tabla3[[#This Row],[Nº DE SEMANA]])</f>
        <v>0</v>
      </c>
      <c r="I639" s="6">
        <f>COUNTIFS('registro operativa'!$G$3:$G$11268,Tabla3[[#This Row],[Nº DE SEMANA]],'registro operativa'!$Y$3:$Y$11268,"&gt;0")</f>
        <v>0</v>
      </c>
      <c r="J639" s="6">
        <f>COUNTIFS('registro operativa'!$G$3:$G$11268,Tabla3[[#This Row],[Nº DE SEMANA]],'registro operativa'!$Y$3:$Y$11268,"&lt;0")</f>
        <v>0</v>
      </c>
      <c r="K639" s="6">
        <f>COUNTIFS('registro operativa'!$H$3:$H$11268,Tabla3[[#This Row],[Nº DE SEMANA]],'registro operativa'!$Y$3:$Y$11268,0)</f>
        <v>0</v>
      </c>
      <c r="L639" s="6" t="str">
        <f t="shared" si="41"/>
        <v/>
      </c>
      <c r="M639" s="6" t="str">
        <f>IFERROR(AVERAGEIFS('registro operativa'!$Y$3:$Y$11268,'registro operativa'!$G$3:$G$11268,Tabla3[[#This Row],[Nº DE SEMANA]],'registro operativa'!$Y$3:$Y$11268,"&gt;0"),"")</f>
        <v/>
      </c>
      <c r="N639" s="6" t="str">
        <f>IFERROR(AVERAGEIFS('registro operativa'!$Y$3:$Y$11268,'registro operativa'!$G$3:$G$11268,Tabla3[[#This Row],[Nº DE SEMANA]],'registro operativa'!$Y$3:$Y$11268,"&lt;0"),"")</f>
        <v/>
      </c>
      <c r="O639" s="6" t="str">
        <f t="shared" si="42"/>
        <v/>
      </c>
      <c r="P639" s="6" t="str">
        <f t="shared" si="43"/>
        <v/>
      </c>
      <c r="Q639" s="23"/>
      <c r="R639" s="23"/>
      <c r="S639" s="23"/>
    </row>
    <row r="640" spans="1:19" x14ac:dyDescent="0.25">
      <c r="A640" s="23"/>
      <c r="B640" s="23"/>
      <c r="C640" s="6">
        <f>IFERROR(COUNTIFS('registro operativa'!$AE$3:$AE$11268,1,'registro operativa'!$G$3:$G$11268,Tabla3[[#This Row],[Nº DE SEMANA]]),"")</f>
        <v>0</v>
      </c>
      <c r="D640" s="6">
        <f>SUMIF(Tabla1[SEMANA],Tabla3[[#This Row],[Nº DE SEMANA]],Tabla1[GROSS])</f>
        <v>0</v>
      </c>
      <c r="E640" s="6">
        <f>SUMIF(Tabla1[SEMANA],Tabla3[[#This Row],[Nº DE SEMANA]],Tabla1[NETO EN PPRO8])</f>
        <v>0</v>
      </c>
      <c r="F640" s="6">
        <f>SUMIF(Tabla1[SEMANA],Tabla3[[#This Row],[Nº DE SEMANA]],Tabla1[FEES])</f>
        <v>0</v>
      </c>
      <c r="G640" s="6" t="str">
        <f t="shared" si="40"/>
        <v/>
      </c>
      <c r="H640" s="6">
        <f>COUNTIF('registro operativa'!$G$3:$G$11268,Tabla3[[#This Row],[Nº DE SEMANA]])</f>
        <v>0</v>
      </c>
      <c r="I640" s="6">
        <f>COUNTIFS('registro operativa'!$G$3:$G$11268,Tabla3[[#This Row],[Nº DE SEMANA]],'registro operativa'!$Y$3:$Y$11268,"&gt;0")</f>
        <v>0</v>
      </c>
      <c r="J640" s="6">
        <f>COUNTIFS('registro operativa'!$G$3:$G$11268,Tabla3[[#This Row],[Nº DE SEMANA]],'registro operativa'!$Y$3:$Y$11268,"&lt;0")</f>
        <v>0</v>
      </c>
      <c r="K640" s="6">
        <f>COUNTIFS('registro operativa'!$H$3:$H$11268,Tabla3[[#This Row],[Nº DE SEMANA]],'registro operativa'!$Y$3:$Y$11268,0)</f>
        <v>0</v>
      </c>
      <c r="L640" s="6" t="str">
        <f t="shared" si="41"/>
        <v/>
      </c>
      <c r="M640" s="6" t="str">
        <f>IFERROR(AVERAGEIFS('registro operativa'!$Y$3:$Y$11268,'registro operativa'!$G$3:$G$11268,Tabla3[[#This Row],[Nº DE SEMANA]],'registro operativa'!$Y$3:$Y$11268,"&gt;0"),"")</f>
        <v/>
      </c>
      <c r="N640" s="6" t="str">
        <f>IFERROR(AVERAGEIFS('registro operativa'!$Y$3:$Y$11268,'registro operativa'!$G$3:$G$11268,Tabla3[[#This Row],[Nº DE SEMANA]],'registro operativa'!$Y$3:$Y$11268,"&lt;0"),"")</f>
        <v/>
      </c>
      <c r="O640" s="6" t="str">
        <f t="shared" si="42"/>
        <v/>
      </c>
      <c r="P640" s="6" t="str">
        <f t="shared" si="43"/>
        <v/>
      </c>
      <c r="Q640" s="23"/>
      <c r="R640" s="23"/>
      <c r="S640" s="23"/>
    </row>
    <row r="641" spans="1:19" x14ac:dyDescent="0.25">
      <c r="A641" s="23"/>
      <c r="B641" s="23"/>
      <c r="C641" s="6">
        <f>IFERROR(COUNTIFS('registro operativa'!$AE$3:$AE$11268,1,'registro operativa'!$G$3:$G$11268,Tabla3[[#This Row],[Nº DE SEMANA]]),"")</f>
        <v>0</v>
      </c>
      <c r="D641" s="6">
        <f>SUMIF(Tabla1[SEMANA],Tabla3[[#This Row],[Nº DE SEMANA]],Tabla1[GROSS])</f>
        <v>0</v>
      </c>
      <c r="E641" s="6">
        <f>SUMIF(Tabla1[SEMANA],Tabla3[[#This Row],[Nº DE SEMANA]],Tabla1[NETO EN PPRO8])</f>
        <v>0</v>
      </c>
      <c r="F641" s="6">
        <f>SUMIF(Tabla1[SEMANA],Tabla3[[#This Row],[Nº DE SEMANA]],Tabla1[FEES])</f>
        <v>0</v>
      </c>
      <c r="G641" s="6" t="str">
        <f t="shared" si="40"/>
        <v/>
      </c>
      <c r="H641" s="6">
        <f>COUNTIF('registro operativa'!$G$3:$G$11268,Tabla3[[#This Row],[Nº DE SEMANA]])</f>
        <v>0</v>
      </c>
      <c r="I641" s="6">
        <f>COUNTIFS('registro operativa'!$G$3:$G$11268,Tabla3[[#This Row],[Nº DE SEMANA]],'registro operativa'!$Y$3:$Y$11268,"&gt;0")</f>
        <v>0</v>
      </c>
      <c r="J641" s="6">
        <f>COUNTIFS('registro operativa'!$G$3:$G$11268,Tabla3[[#This Row],[Nº DE SEMANA]],'registro operativa'!$Y$3:$Y$11268,"&lt;0")</f>
        <v>0</v>
      </c>
      <c r="K641" s="6">
        <f>COUNTIFS('registro operativa'!$H$3:$H$11268,Tabla3[[#This Row],[Nº DE SEMANA]],'registro operativa'!$Y$3:$Y$11268,0)</f>
        <v>0</v>
      </c>
      <c r="L641" s="6" t="str">
        <f t="shared" si="41"/>
        <v/>
      </c>
      <c r="M641" s="6" t="str">
        <f>IFERROR(AVERAGEIFS('registro operativa'!$Y$3:$Y$11268,'registro operativa'!$G$3:$G$11268,Tabla3[[#This Row],[Nº DE SEMANA]],'registro operativa'!$Y$3:$Y$11268,"&gt;0"),"")</f>
        <v/>
      </c>
      <c r="N641" s="6" t="str">
        <f>IFERROR(AVERAGEIFS('registro operativa'!$Y$3:$Y$11268,'registro operativa'!$G$3:$G$11268,Tabla3[[#This Row],[Nº DE SEMANA]],'registro operativa'!$Y$3:$Y$11268,"&lt;0"),"")</f>
        <v/>
      </c>
      <c r="O641" s="6" t="str">
        <f t="shared" si="42"/>
        <v/>
      </c>
      <c r="P641" s="6" t="str">
        <f t="shared" si="43"/>
        <v/>
      </c>
      <c r="Q641" s="23"/>
      <c r="R641" s="23"/>
      <c r="S641" s="23"/>
    </row>
    <row r="642" spans="1:19" x14ac:dyDescent="0.25">
      <c r="A642" s="23"/>
      <c r="B642" s="23"/>
      <c r="C642" s="6">
        <f>IFERROR(COUNTIFS('registro operativa'!$AE$3:$AE$11268,1,'registro operativa'!$G$3:$G$11268,Tabla3[[#This Row],[Nº DE SEMANA]]),"")</f>
        <v>0</v>
      </c>
      <c r="D642" s="6">
        <f>SUMIF(Tabla1[SEMANA],Tabla3[[#This Row],[Nº DE SEMANA]],Tabla1[GROSS])</f>
        <v>0</v>
      </c>
      <c r="E642" s="6">
        <f>SUMIF(Tabla1[SEMANA],Tabla3[[#This Row],[Nº DE SEMANA]],Tabla1[NETO EN PPRO8])</f>
        <v>0</v>
      </c>
      <c r="F642" s="6">
        <f>SUMIF(Tabla1[SEMANA],Tabla3[[#This Row],[Nº DE SEMANA]],Tabla1[FEES])</f>
        <v>0</v>
      </c>
      <c r="G642" s="6" t="str">
        <f t="shared" si="40"/>
        <v/>
      </c>
      <c r="H642" s="6">
        <f>COUNTIF('registro operativa'!$G$3:$G$11268,Tabla3[[#This Row],[Nº DE SEMANA]])</f>
        <v>0</v>
      </c>
      <c r="I642" s="6">
        <f>COUNTIFS('registro operativa'!$G$3:$G$11268,Tabla3[[#This Row],[Nº DE SEMANA]],'registro operativa'!$Y$3:$Y$11268,"&gt;0")</f>
        <v>0</v>
      </c>
      <c r="J642" s="6">
        <f>COUNTIFS('registro operativa'!$G$3:$G$11268,Tabla3[[#This Row],[Nº DE SEMANA]],'registro operativa'!$Y$3:$Y$11268,"&lt;0")</f>
        <v>0</v>
      </c>
      <c r="K642" s="6">
        <f>COUNTIFS('registro operativa'!$H$3:$H$11268,Tabla3[[#This Row],[Nº DE SEMANA]],'registro operativa'!$Y$3:$Y$11268,0)</f>
        <v>0</v>
      </c>
      <c r="L642" s="6" t="str">
        <f t="shared" si="41"/>
        <v/>
      </c>
      <c r="M642" s="6" t="str">
        <f>IFERROR(AVERAGEIFS('registro operativa'!$Y$3:$Y$11268,'registro operativa'!$G$3:$G$11268,Tabla3[[#This Row],[Nº DE SEMANA]],'registro operativa'!$Y$3:$Y$11268,"&gt;0"),"")</f>
        <v/>
      </c>
      <c r="N642" s="6" t="str">
        <f>IFERROR(AVERAGEIFS('registro operativa'!$Y$3:$Y$11268,'registro operativa'!$G$3:$G$11268,Tabla3[[#This Row],[Nº DE SEMANA]],'registro operativa'!$Y$3:$Y$11268,"&lt;0"),"")</f>
        <v/>
      </c>
      <c r="O642" s="6" t="str">
        <f t="shared" si="42"/>
        <v/>
      </c>
      <c r="P642" s="6" t="str">
        <f t="shared" si="43"/>
        <v/>
      </c>
      <c r="Q642" s="23"/>
      <c r="R642" s="23"/>
      <c r="S642" s="23"/>
    </row>
    <row r="643" spans="1:19" x14ac:dyDescent="0.25">
      <c r="A643" s="23"/>
      <c r="B643" s="23"/>
      <c r="C643" s="6">
        <f>IFERROR(COUNTIFS('registro operativa'!$AE$3:$AE$11268,1,'registro operativa'!$G$3:$G$11268,Tabla3[[#This Row],[Nº DE SEMANA]]),"")</f>
        <v>0</v>
      </c>
      <c r="D643" s="6">
        <f>SUMIF(Tabla1[SEMANA],Tabla3[[#This Row],[Nº DE SEMANA]],Tabla1[GROSS])</f>
        <v>0</v>
      </c>
      <c r="E643" s="6">
        <f>SUMIF(Tabla1[SEMANA],Tabla3[[#This Row],[Nº DE SEMANA]],Tabla1[NETO EN PPRO8])</f>
        <v>0</v>
      </c>
      <c r="F643" s="6">
        <f>SUMIF(Tabla1[SEMANA],Tabla3[[#This Row],[Nº DE SEMANA]],Tabla1[FEES])</f>
        <v>0</v>
      </c>
      <c r="G643" s="6" t="str">
        <f t="shared" si="40"/>
        <v/>
      </c>
      <c r="H643" s="6">
        <f>COUNTIF('registro operativa'!$G$3:$G$11268,Tabla3[[#This Row],[Nº DE SEMANA]])</f>
        <v>0</v>
      </c>
      <c r="I643" s="6">
        <f>COUNTIFS('registro operativa'!$G$3:$G$11268,Tabla3[[#This Row],[Nº DE SEMANA]],'registro operativa'!$Y$3:$Y$11268,"&gt;0")</f>
        <v>0</v>
      </c>
      <c r="J643" s="6">
        <f>COUNTIFS('registro operativa'!$G$3:$G$11268,Tabla3[[#This Row],[Nº DE SEMANA]],'registro operativa'!$Y$3:$Y$11268,"&lt;0")</f>
        <v>0</v>
      </c>
      <c r="K643" s="6">
        <f>COUNTIFS('registro operativa'!$H$3:$H$11268,Tabla3[[#This Row],[Nº DE SEMANA]],'registro operativa'!$Y$3:$Y$11268,0)</f>
        <v>0</v>
      </c>
      <c r="L643" s="6" t="str">
        <f t="shared" si="41"/>
        <v/>
      </c>
      <c r="M643" s="6" t="str">
        <f>IFERROR(AVERAGEIFS('registro operativa'!$Y$3:$Y$11268,'registro operativa'!$G$3:$G$11268,Tabla3[[#This Row],[Nº DE SEMANA]],'registro operativa'!$Y$3:$Y$11268,"&gt;0"),"")</f>
        <v/>
      </c>
      <c r="N643" s="6" t="str">
        <f>IFERROR(AVERAGEIFS('registro operativa'!$Y$3:$Y$11268,'registro operativa'!$G$3:$G$11268,Tabla3[[#This Row],[Nº DE SEMANA]],'registro operativa'!$Y$3:$Y$11268,"&lt;0"),"")</f>
        <v/>
      </c>
      <c r="O643" s="6" t="str">
        <f t="shared" si="42"/>
        <v/>
      </c>
      <c r="P643" s="6" t="str">
        <f t="shared" si="43"/>
        <v/>
      </c>
      <c r="Q643" s="23"/>
      <c r="R643" s="23"/>
      <c r="S643" s="23"/>
    </row>
    <row r="644" spans="1:19" x14ac:dyDescent="0.25">
      <c r="A644" s="23"/>
      <c r="B644" s="23"/>
      <c r="C644" s="6">
        <f>IFERROR(COUNTIFS('registro operativa'!$AE$3:$AE$11268,1,'registro operativa'!$G$3:$G$11268,Tabla3[[#This Row],[Nº DE SEMANA]]),"")</f>
        <v>0</v>
      </c>
      <c r="D644" s="6">
        <f>SUMIF(Tabla1[SEMANA],Tabla3[[#This Row],[Nº DE SEMANA]],Tabla1[GROSS])</f>
        <v>0</v>
      </c>
      <c r="E644" s="6">
        <f>SUMIF(Tabla1[SEMANA],Tabla3[[#This Row],[Nº DE SEMANA]],Tabla1[NETO EN PPRO8])</f>
        <v>0</v>
      </c>
      <c r="F644" s="6">
        <f>SUMIF(Tabla1[SEMANA],Tabla3[[#This Row],[Nº DE SEMANA]],Tabla1[FEES])</f>
        <v>0</v>
      </c>
      <c r="G644" s="6" t="str">
        <f t="shared" si="40"/>
        <v/>
      </c>
      <c r="H644" s="6">
        <f>COUNTIF('registro operativa'!$G$3:$G$11268,Tabla3[[#This Row],[Nº DE SEMANA]])</f>
        <v>0</v>
      </c>
      <c r="I644" s="6">
        <f>COUNTIFS('registro operativa'!$G$3:$G$11268,Tabla3[[#This Row],[Nº DE SEMANA]],'registro operativa'!$Y$3:$Y$11268,"&gt;0")</f>
        <v>0</v>
      </c>
      <c r="J644" s="6">
        <f>COUNTIFS('registro operativa'!$G$3:$G$11268,Tabla3[[#This Row],[Nº DE SEMANA]],'registro operativa'!$Y$3:$Y$11268,"&lt;0")</f>
        <v>0</v>
      </c>
      <c r="K644" s="6">
        <f>COUNTIFS('registro operativa'!$H$3:$H$11268,Tabla3[[#This Row],[Nº DE SEMANA]],'registro operativa'!$Y$3:$Y$11268,0)</f>
        <v>0</v>
      </c>
      <c r="L644" s="6" t="str">
        <f t="shared" si="41"/>
        <v/>
      </c>
      <c r="M644" s="6" t="str">
        <f>IFERROR(AVERAGEIFS('registro operativa'!$Y$3:$Y$11268,'registro operativa'!$G$3:$G$11268,Tabla3[[#This Row],[Nº DE SEMANA]],'registro operativa'!$Y$3:$Y$11268,"&gt;0"),"")</f>
        <v/>
      </c>
      <c r="N644" s="6" t="str">
        <f>IFERROR(AVERAGEIFS('registro operativa'!$Y$3:$Y$11268,'registro operativa'!$G$3:$G$11268,Tabla3[[#This Row],[Nº DE SEMANA]],'registro operativa'!$Y$3:$Y$11268,"&lt;0"),"")</f>
        <v/>
      </c>
      <c r="O644" s="6" t="str">
        <f t="shared" si="42"/>
        <v/>
      </c>
      <c r="P644" s="6" t="str">
        <f t="shared" si="43"/>
        <v/>
      </c>
      <c r="Q644" s="23"/>
      <c r="R644" s="23"/>
      <c r="S644" s="23"/>
    </row>
    <row r="645" spans="1:19" x14ac:dyDescent="0.25">
      <c r="A645" s="23"/>
      <c r="B645" s="23"/>
      <c r="C645" s="6">
        <f>IFERROR(COUNTIFS('registro operativa'!$AE$3:$AE$11268,1,'registro operativa'!$G$3:$G$11268,Tabla3[[#This Row],[Nº DE SEMANA]]),"")</f>
        <v>0</v>
      </c>
      <c r="D645" s="6">
        <f>SUMIF(Tabla1[SEMANA],Tabla3[[#This Row],[Nº DE SEMANA]],Tabla1[GROSS])</f>
        <v>0</v>
      </c>
      <c r="E645" s="6">
        <f>SUMIF(Tabla1[SEMANA],Tabla3[[#This Row],[Nº DE SEMANA]],Tabla1[NETO EN PPRO8])</f>
        <v>0</v>
      </c>
      <c r="F645" s="6">
        <f>SUMIF(Tabla1[SEMANA],Tabla3[[#This Row],[Nº DE SEMANA]],Tabla1[FEES])</f>
        <v>0</v>
      </c>
      <c r="G645" s="6" t="str">
        <f t="shared" si="40"/>
        <v/>
      </c>
      <c r="H645" s="6">
        <f>COUNTIF('registro operativa'!$G$3:$G$11268,Tabla3[[#This Row],[Nº DE SEMANA]])</f>
        <v>0</v>
      </c>
      <c r="I645" s="6">
        <f>COUNTIFS('registro operativa'!$G$3:$G$11268,Tabla3[[#This Row],[Nº DE SEMANA]],'registro operativa'!$Y$3:$Y$11268,"&gt;0")</f>
        <v>0</v>
      </c>
      <c r="J645" s="6">
        <f>COUNTIFS('registro operativa'!$G$3:$G$11268,Tabla3[[#This Row],[Nº DE SEMANA]],'registro operativa'!$Y$3:$Y$11268,"&lt;0")</f>
        <v>0</v>
      </c>
      <c r="K645" s="6">
        <f>COUNTIFS('registro operativa'!$H$3:$H$11268,Tabla3[[#This Row],[Nº DE SEMANA]],'registro operativa'!$Y$3:$Y$11268,0)</f>
        <v>0</v>
      </c>
      <c r="L645" s="6" t="str">
        <f t="shared" si="41"/>
        <v/>
      </c>
      <c r="M645" s="6" t="str">
        <f>IFERROR(AVERAGEIFS('registro operativa'!$Y$3:$Y$11268,'registro operativa'!$G$3:$G$11268,Tabla3[[#This Row],[Nº DE SEMANA]],'registro operativa'!$Y$3:$Y$11268,"&gt;0"),"")</f>
        <v/>
      </c>
      <c r="N645" s="6" t="str">
        <f>IFERROR(AVERAGEIFS('registro operativa'!$Y$3:$Y$11268,'registro operativa'!$G$3:$G$11268,Tabla3[[#This Row],[Nº DE SEMANA]],'registro operativa'!$Y$3:$Y$11268,"&lt;0"),"")</f>
        <v/>
      </c>
      <c r="O645" s="6" t="str">
        <f t="shared" si="42"/>
        <v/>
      </c>
      <c r="P645" s="6" t="str">
        <f t="shared" si="43"/>
        <v/>
      </c>
      <c r="Q645" s="23"/>
      <c r="R645" s="23"/>
      <c r="S645" s="23"/>
    </row>
    <row r="646" spans="1:19" x14ac:dyDescent="0.25">
      <c r="A646" s="23"/>
      <c r="B646" s="23"/>
      <c r="C646" s="6">
        <f>IFERROR(COUNTIFS('registro operativa'!$AE$3:$AE$11268,1,'registro operativa'!$G$3:$G$11268,Tabla3[[#This Row],[Nº DE SEMANA]]),"")</f>
        <v>0</v>
      </c>
      <c r="D646" s="6">
        <f>SUMIF(Tabla1[SEMANA],Tabla3[[#This Row],[Nº DE SEMANA]],Tabla1[GROSS])</f>
        <v>0</v>
      </c>
      <c r="E646" s="6">
        <f>SUMIF(Tabla1[SEMANA],Tabla3[[#This Row],[Nº DE SEMANA]],Tabla1[NETO EN PPRO8])</f>
        <v>0</v>
      </c>
      <c r="F646" s="6">
        <f>SUMIF(Tabla1[SEMANA],Tabla3[[#This Row],[Nº DE SEMANA]],Tabla1[FEES])</f>
        <v>0</v>
      </c>
      <c r="G646" s="6" t="str">
        <f t="shared" si="40"/>
        <v/>
      </c>
      <c r="H646" s="6">
        <f>COUNTIF('registro operativa'!$G$3:$G$11268,Tabla3[[#This Row],[Nº DE SEMANA]])</f>
        <v>0</v>
      </c>
      <c r="I646" s="6">
        <f>COUNTIFS('registro operativa'!$G$3:$G$11268,Tabla3[[#This Row],[Nº DE SEMANA]],'registro operativa'!$Y$3:$Y$11268,"&gt;0")</f>
        <v>0</v>
      </c>
      <c r="J646" s="6">
        <f>COUNTIFS('registro operativa'!$G$3:$G$11268,Tabla3[[#This Row],[Nº DE SEMANA]],'registro operativa'!$Y$3:$Y$11268,"&lt;0")</f>
        <v>0</v>
      </c>
      <c r="K646" s="6">
        <f>COUNTIFS('registro operativa'!$H$3:$H$11268,Tabla3[[#This Row],[Nº DE SEMANA]],'registro operativa'!$Y$3:$Y$11268,0)</f>
        <v>0</v>
      </c>
      <c r="L646" s="6" t="str">
        <f t="shared" si="41"/>
        <v/>
      </c>
      <c r="M646" s="6" t="str">
        <f>IFERROR(AVERAGEIFS('registro operativa'!$Y$3:$Y$11268,'registro operativa'!$G$3:$G$11268,Tabla3[[#This Row],[Nº DE SEMANA]],'registro operativa'!$Y$3:$Y$11268,"&gt;0"),"")</f>
        <v/>
      </c>
      <c r="N646" s="6" t="str">
        <f>IFERROR(AVERAGEIFS('registro operativa'!$Y$3:$Y$11268,'registro operativa'!$G$3:$G$11268,Tabla3[[#This Row],[Nº DE SEMANA]],'registro operativa'!$Y$3:$Y$11268,"&lt;0"),"")</f>
        <v/>
      </c>
      <c r="O646" s="6" t="str">
        <f t="shared" si="42"/>
        <v/>
      </c>
      <c r="P646" s="6" t="str">
        <f t="shared" si="43"/>
        <v/>
      </c>
      <c r="Q646" s="23"/>
      <c r="R646" s="23"/>
      <c r="S646" s="23"/>
    </row>
    <row r="647" spans="1:19" x14ac:dyDescent="0.25">
      <c r="A647" s="23"/>
      <c r="B647" s="23"/>
      <c r="C647" s="6">
        <f>IFERROR(COUNTIFS('registro operativa'!$AE$3:$AE$11268,1,'registro operativa'!$G$3:$G$11268,Tabla3[[#This Row],[Nº DE SEMANA]]),"")</f>
        <v>0</v>
      </c>
      <c r="D647" s="6">
        <f>SUMIF(Tabla1[SEMANA],Tabla3[[#This Row],[Nº DE SEMANA]],Tabla1[GROSS])</f>
        <v>0</v>
      </c>
      <c r="E647" s="6">
        <f>SUMIF(Tabla1[SEMANA],Tabla3[[#This Row],[Nº DE SEMANA]],Tabla1[NETO EN PPRO8])</f>
        <v>0</v>
      </c>
      <c r="F647" s="6">
        <f>SUMIF(Tabla1[SEMANA],Tabla3[[#This Row],[Nº DE SEMANA]],Tabla1[FEES])</f>
        <v>0</v>
      </c>
      <c r="G647" s="6" t="str">
        <f t="shared" si="40"/>
        <v/>
      </c>
      <c r="H647" s="6">
        <f>COUNTIF('registro operativa'!$G$3:$G$11268,Tabla3[[#This Row],[Nº DE SEMANA]])</f>
        <v>0</v>
      </c>
      <c r="I647" s="6">
        <f>COUNTIFS('registro operativa'!$G$3:$G$11268,Tabla3[[#This Row],[Nº DE SEMANA]],'registro operativa'!$Y$3:$Y$11268,"&gt;0")</f>
        <v>0</v>
      </c>
      <c r="J647" s="6">
        <f>COUNTIFS('registro operativa'!$G$3:$G$11268,Tabla3[[#This Row],[Nº DE SEMANA]],'registro operativa'!$Y$3:$Y$11268,"&lt;0")</f>
        <v>0</v>
      </c>
      <c r="K647" s="6">
        <f>COUNTIFS('registro operativa'!$H$3:$H$11268,Tabla3[[#This Row],[Nº DE SEMANA]],'registro operativa'!$Y$3:$Y$11268,0)</f>
        <v>0</v>
      </c>
      <c r="L647" s="6" t="str">
        <f t="shared" si="41"/>
        <v/>
      </c>
      <c r="M647" s="6" t="str">
        <f>IFERROR(AVERAGEIFS('registro operativa'!$Y$3:$Y$11268,'registro operativa'!$G$3:$G$11268,Tabla3[[#This Row],[Nº DE SEMANA]],'registro operativa'!$Y$3:$Y$11268,"&gt;0"),"")</f>
        <v/>
      </c>
      <c r="N647" s="6" t="str">
        <f>IFERROR(AVERAGEIFS('registro operativa'!$Y$3:$Y$11268,'registro operativa'!$G$3:$G$11268,Tabla3[[#This Row],[Nº DE SEMANA]],'registro operativa'!$Y$3:$Y$11268,"&lt;0"),"")</f>
        <v/>
      </c>
      <c r="O647" s="6" t="str">
        <f t="shared" si="42"/>
        <v/>
      </c>
      <c r="P647" s="6" t="str">
        <f t="shared" si="43"/>
        <v/>
      </c>
      <c r="Q647" s="23"/>
      <c r="R647" s="23"/>
      <c r="S647" s="23"/>
    </row>
    <row r="648" spans="1:19" x14ac:dyDescent="0.25">
      <c r="A648" s="23"/>
      <c r="B648" s="23"/>
      <c r="C648" s="6">
        <f>IFERROR(COUNTIFS('registro operativa'!$AE$3:$AE$11268,1,'registro operativa'!$G$3:$G$11268,Tabla3[[#This Row],[Nº DE SEMANA]]),"")</f>
        <v>0</v>
      </c>
      <c r="D648" s="6">
        <f>SUMIF(Tabla1[SEMANA],Tabla3[[#This Row],[Nº DE SEMANA]],Tabla1[GROSS])</f>
        <v>0</v>
      </c>
      <c r="E648" s="6">
        <f>SUMIF(Tabla1[SEMANA],Tabla3[[#This Row],[Nº DE SEMANA]],Tabla1[NETO EN PPRO8])</f>
        <v>0</v>
      </c>
      <c r="F648" s="6">
        <f>SUMIF(Tabla1[SEMANA],Tabla3[[#This Row],[Nº DE SEMANA]],Tabla1[FEES])</f>
        <v>0</v>
      </c>
      <c r="G648" s="6" t="str">
        <f t="shared" ref="G648:G711" si="44">IFERROR(E648/C648,"")</f>
        <v/>
      </c>
      <c r="H648" s="6">
        <f>COUNTIF('registro operativa'!$G$3:$G$11268,Tabla3[[#This Row],[Nº DE SEMANA]])</f>
        <v>0</v>
      </c>
      <c r="I648" s="6">
        <f>COUNTIFS('registro operativa'!$G$3:$G$11268,Tabla3[[#This Row],[Nº DE SEMANA]],'registro operativa'!$Y$3:$Y$11268,"&gt;0")</f>
        <v>0</v>
      </c>
      <c r="J648" s="6">
        <f>COUNTIFS('registro operativa'!$G$3:$G$11268,Tabla3[[#This Row],[Nº DE SEMANA]],'registro operativa'!$Y$3:$Y$11268,"&lt;0")</f>
        <v>0</v>
      </c>
      <c r="K648" s="6">
        <f>COUNTIFS('registro operativa'!$H$3:$H$11268,Tabla3[[#This Row],[Nº DE SEMANA]],'registro operativa'!$Y$3:$Y$11268,0)</f>
        <v>0</v>
      </c>
      <c r="L648" s="6" t="str">
        <f t="shared" ref="L648:L711" si="45">IFERROR(H648/C648,"")</f>
        <v/>
      </c>
      <c r="M648" s="6" t="str">
        <f>IFERROR(AVERAGEIFS('registro operativa'!$Y$3:$Y$11268,'registro operativa'!$G$3:$G$11268,Tabla3[[#This Row],[Nº DE SEMANA]],'registro operativa'!$Y$3:$Y$11268,"&gt;0"),"")</f>
        <v/>
      </c>
      <c r="N648" s="6" t="str">
        <f>IFERROR(AVERAGEIFS('registro operativa'!$Y$3:$Y$11268,'registro operativa'!$G$3:$G$11268,Tabla3[[#This Row],[Nº DE SEMANA]],'registro operativa'!$Y$3:$Y$11268,"&lt;0"),"")</f>
        <v/>
      </c>
      <c r="O648" s="6" t="str">
        <f t="shared" ref="O648:O711" si="46">IFERROR(I648/(H648-K648),"")</f>
        <v/>
      </c>
      <c r="P648" s="6" t="str">
        <f t="shared" ref="P648:P711" si="47">IFERROR(M648/N648,"")</f>
        <v/>
      </c>
      <c r="Q648" s="23"/>
      <c r="R648" s="23"/>
      <c r="S648" s="23"/>
    </row>
    <row r="649" spans="1:19" x14ac:dyDescent="0.25">
      <c r="A649" s="23"/>
      <c r="B649" s="23"/>
      <c r="C649" s="6">
        <f>IFERROR(COUNTIFS('registro operativa'!$AE$3:$AE$11268,1,'registro operativa'!$G$3:$G$11268,Tabla3[[#This Row],[Nº DE SEMANA]]),"")</f>
        <v>0</v>
      </c>
      <c r="D649" s="6">
        <f>SUMIF(Tabla1[SEMANA],Tabla3[[#This Row],[Nº DE SEMANA]],Tabla1[GROSS])</f>
        <v>0</v>
      </c>
      <c r="E649" s="6">
        <f>SUMIF(Tabla1[SEMANA],Tabla3[[#This Row],[Nº DE SEMANA]],Tabla1[NETO EN PPRO8])</f>
        <v>0</v>
      </c>
      <c r="F649" s="6">
        <f>SUMIF(Tabla1[SEMANA],Tabla3[[#This Row],[Nº DE SEMANA]],Tabla1[FEES])</f>
        <v>0</v>
      </c>
      <c r="G649" s="6" t="str">
        <f t="shared" si="44"/>
        <v/>
      </c>
      <c r="H649" s="6">
        <f>COUNTIF('registro operativa'!$G$3:$G$11268,Tabla3[[#This Row],[Nº DE SEMANA]])</f>
        <v>0</v>
      </c>
      <c r="I649" s="6">
        <f>COUNTIFS('registro operativa'!$G$3:$G$11268,Tabla3[[#This Row],[Nº DE SEMANA]],'registro operativa'!$Y$3:$Y$11268,"&gt;0")</f>
        <v>0</v>
      </c>
      <c r="J649" s="6">
        <f>COUNTIFS('registro operativa'!$G$3:$G$11268,Tabla3[[#This Row],[Nº DE SEMANA]],'registro operativa'!$Y$3:$Y$11268,"&lt;0")</f>
        <v>0</v>
      </c>
      <c r="K649" s="6">
        <f>COUNTIFS('registro operativa'!$H$3:$H$11268,Tabla3[[#This Row],[Nº DE SEMANA]],'registro operativa'!$Y$3:$Y$11268,0)</f>
        <v>0</v>
      </c>
      <c r="L649" s="6" t="str">
        <f t="shared" si="45"/>
        <v/>
      </c>
      <c r="M649" s="6" t="str">
        <f>IFERROR(AVERAGEIFS('registro operativa'!$Y$3:$Y$11268,'registro operativa'!$G$3:$G$11268,Tabla3[[#This Row],[Nº DE SEMANA]],'registro operativa'!$Y$3:$Y$11268,"&gt;0"),"")</f>
        <v/>
      </c>
      <c r="N649" s="6" t="str">
        <f>IFERROR(AVERAGEIFS('registro operativa'!$Y$3:$Y$11268,'registro operativa'!$G$3:$G$11268,Tabla3[[#This Row],[Nº DE SEMANA]],'registro operativa'!$Y$3:$Y$11268,"&lt;0"),"")</f>
        <v/>
      </c>
      <c r="O649" s="6" t="str">
        <f t="shared" si="46"/>
        <v/>
      </c>
      <c r="P649" s="6" t="str">
        <f t="shared" si="47"/>
        <v/>
      </c>
      <c r="Q649" s="23"/>
      <c r="R649" s="23"/>
      <c r="S649" s="23"/>
    </row>
    <row r="650" spans="1:19" x14ac:dyDescent="0.25">
      <c r="A650" s="23"/>
      <c r="B650" s="23"/>
      <c r="C650" s="6">
        <f>IFERROR(COUNTIFS('registro operativa'!$AE$3:$AE$11268,1,'registro operativa'!$G$3:$G$11268,Tabla3[[#This Row],[Nº DE SEMANA]]),"")</f>
        <v>0</v>
      </c>
      <c r="D650" s="6">
        <f>SUMIF(Tabla1[SEMANA],Tabla3[[#This Row],[Nº DE SEMANA]],Tabla1[GROSS])</f>
        <v>0</v>
      </c>
      <c r="E650" s="6">
        <f>SUMIF(Tabla1[SEMANA],Tabla3[[#This Row],[Nº DE SEMANA]],Tabla1[NETO EN PPRO8])</f>
        <v>0</v>
      </c>
      <c r="F650" s="6">
        <f>SUMIF(Tabla1[SEMANA],Tabla3[[#This Row],[Nº DE SEMANA]],Tabla1[FEES])</f>
        <v>0</v>
      </c>
      <c r="G650" s="6" t="str">
        <f t="shared" si="44"/>
        <v/>
      </c>
      <c r="H650" s="6">
        <f>COUNTIF('registro operativa'!$G$3:$G$11268,Tabla3[[#This Row],[Nº DE SEMANA]])</f>
        <v>0</v>
      </c>
      <c r="I650" s="6">
        <f>COUNTIFS('registro operativa'!$G$3:$G$11268,Tabla3[[#This Row],[Nº DE SEMANA]],'registro operativa'!$Y$3:$Y$11268,"&gt;0")</f>
        <v>0</v>
      </c>
      <c r="J650" s="6">
        <f>COUNTIFS('registro operativa'!$G$3:$G$11268,Tabla3[[#This Row],[Nº DE SEMANA]],'registro operativa'!$Y$3:$Y$11268,"&lt;0")</f>
        <v>0</v>
      </c>
      <c r="K650" s="6">
        <f>COUNTIFS('registro operativa'!$H$3:$H$11268,Tabla3[[#This Row],[Nº DE SEMANA]],'registro operativa'!$Y$3:$Y$11268,0)</f>
        <v>0</v>
      </c>
      <c r="L650" s="6" t="str">
        <f t="shared" si="45"/>
        <v/>
      </c>
      <c r="M650" s="6" t="str">
        <f>IFERROR(AVERAGEIFS('registro operativa'!$Y$3:$Y$11268,'registro operativa'!$G$3:$G$11268,Tabla3[[#This Row],[Nº DE SEMANA]],'registro operativa'!$Y$3:$Y$11268,"&gt;0"),"")</f>
        <v/>
      </c>
      <c r="N650" s="6" t="str">
        <f>IFERROR(AVERAGEIFS('registro operativa'!$Y$3:$Y$11268,'registro operativa'!$G$3:$G$11268,Tabla3[[#This Row],[Nº DE SEMANA]],'registro operativa'!$Y$3:$Y$11268,"&lt;0"),"")</f>
        <v/>
      </c>
      <c r="O650" s="6" t="str">
        <f t="shared" si="46"/>
        <v/>
      </c>
      <c r="P650" s="6" t="str">
        <f t="shared" si="47"/>
        <v/>
      </c>
      <c r="Q650" s="23"/>
      <c r="R650" s="23"/>
      <c r="S650" s="23"/>
    </row>
    <row r="651" spans="1:19" x14ac:dyDescent="0.25">
      <c r="A651" s="23"/>
      <c r="B651" s="23"/>
      <c r="C651" s="6">
        <f>IFERROR(COUNTIFS('registro operativa'!$AE$3:$AE$11268,1,'registro operativa'!$G$3:$G$11268,Tabla3[[#This Row],[Nº DE SEMANA]]),"")</f>
        <v>0</v>
      </c>
      <c r="D651" s="6">
        <f>SUMIF(Tabla1[SEMANA],Tabla3[[#This Row],[Nº DE SEMANA]],Tabla1[GROSS])</f>
        <v>0</v>
      </c>
      <c r="E651" s="6">
        <f>SUMIF(Tabla1[SEMANA],Tabla3[[#This Row],[Nº DE SEMANA]],Tabla1[NETO EN PPRO8])</f>
        <v>0</v>
      </c>
      <c r="F651" s="6">
        <f>SUMIF(Tabla1[SEMANA],Tabla3[[#This Row],[Nº DE SEMANA]],Tabla1[FEES])</f>
        <v>0</v>
      </c>
      <c r="G651" s="6" t="str">
        <f t="shared" si="44"/>
        <v/>
      </c>
      <c r="H651" s="6">
        <f>COUNTIF('registro operativa'!$G$3:$G$11268,Tabla3[[#This Row],[Nº DE SEMANA]])</f>
        <v>0</v>
      </c>
      <c r="I651" s="6">
        <f>COUNTIFS('registro operativa'!$G$3:$G$11268,Tabla3[[#This Row],[Nº DE SEMANA]],'registro operativa'!$Y$3:$Y$11268,"&gt;0")</f>
        <v>0</v>
      </c>
      <c r="J651" s="6">
        <f>COUNTIFS('registro operativa'!$G$3:$G$11268,Tabla3[[#This Row],[Nº DE SEMANA]],'registro operativa'!$Y$3:$Y$11268,"&lt;0")</f>
        <v>0</v>
      </c>
      <c r="K651" s="6">
        <f>COUNTIFS('registro operativa'!$H$3:$H$11268,Tabla3[[#This Row],[Nº DE SEMANA]],'registro operativa'!$Y$3:$Y$11268,0)</f>
        <v>0</v>
      </c>
      <c r="L651" s="6" t="str">
        <f t="shared" si="45"/>
        <v/>
      </c>
      <c r="M651" s="6" t="str">
        <f>IFERROR(AVERAGEIFS('registro operativa'!$Y$3:$Y$11268,'registro operativa'!$G$3:$G$11268,Tabla3[[#This Row],[Nº DE SEMANA]],'registro operativa'!$Y$3:$Y$11268,"&gt;0"),"")</f>
        <v/>
      </c>
      <c r="N651" s="6" t="str">
        <f>IFERROR(AVERAGEIFS('registro operativa'!$Y$3:$Y$11268,'registro operativa'!$G$3:$G$11268,Tabla3[[#This Row],[Nº DE SEMANA]],'registro operativa'!$Y$3:$Y$11268,"&lt;0"),"")</f>
        <v/>
      </c>
      <c r="O651" s="6" t="str">
        <f t="shared" si="46"/>
        <v/>
      </c>
      <c r="P651" s="6" t="str">
        <f t="shared" si="47"/>
        <v/>
      </c>
      <c r="Q651" s="23"/>
      <c r="R651" s="23"/>
      <c r="S651" s="23"/>
    </row>
    <row r="652" spans="1:19" x14ac:dyDescent="0.25">
      <c r="A652" s="23"/>
      <c r="B652" s="23"/>
      <c r="C652" s="6">
        <f>IFERROR(COUNTIFS('registro operativa'!$AE$3:$AE$11268,1,'registro operativa'!$G$3:$G$11268,Tabla3[[#This Row],[Nº DE SEMANA]]),"")</f>
        <v>0</v>
      </c>
      <c r="D652" s="6">
        <f>SUMIF(Tabla1[SEMANA],Tabla3[[#This Row],[Nº DE SEMANA]],Tabla1[GROSS])</f>
        <v>0</v>
      </c>
      <c r="E652" s="6">
        <f>SUMIF(Tabla1[SEMANA],Tabla3[[#This Row],[Nº DE SEMANA]],Tabla1[NETO EN PPRO8])</f>
        <v>0</v>
      </c>
      <c r="F652" s="6">
        <f>SUMIF(Tabla1[SEMANA],Tabla3[[#This Row],[Nº DE SEMANA]],Tabla1[FEES])</f>
        <v>0</v>
      </c>
      <c r="G652" s="6" t="str">
        <f t="shared" si="44"/>
        <v/>
      </c>
      <c r="H652" s="6">
        <f>COUNTIF('registro operativa'!$G$3:$G$11268,Tabla3[[#This Row],[Nº DE SEMANA]])</f>
        <v>0</v>
      </c>
      <c r="I652" s="6">
        <f>COUNTIFS('registro operativa'!$G$3:$G$11268,Tabla3[[#This Row],[Nº DE SEMANA]],'registro operativa'!$Y$3:$Y$11268,"&gt;0")</f>
        <v>0</v>
      </c>
      <c r="J652" s="6">
        <f>COUNTIFS('registro operativa'!$G$3:$G$11268,Tabla3[[#This Row],[Nº DE SEMANA]],'registro operativa'!$Y$3:$Y$11268,"&lt;0")</f>
        <v>0</v>
      </c>
      <c r="K652" s="6">
        <f>COUNTIFS('registro operativa'!$H$3:$H$11268,Tabla3[[#This Row],[Nº DE SEMANA]],'registro operativa'!$Y$3:$Y$11268,0)</f>
        <v>0</v>
      </c>
      <c r="L652" s="6" t="str">
        <f t="shared" si="45"/>
        <v/>
      </c>
      <c r="M652" s="6" t="str">
        <f>IFERROR(AVERAGEIFS('registro operativa'!$Y$3:$Y$11268,'registro operativa'!$G$3:$G$11268,Tabla3[[#This Row],[Nº DE SEMANA]],'registro operativa'!$Y$3:$Y$11268,"&gt;0"),"")</f>
        <v/>
      </c>
      <c r="N652" s="6" t="str">
        <f>IFERROR(AVERAGEIFS('registro operativa'!$Y$3:$Y$11268,'registro operativa'!$G$3:$G$11268,Tabla3[[#This Row],[Nº DE SEMANA]],'registro operativa'!$Y$3:$Y$11268,"&lt;0"),"")</f>
        <v/>
      </c>
      <c r="O652" s="6" t="str">
        <f t="shared" si="46"/>
        <v/>
      </c>
      <c r="P652" s="6" t="str">
        <f t="shared" si="47"/>
        <v/>
      </c>
      <c r="Q652" s="23"/>
      <c r="R652" s="23"/>
      <c r="S652" s="23"/>
    </row>
    <row r="653" spans="1:19" x14ac:dyDescent="0.25">
      <c r="A653" s="23"/>
      <c r="B653" s="23"/>
      <c r="C653" s="6">
        <f>IFERROR(COUNTIFS('registro operativa'!$AE$3:$AE$11268,1,'registro operativa'!$G$3:$G$11268,Tabla3[[#This Row],[Nº DE SEMANA]]),"")</f>
        <v>0</v>
      </c>
      <c r="D653" s="6">
        <f>SUMIF(Tabla1[SEMANA],Tabla3[[#This Row],[Nº DE SEMANA]],Tabla1[GROSS])</f>
        <v>0</v>
      </c>
      <c r="E653" s="6">
        <f>SUMIF(Tabla1[SEMANA],Tabla3[[#This Row],[Nº DE SEMANA]],Tabla1[NETO EN PPRO8])</f>
        <v>0</v>
      </c>
      <c r="F653" s="6">
        <f>SUMIF(Tabla1[SEMANA],Tabla3[[#This Row],[Nº DE SEMANA]],Tabla1[FEES])</f>
        <v>0</v>
      </c>
      <c r="G653" s="6" t="str">
        <f t="shared" si="44"/>
        <v/>
      </c>
      <c r="H653" s="6">
        <f>COUNTIF('registro operativa'!$G$3:$G$11268,Tabla3[[#This Row],[Nº DE SEMANA]])</f>
        <v>0</v>
      </c>
      <c r="I653" s="6">
        <f>COUNTIFS('registro operativa'!$G$3:$G$11268,Tabla3[[#This Row],[Nº DE SEMANA]],'registro operativa'!$Y$3:$Y$11268,"&gt;0")</f>
        <v>0</v>
      </c>
      <c r="J653" s="6">
        <f>COUNTIFS('registro operativa'!$G$3:$G$11268,Tabla3[[#This Row],[Nº DE SEMANA]],'registro operativa'!$Y$3:$Y$11268,"&lt;0")</f>
        <v>0</v>
      </c>
      <c r="K653" s="6">
        <f>COUNTIFS('registro operativa'!$H$3:$H$11268,Tabla3[[#This Row],[Nº DE SEMANA]],'registro operativa'!$Y$3:$Y$11268,0)</f>
        <v>0</v>
      </c>
      <c r="L653" s="6" t="str">
        <f t="shared" si="45"/>
        <v/>
      </c>
      <c r="M653" s="6" t="str">
        <f>IFERROR(AVERAGEIFS('registro operativa'!$Y$3:$Y$11268,'registro operativa'!$G$3:$G$11268,Tabla3[[#This Row],[Nº DE SEMANA]],'registro operativa'!$Y$3:$Y$11268,"&gt;0"),"")</f>
        <v/>
      </c>
      <c r="N653" s="6" t="str">
        <f>IFERROR(AVERAGEIFS('registro operativa'!$Y$3:$Y$11268,'registro operativa'!$G$3:$G$11268,Tabla3[[#This Row],[Nº DE SEMANA]],'registro operativa'!$Y$3:$Y$11268,"&lt;0"),"")</f>
        <v/>
      </c>
      <c r="O653" s="6" t="str">
        <f t="shared" si="46"/>
        <v/>
      </c>
      <c r="P653" s="6" t="str">
        <f t="shared" si="47"/>
        <v/>
      </c>
      <c r="Q653" s="23"/>
      <c r="R653" s="23"/>
      <c r="S653" s="23"/>
    </row>
    <row r="654" spans="1:19" x14ac:dyDescent="0.25">
      <c r="A654" s="23"/>
      <c r="B654" s="23"/>
      <c r="C654" s="6">
        <f>IFERROR(COUNTIFS('registro operativa'!$AE$3:$AE$11268,1,'registro operativa'!$G$3:$G$11268,Tabla3[[#This Row],[Nº DE SEMANA]]),"")</f>
        <v>0</v>
      </c>
      <c r="D654" s="6">
        <f>SUMIF(Tabla1[SEMANA],Tabla3[[#This Row],[Nº DE SEMANA]],Tabla1[GROSS])</f>
        <v>0</v>
      </c>
      <c r="E654" s="6">
        <f>SUMIF(Tabla1[SEMANA],Tabla3[[#This Row],[Nº DE SEMANA]],Tabla1[NETO EN PPRO8])</f>
        <v>0</v>
      </c>
      <c r="F654" s="6">
        <f>SUMIF(Tabla1[SEMANA],Tabla3[[#This Row],[Nº DE SEMANA]],Tabla1[FEES])</f>
        <v>0</v>
      </c>
      <c r="G654" s="6" t="str">
        <f t="shared" si="44"/>
        <v/>
      </c>
      <c r="H654" s="6">
        <f>COUNTIF('registro operativa'!$G$3:$G$11268,Tabla3[[#This Row],[Nº DE SEMANA]])</f>
        <v>0</v>
      </c>
      <c r="I654" s="6">
        <f>COUNTIFS('registro operativa'!$G$3:$G$11268,Tabla3[[#This Row],[Nº DE SEMANA]],'registro operativa'!$Y$3:$Y$11268,"&gt;0")</f>
        <v>0</v>
      </c>
      <c r="J654" s="6">
        <f>COUNTIFS('registro operativa'!$G$3:$G$11268,Tabla3[[#This Row],[Nº DE SEMANA]],'registro operativa'!$Y$3:$Y$11268,"&lt;0")</f>
        <v>0</v>
      </c>
      <c r="K654" s="6">
        <f>COUNTIFS('registro operativa'!$H$3:$H$11268,Tabla3[[#This Row],[Nº DE SEMANA]],'registro operativa'!$Y$3:$Y$11268,0)</f>
        <v>0</v>
      </c>
      <c r="L654" s="6" t="str">
        <f t="shared" si="45"/>
        <v/>
      </c>
      <c r="M654" s="6" t="str">
        <f>IFERROR(AVERAGEIFS('registro operativa'!$Y$3:$Y$11268,'registro operativa'!$G$3:$G$11268,Tabla3[[#This Row],[Nº DE SEMANA]],'registro operativa'!$Y$3:$Y$11268,"&gt;0"),"")</f>
        <v/>
      </c>
      <c r="N654" s="6" t="str">
        <f>IFERROR(AVERAGEIFS('registro operativa'!$Y$3:$Y$11268,'registro operativa'!$G$3:$G$11268,Tabla3[[#This Row],[Nº DE SEMANA]],'registro operativa'!$Y$3:$Y$11268,"&lt;0"),"")</f>
        <v/>
      </c>
      <c r="O654" s="6" t="str">
        <f t="shared" si="46"/>
        <v/>
      </c>
      <c r="P654" s="6" t="str">
        <f t="shared" si="47"/>
        <v/>
      </c>
      <c r="Q654" s="23"/>
      <c r="R654" s="23"/>
      <c r="S654" s="23"/>
    </row>
    <row r="655" spans="1:19" x14ac:dyDescent="0.25">
      <c r="A655" s="23"/>
      <c r="B655" s="23"/>
      <c r="C655" s="6">
        <f>IFERROR(COUNTIFS('registro operativa'!$AE$3:$AE$11268,1,'registro operativa'!$G$3:$G$11268,Tabla3[[#This Row],[Nº DE SEMANA]]),"")</f>
        <v>0</v>
      </c>
      <c r="D655" s="6">
        <f>SUMIF(Tabla1[SEMANA],Tabla3[[#This Row],[Nº DE SEMANA]],Tabla1[GROSS])</f>
        <v>0</v>
      </c>
      <c r="E655" s="6">
        <f>SUMIF(Tabla1[SEMANA],Tabla3[[#This Row],[Nº DE SEMANA]],Tabla1[NETO EN PPRO8])</f>
        <v>0</v>
      </c>
      <c r="F655" s="6">
        <f>SUMIF(Tabla1[SEMANA],Tabla3[[#This Row],[Nº DE SEMANA]],Tabla1[FEES])</f>
        <v>0</v>
      </c>
      <c r="G655" s="6" t="str">
        <f t="shared" si="44"/>
        <v/>
      </c>
      <c r="H655" s="6">
        <f>COUNTIF('registro operativa'!$G$3:$G$11268,Tabla3[[#This Row],[Nº DE SEMANA]])</f>
        <v>0</v>
      </c>
      <c r="I655" s="6">
        <f>COUNTIFS('registro operativa'!$G$3:$G$11268,Tabla3[[#This Row],[Nº DE SEMANA]],'registro operativa'!$Y$3:$Y$11268,"&gt;0")</f>
        <v>0</v>
      </c>
      <c r="J655" s="6">
        <f>COUNTIFS('registro operativa'!$G$3:$G$11268,Tabla3[[#This Row],[Nº DE SEMANA]],'registro operativa'!$Y$3:$Y$11268,"&lt;0")</f>
        <v>0</v>
      </c>
      <c r="K655" s="6">
        <f>COUNTIFS('registro operativa'!$H$3:$H$11268,Tabla3[[#This Row],[Nº DE SEMANA]],'registro operativa'!$Y$3:$Y$11268,0)</f>
        <v>0</v>
      </c>
      <c r="L655" s="6" t="str">
        <f t="shared" si="45"/>
        <v/>
      </c>
      <c r="M655" s="6" t="str">
        <f>IFERROR(AVERAGEIFS('registro operativa'!$Y$3:$Y$11268,'registro operativa'!$G$3:$G$11268,Tabla3[[#This Row],[Nº DE SEMANA]],'registro operativa'!$Y$3:$Y$11268,"&gt;0"),"")</f>
        <v/>
      </c>
      <c r="N655" s="6" t="str">
        <f>IFERROR(AVERAGEIFS('registro operativa'!$Y$3:$Y$11268,'registro operativa'!$G$3:$G$11268,Tabla3[[#This Row],[Nº DE SEMANA]],'registro operativa'!$Y$3:$Y$11268,"&lt;0"),"")</f>
        <v/>
      </c>
      <c r="O655" s="6" t="str">
        <f t="shared" si="46"/>
        <v/>
      </c>
      <c r="P655" s="6" t="str">
        <f t="shared" si="47"/>
        <v/>
      </c>
      <c r="Q655" s="23"/>
      <c r="R655" s="23"/>
      <c r="S655" s="23"/>
    </row>
    <row r="656" spans="1:19" x14ac:dyDescent="0.25">
      <c r="A656" s="23"/>
      <c r="B656" s="23"/>
      <c r="C656" s="6">
        <f>IFERROR(COUNTIFS('registro operativa'!$AE$3:$AE$11268,1,'registro operativa'!$G$3:$G$11268,Tabla3[[#This Row],[Nº DE SEMANA]]),"")</f>
        <v>0</v>
      </c>
      <c r="D656" s="6">
        <f>SUMIF(Tabla1[SEMANA],Tabla3[[#This Row],[Nº DE SEMANA]],Tabla1[GROSS])</f>
        <v>0</v>
      </c>
      <c r="E656" s="6">
        <f>SUMIF(Tabla1[SEMANA],Tabla3[[#This Row],[Nº DE SEMANA]],Tabla1[NETO EN PPRO8])</f>
        <v>0</v>
      </c>
      <c r="F656" s="6">
        <f>SUMIF(Tabla1[SEMANA],Tabla3[[#This Row],[Nº DE SEMANA]],Tabla1[FEES])</f>
        <v>0</v>
      </c>
      <c r="G656" s="6" t="str">
        <f t="shared" si="44"/>
        <v/>
      </c>
      <c r="H656" s="6">
        <f>COUNTIF('registro operativa'!$G$3:$G$11268,Tabla3[[#This Row],[Nº DE SEMANA]])</f>
        <v>0</v>
      </c>
      <c r="I656" s="6">
        <f>COUNTIFS('registro operativa'!$G$3:$G$11268,Tabla3[[#This Row],[Nº DE SEMANA]],'registro operativa'!$Y$3:$Y$11268,"&gt;0")</f>
        <v>0</v>
      </c>
      <c r="J656" s="6">
        <f>COUNTIFS('registro operativa'!$G$3:$G$11268,Tabla3[[#This Row],[Nº DE SEMANA]],'registro operativa'!$Y$3:$Y$11268,"&lt;0")</f>
        <v>0</v>
      </c>
      <c r="K656" s="6">
        <f>COUNTIFS('registro operativa'!$H$3:$H$11268,Tabla3[[#This Row],[Nº DE SEMANA]],'registro operativa'!$Y$3:$Y$11268,0)</f>
        <v>0</v>
      </c>
      <c r="L656" s="6" t="str">
        <f t="shared" si="45"/>
        <v/>
      </c>
      <c r="M656" s="6" t="str">
        <f>IFERROR(AVERAGEIFS('registro operativa'!$Y$3:$Y$11268,'registro operativa'!$G$3:$G$11268,Tabla3[[#This Row],[Nº DE SEMANA]],'registro operativa'!$Y$3:$Y$11268,"&gt;0"),"")</f>
        <v/>
      </c>
      <c r="N656" s="6" t="str">
        <f>IFERROR(AVERAGEIFS('registro operativa'!$Y$3:$Y$11268,'registro operativa'!$G$3:$G$11268,Tabla3[[#This Row],[Nº DE SEMANA]],'registro operativa'!$Y$3:$Y$11268,"&lt;0"),"")</f>
        <v/>
      </c>
      <c r="O656" s="6" t="str">
        <f t="shared" si="46"/>
        <v/>
      </c>
      <c r="P656" s="6" t="str">
        <f t="shared" si="47"/>
        <v/>
      </c>
      <c r="Q656" s="23"/>
      <c r="R656" s="23"/>
      <c r="S656" s="23"/>
    </row>
    <row r="657" spans="1:19" x14ac:dyDescent="0.25">
      <c r="A657" s="23"/>
      <c r="B657" s="23"/>
      <c r="C657" s="6">
        <f>IFERROR(COUNTIFS('registro operativa'!$AE$3:$AE$11268,1,'registro operativa'!$G$3:$G$11268,Tabla3[[#This Row],[Nº DE SEMANA]]),"")</f>
        <v>0</v>
      </c>
      <c r="D657" s="6">
        <f>SUMIF(Tabla1[SEMANA],Tabla3[[#This Row],[Nº DE SEMANA]],Tabla1[GROSS])</f>
        <v>0</v>
      </c>
      <c r="E657" s="6">
        <f>SUMIF(Tabla1[SEMANA],Tabla3[[#This Row],[Nº DE SEMANA]],Tabla1[NETO EN PPRO8])</f>
        <v>0</v>
      </c>
      <c r="F657" s="6">
        <f>SUMIF(Tabla1[SEMANA],Tabla3[[#This Row],[Nº DE SEMANA]],Tabla1[FEES])</f>
        <v>0</v>
      </c>
      <c r="G657" s="6" t="str">
        <f t="shared" si="44"/>
        <v/>
      </c>
      <c r="H657" s="6">
        <f>COUNTIF('registro operativa'!$G$3:$G$11268,Tabla3[[#This Row],[Nº DE SEMANA]])</f>
        <v>0</v>
      </c>
      <c r="I657" s="6">
        <f>COUNTIFS('registro operativa'!$G$3:$G$11268,Tabla3[[#This Row],[Nº DE SEMANA]],'registro operativa'!$Y$3:$Y$11268,"&gt;0")</f>
        <v>0</v>
      </c>
      <c r="J657" s="6">
        <f>COUNTIFS('registro operativa'!$G$3:$G$11268,Tabla3[[#This Row],[Nº DE SEMANA]],'registro operativa'!$Y$3:$Y$11268,"&lt;0")</f>
        <v>0</v>
      </c>
      <c r="K657" s="6">
        <f>COUNTIFS('registro operativa'!$H$3:$H$11268,Tabla3[[#This Row],[Nº DE SEMANA]],'registro operativa'!$Y$3:$Y$11268,0)</f>
        <v>0</v>
      </c>
      <c r="L657" s="6" t="str">
        <f t="shared" si="45"/>
        <v/>
      </c>
      <c r="M657" s="6" t="str">
        <f>IFERROR(AVERAGEIFS('registro operativa'!$Y$3:$Y$11268,'registro operativa'!$G$3:$G$11268,Tabla3[[#This Row],[Nº DE SEMANA]],'registro operativa'!$Y$3:$Y$11268,"&gt;0"),"")</f>
        <v/>
      </c>
      <c r="N657" s="6" t="str">
        <f>IFERROR(AVERAGEIFS('registro operativa'!$Y$3:$Y$11268,'registro operativa'!$G$3:$G$11268,Tabla3[[#This Row],[Nº DE SEMANA]],'registro operativa'!$Y$3:$Y$11268,"&lt;0"),"")</f>
        <v/>
      </c>
      <c r="O657" s="6" t="str">
        <f t="shared" si="46"/>
        <v/>
      </c>
      <c r="P657" s="6" t="str">
        <f t="shared" si="47"/>
        <v/>
      </c>
      <c r="Q657" s="23"/>
      <c r="R657" s="23"/>
      <c r="S657" s="23"/>
    </row>
    <row r="658" spans="1:19" x14ac:dyDescent="0.25">
      <c r="A658" s="23"/>
      <c r="B658" s="23"/>
      <c r="C658" s="6">
        <f>IFERROR(COUNTIFS('registro operativa'!$AE$3:$AE$11268,1,'registro operativa'!$G$3:$G$11268,Tabla3[[#This Row],[Nº DE SEMANA]]),"")</f>
        <v>0</v>
      </c>
      <c r="D658" s="6">
        <f>SUMIF(Tabla1[SEMANA],Tabla3[[#This Row],[Nº DE SEMANA]],Tabla1[GROSS])</f>
        <v>0</v>
      </c>
      <c r="E658" s="6">
        <f>SUMIF(Tabla1[SEMANA],Tabla3[[#This Row],[Nº DE SEMANA]],Tabla1[NETO EN PPRO8])</f>
        <v>0</v>
      </c>
      <c r="F658" s="6">
        <f>SUMIF(Tabla1[SEMANA],Tabla3[[#This Row],[Nº DE SEMANA]],Tabla1[FEES])</f>
        <v>0</v>
      </c>
      <c r="G658" s="6" t="str">
        <f t="shared" si="44"/>
        <v/>
      </c>
      <c r="H658" s="6">
        <f>COUNTIF('registro operativa'!$G$3:$G$11268,Tabla3[[#This Row],[Nº DE SEMANA]])</f>
        <v>0</v>
      </c>
      <c r="I658" s="6">
        <f>COUNTIFS('registro operativa'!$G$3:$G$11268,Tabla3[[#This Row],[Nº DE SEMANA]],'registro operativa'!$Y$3:$Y$11268,"&gt;0")</f>
        <v>0</v>
      </c>
      <c r="J658" s="6">
        <f>COUNTIFS('registro operativa'!$G$3:$G$11268,Tabla3[[#This Row],[Nº DE SEMANA]],'registro operativa'!$Y$3:$Y$11268,"&lt;0")</f>
        <v>0</v>
      </c>
      <c r="K658" s="6">
        <f>COUNTIFS('registro operativa'!$H$3:$H$11268,Tabla3[[#This Row],[Nº DE SEMANA]],'registro operativa'!$Y$3:$Y$11268,0)</f>
        <v>0</v>
      </c>
      <c r="L658" s="6" t="str">
        <f t="shared" si="45"/>
        <v/>
      </c>
      <c r="M658" s="6" t="str">
        <f>IFERROR(AVERAGEIFS('registro operativa'!$Y$3:$Y$11268,'registro operativa'!$G$3:$G$11268,Tabla3[[#This Row],[Nº DE SEMANA]],'registro operativa'!$Y$3:$Y$11268,"&gt;0"),"")</f>
        <v/>
      </c>
      <c r="N658" s="6" t="str">
        <f>IFERROR(AVERAGEIFS('registro operativa'!$Y$3:$Y$11268,'registro operativa'!$G$3:$G$11268,Tabla3[[#This Row],[Nº DE SEMANA]],'registro operativa'!$Y$3:$Y$11268,"&lt;0"),"")</f>
        <v/>
      </c>
      <c r="O658" s="6" t="str">
        <f t="shared" si="46"/>
        <v/>
      </c>
      <c r="P658" s="6" t="str">
        <f t="shared" si="47"/>
        <v/>
      </c>
      <c r="Q658" s="23"/>
      <c r="R658" s="23"/>
      <c r="S658" s="23"/>
    </row>
    <row r="659" spans="1:19" x14ac:dyDescent="0.25">
      <c r="A659" s="23"/>
      <c r="B659" s="23"/>
      <c r="C659" s="6">
        <f>IFERROR(COUNTIFS('registro operativa'!$AE$3:$AE$11268,1,'registro operativa'!$G$3:$G$11268,Tabla3[[#This Row],[Nº DE SEMANA]]),"")</f>
        <v>0</v>
      </c>
      <c r="D659" s="6">
        <f>SUMIF(Tabla1[SEMANA],Tabla3[[#This Row],[Nº DE SEMANA]],Tabla1[GROSS])</f>
        <v>0</v>
      </c>
      <c r="E659" s="6">
        <f>SUMIF(Tabla1[SEMANA],Tabla3[[#This Row],[Nº DE SEMANA]],Tabla1[NETO EN PPRO8])</f>
        <v>0</v>
      </c>
      <c r="F659" s="6">
        <f>SUMIF(Tabla1[SEMANA],Tabla3[[#This Row],[Nº DE SEMANA]],Tabla1[FEES])</f>
        <v>0</v>
      </c>
      <c r="G659" s="6" t="str">
        <f t="shared" si="44"/>
        <v/>
      </c>
      <c r="H659" s="6">
        <f>COUNTIF('registro operativa'!$G$3:$G$11268,Tabla3[[#This Row],[Nº DE SEMANA]])</f>
        <v>0</v>
      </c>
      <c r="I659" s="6">
        <f>COUNTIFS('registro operativa'!$G$3:$G$11268,Tabla3[[#This Row],[Nº DE SEMANA]],'registro operativa'!$Y$3:$Y$11268,"&gt;0")</f>
        <v>0</v>
      </c>
      <c r="J659" s="6">
        <f>COUNTIFS('registro operativa'!$G$3:$G$11268,Tabla3[[#This Row],[Nº DE SEMANA]],'registro operativa'!$Y$3:$Y$11268,"&lt;0")</f>
        <v>0</v>
      </c>
      <c r="K659" s="6">
        <f>COUNTIFS('registro operativa'!$H$3:$H$11268,Tabla3[[#This Row],[Nº DE SEMANA]],'registro operativa'!$Y$3:$Y$11268,0)</f>
        <v>0</v>
      </c>
      <c r="L659" s="6" t="str">
        <f t="shared" si="45"/>
        <v/>
      </c>
      <c r="M659" s="6" t="str">
        <f>IFERROR(AVERAGEIFS('registro operativa'!$Y$3:$Y$11268,'registro operativa'!$G$3:$G$11268,Tabla3[[#This Row],[Nº DE SEMANA]],'registro operativa'!$Y$3:$Y$11268,"&gt;0"),"")</f>
        <v/>
      </c>
      <c r="N659" s="6" t="str">
        <f>IFERROR(AVERAGEIFS('registro operativa'!$Y$3:$Y$11268,'registro operativa'!$G$3:$G$11268,Tabla3[[#This Row],[Nº DE SEMANA]],'registro operativa'!$Y$3:$Y$11268,"&lt;0"),"")</f>
        <v/>
      </c>
      <c r="O659" s="6" t="str">
        <f t="shared" si="46"/>
        <v/>
      </c>
      <c r="P659" s="6" t="str">
        <f t="shared" si="47"/>
        <v/>
      </c>
      <c r="Q659" s="23"/>
      <c r="R659" s="23"/>
      <c r="S659" s="23"/>
    </row>
    <row r="660" spans="1:19" x14ac:dyDescent="0.25">
      <c r="A660" s="23"/>
      <c r="B660" s="23"/>
      <c r="C660" s="6">
        <f>IFERROR(COUNTIFS('registro operativa'!$AE$3:$AE$11268,1,'registro operativa'!$G$3:$G$11268,Tabla3[[#This Row],[Nº DE SEMANA]]),"")</f>
        <v>0</v>
      </c>
      <c r="D660" s="6">
        <f>SUMIF(Tabla1[SEMANA],Tabla3[[#This Row],[Nº DE SEMANA]],Tabla1[GROSS])</f>
        <v>0</v>
      </c>
      <c r="E660" s="6">
        <f>SUMIF(Tabla1[SEMANA],Tabla3[[#This Row],[Nº DE SEMANA]],Tabla1[NETO EN PPRO8])</f>
        <v>0</v>
      </c>
      <c r="F660" s="6">
        <f>SUMIF(Tabla1[SEMANA],Tabla3[[#This Row],[Nº DE SEMANA]],Tabla1[FEES])</f>
        <v>0</v>
      </c>
      <c r="G660" s="6" t="str">
        <f t="shared" si="44"/>
        <v/>
      </c>
      <c r="H660" s="6">
        <f>COUNTIF('registro operativa'!$G$3:$G$11268,Tabla3[[#This Row],[Nº DE SEMANA]])</f>
        <v>0</v>
      </c>
      <c r="I660" s="6">
        <f>COUNTIFS('registro operativa'!$G$3:$G$11268,Tabla3[[#This Row],[Nº DE SEMANA]],'registro operativa'!$Y$3:$Y$11268,"&gt;0")</f>
        <v>0</v>
      </c>
      <c r="J660" s="6">
        <f>COUNTIFS('registro operativa'!$G$3:$G$11268,Tabla3[[#This Row],[Nº DE SEMANA]],'registro operativa'!$Y$3:$Y$11268,"&lt;0")</f>
        <v>0</v>
      </c>
      <c r="K660" s="6">
        <f>COUNTIFS('registro operativa'!$H$3:$H$11268,Tabla3[[#This Row],[Nº DE SEMANA]],'registro operativa'!$Y$3:$Y$11268,0)</f>
        <v>0</v>
      </c>
      <c r="L660" s="6" t="str">
        <f t="shared" si="45"/>
        <v/>
      </c>
      <c r="M660" s="6" t="str">
        <f>IFERROR(AVERAGEIFS('registro operativa'!$Y$3:$Y$11268,'registro operativa'!$G$3:$G$11268,Tabla3[[#This Row],[Nº DE SEMANA]],'registro operativa'!$Y$3:$Y$11268,"&gt;0"),"")</f>
        <v/>
      </c>
      <c r="N660" s="6" t="str">
        <f>IFERROR(AVERAGEIFS('registro operativa'!$Y$3:$Y$11268,'registro operativa'!$G$3:$G$11268,Tabla3[[#This Row],[Nº DE SEMANA]],'registro operativa'!$Y$3:$Y$11268,"&lt;0"),"")</f>
        <v/>
      </c>
      <c r="O660" s="6" t="str">
        <f t="shared" si="46"/>
        <v/>
      </c>
      <c r="P660" s="6" t="str">
        <f t="shared" si="47"/>
        <v/>
      </c>
      <c r="Q660" s="23"/>
      <c r="R660" s="23"/>
      <c r="S660" s="23"/>
    </row>
    <row r="661" spans="1:19" x14ac:dyDescent="0.25">
      <c r="A661" s="23"/>
      <c r="B661" s="23"/>
      <c r="C661" s="6">
        <f>IFERROR(COUNTIFS('registro operativa'!$AE$3:$AE$11268,1,'registro operativa'!$G$3:$G$11268,Tabla3[[#This Row],[Nº DE SEMANA]]),"")</f>
        <v>0</v>
      </c>
      <c r="D661" s="6">
        <f>SUMIF(Tabla1[SEMANA],Tabla3[[#This Row],[Nº DE SEMANA]],Tabla1[GROSS])</f>
        <v>0</v>
      </c>
      <c r="E661" s="6">
        <f>SUMIF(Tabla1[SEMANA],Tabla3[[#This Row],[Nº DE SEMANA]],Tabla1[NETO EN PPRO8])</f>
        <v>0</v>
      </c>
      <c r="F661" s="6">
        <f>SUMIF(Tabla1[SEMANA],Tabla3[[#This Row],[Nº DE SEMANA]],Tabla1[FEES])</f>
        <v>0</v>
      </c>
      <c r="G661" s="6" t="str">
        <f t="shared" si="44"/>
        <v/>
      </c>
      <c r="H661" s="6">
        <f>COUNTIF('registro operativa'!$G$3:$G$11268,Tabla3[[#This Row],[Nº DE SEMANA]])</f>
        <v>0</v>
      </c>
      <c r="I661" s="6">
        <f>COUNTIFS('registro operativa'!$G$3:$G$11268,Tabla3[[#This Row],[Nº DE SEMANA]],'registro operativa'!$Y$3:$Y$11268,"&gt;0")</f>
        <v>0</v>
      </c>
      <c r="J661" s="6">
        <f>COUNTIFS('registro operativa'!$G$3:$G$11268,Tabla3[[#This Row],[Nº DE SEMANA]],'registro operativa'!$Y$3:$Y$11268,"&lt;0")</f>
        <v>0</v>
      </c>
      <c r="K661" s="6">
        <f>COUNTIFS('registro operativa'!$H$3:$H$11268,Tabla3[[#This Row],[Nº DE SEMANA]],'registro operativa'!$Y$3:$Y$11268,0)</f>
        <v>0</v>
      </c>
      <c r="L661" s="6" t="str">
        <f t="shared" si="45"/>
        <v/>
      </c>
      <c r="M661" s="6" t="str">
        <f>IFERROR(AVERAGEIFS('registro operativa'!$Y$3:$Y$11268,'registro operativa'!$G$3:$G$11268,Tabla3[[#This Row],[Nº DE SEMANA]],'registro operativa'!$Y$3:$Y$11268,"&gt;0"),"")</f>
        <v/>
      </c>
      <c r="N661" s="6" t="str">
        <f>IFERROR(AVERAGEIFS('registro operativa'!$Y$3:$Y$11268,'registro operativa'!$G$3:$G$11268,Tabla3[[#This Row],[Nº DE SEMANA]],'registro operativa'!$Y$3:$Y$11268,"&lt;0"),"")</f>
        <v/>
      </c>
      <c r="O661" s="6" t="str">
        <f t="shared" si="46"/>
        <v/>
      </c>
      <c r="P661" s="6" t="str">
        <f t="shared" si="47"/>
        <v/>
      </c>
      <c r="Q661" s="23"/>
      <c r="R661" s="23"/>
      <c r="S661" s="23"/>
    </row>
    <row r="662" spans="1:19" x14ac:dyDescent="0.25">
      <c r="A662" s="23"/>
      <c r="B662" s="23"/>
      <c r="C662" s="6">
        <f>IFERROR(COUNTIFS('registro operativa'!$AE$3:$AE$11268,1,'registro operativa'!$G$3:$G$11268,Tabla3[[#This Row],[Nº DE SEMANA]]),"")</f>
        <v>0</v>
      </c>
      <c r="D662" s="6">
        <f>SUMIF(Tabla1[SEMANA],Tabla3[[#This Row],[Nº DE SEMANA]],Tabla1[GROSS])</f>
        <v>0</v>
      </c>
      <c r="E662" s="6">
        <f>SUMIF(Tabla1[SEMANA],Tabla3[[#This Row],[Nº DE SEMANA]],Tabla1[NETO EN PPRO8])</f>
        <v>0</v>
      </c>
      <c r="F662" s="6">
        <f>SUMIF(Tabla1[SEMANA],Tabla3[[#This Row],[Nº DE SEMANA]],Tabla1[FEES])</f>
        <v>0</v>
      </c>
      <c r="G662" s="6" t="str">
        <f t="shared" si="44"/>
        <v/>
      </c>
      <c r="H662" s="6">
        <f>COUNTIF('registro operativa'!$G$3:$G$11268,Tabla3[[#This Row],[Nº DE SEMANA]])</f>
        <v>0</v>
      </c>
      <c r="I662" s="6">
        <f>COUNTIFS('registro operativa'!$G$3:$G$11268,Tabla3[[#This Row],[Nº DE SEMANA]],'registro operativa'!$Y$3:$Y$11268,"&gt;0")</f>
        <v>0</v>
      </c>
      <c r="J662" s="6">
        <f>COUNTIFS('registro operativa'!$G$3:$G$11268,Tabla3[[#This Row],[Nº DE SEMANA]],'registro operativa'!$Y$3:$Y$11268,"&lt;0")</f>
        <v>0</v>
      </c>
      <c r="K662" s="6">
        <f>COUNTIFS('registro operativa'!$H$3:$H$11268,Tabla3[[#This Row],[Nº DE SEMANA]],'registro operativa'!$Y$3:$Y$11268,0)</f>
        <v>0</v>
      </c>
      <c r="L662" s="6" t="str">
        <f t="shared" si="45"/>
        <v/>
      </c>
      <c r="M662" s="6" t="str">
        <f>IFERROR(AVERAGEIFS('registro operativa'!$Y$3:$Y$11268,'registro operativa'!$G$3:$G$11268,Tabla3[[#This Row],[Nº DE SEMANA]],'registro operativa'!$Y$3:$Y$11268,"&gt;0"),"")</f>
        <v/>
      </c>
      <c r="N662" s="6" t="str">
        <f>IFERROR(AVERAGEIFS('registro operativa'!$Y$3:$Y$11268,'registro operativa'!$G$3:$G$11268,Tabla3[[#This Row],[Nº DE SEMANA]],'registro operativa'!$Y$3:$Y$11268,"&lt;0"),"")</f>
        <v/>
      </c>
      <c r="O662" s="6" t="str">
        <f t="shared" si="46"/>
        <v/>
      </c>
      <c r="P662" s="6" t="str">
        <f t="shared" si="47"/>
        <v/>
      </c>
      <c r="Q662" s="23"/>
      <c r="R662" s="23"/>
      <c r="S662" s="23"/>
    </row>
    <row r="663" spans="1:19" x14ac:dyDescent="0.25">
      <c r="A663" s="23"/>
      <c r="B663" s="23"/>
      <c r="C663" s="6">
        <f>IFERROR(COUNTIFS('registro operativa'!$AE$3:$AE$11268,1,'registro operativa'!$G$3:$G$11268,Tabla3[[#This Row],[Nº DE SEMANA]]),"")</f>
        <v>0</v>
      </c>
      <c r="D663" s="6">
        <f>SUMIF(Tabla1[SEMANA],Tabla3[[#This Row],[Nº DE SEMANA]],Tabla1[GROSS])</f>
        <v>0</v>
      </c>
      <c r="E663" s="6">
        <f>SUMIF(Tabla1[SEMANA],Tabla3[[#This Row],[Nº DE SEMANA]],Tabla1[NETO EN PPRO8])</f>
        <v>0</v>
      </c>
      <c r="F663" s="6">
        <f>SUMIF(Tabla1[SEMANA],Tabla3[[#This Row],[Nº DE SEMANA]],Tabla1[FEES])</f>
        <v>0</v>
      </c>
      <c r="G663" s="6" t="str">
        <f t="shared" si="44"/>
        <v/>
      </c>
      <c r="H663" s="6">
        <f>COUNTIF('registro operativa'!$G$3:$G$11268,Tabla3[[#This Row],[Nº DE SEMANA]])</f>
        <v>0</v>
      </c>
      <c r="I663" s="6">
        <f>COUNTIFS('registro operativa'!$G$3:$G$11268,Tabla3[[#This Row],[Nº DE SEMANA]],'registro operativa'!$Y$3:$Y$11268,"&gt;0")</f>
        <v>0</v>
      </c>
      <c r="J663" s="6">
        <f>COUNTIFS('registro operativa'!$G$3:$G$11268,Tabla3[[#This Row],[Nº DE SEMANA]],'registro operativa'!$Y$3:$Y$11268,"&lt;0")</f>
        <v>0</v>
      </c>
      <c r="K663" s="6">
        <f>COUNTIFS('registro operativa'!$H$3:$H$11268,Tabla3[[#This Row],[Nº DE SEMANA]],'registro operativa'!$Y$3:$Y$11268,0)</f>
        <v>0</v>
      </c>
      <c r="L663" s="6" t="str">
        <f t="shared" si="45"/>
        <v/>
      </c>
      <c r="M663" s="6" t="str">
        <f>IFERROR(AVERAGEIFS('registro operativa'!$Y$3:$Y$11268,'registro operativa'!$G$3:$G$11268,Tabla3[[#This Row],[Nº DE SEMANA]],'registro operativa'!$Y$3:$Y$11268,"&gt;0"),"")</f>
        <v/>
      </c>
      <c r="N663" s="6" t="str">
        <f>IFERROR(AVERAGEIFS('registro operativa'!$Y$3:$Y$11268,'registro operativa'!$G$3:$G$11268,Tabla3[[#This Row],[Nº DE SEMANA]],'registro operativa'!$Y$3:$Y$11268,"&lt;0"),"")</f>
        <v/>
      </c>
      <c r="O663" s="6" t="str">
        <f t="shared" si="46"/>
        <v/>
      </c>
      <c r="P663" s="6" t="str">
        <f t="shared" si="47"/>
        <v/>
      </c>
      <c r="Q663" s="23"/>
      <c r="R663" s="23"/>
      <c r="S663" s="23"/>
    </row>
    <row r="664" spans="1:19" x14ac:dyDescent="0.25">
      <c r="A664" s="23"/>
      <c r="B664" s="23"/>
      <c r="C664" s="6">
        <f>IFERROR(COUNTIFS('registro operativa'!$AE$3:$AE$11268,1,'registro operativa'!$G$3:$G$11268,Tabla3[[#This Row],[Nº DE SEMANA]]),"")</f>
        <v>0</v>
      </c>
      <c r="D664" s="6">
        <f>SUMIF(Tabla1[SEMANA],Tabla3[[#This Row],[Nº DE SEMANA]],Tabla1[GROSS])</f>
        <v>0</v>
      </c>
      <c r="E664" s="6">
        <f>SUMIF(Tabla1[SEMANA],Tabla3[[#This Row],[Nº DE SEMANA]],Tabla1[NETO EN PPRO8])</f>
        <v>0</v>
      </c>
      <c r="F664" s="6">
        <f>SUMIF(Tabla1[SEMANA],Tabla3[[#This Row],[Nº DE SEMANA]],Tabla1[FEES])</f>
        <v>0</v>
      </c>
      <c r="G664" s="6" t="str">
        <f t="shared" si="44"/>
        <v/>
      </c>
      <c r="H664" s="6">
        <f>COUNTIF('registro operativa'!$G$3:$G$11268,Tabla3[[#This Row],[Nº DE SEMANA]])</f>
        <v>0</v>
      </c>
      <c r="I664" s="6">
        <f>COUNTIFS('registro operativa'!$G$3:$G$11268,Tabla3[[#This Row],[Nº DE SEMANA]],'registro operativa'!$Y$3:$Y$11268,"&gt;0")</f>
        <v>0</v>
      </c>
      <c r="J664" s="6">
        <f>COUNTIFS('registro operativa'!$G$3:$G$11268,Tabla3[[#This Row],[Nº DE SEMANA]],'registro operativa'!$Y$3:$Y$11268,"&lt;0")</f>
        <v>0</v>
      </c>
      <c r="K664" s="6">
        <f>COUNTIFS('registro operativa'!$H$3:$H$11268,Tabla3[[#This Row],[Nº DE SEMANA]],'registro operativa'!$Y$3:$Y$11268,0)</f>
        <v>0</v>
      </c>
      <c r="L664" s="6" t="str">
        <f t="shared" si="45"/>
        <v/>
      </c>
      <c r="M664" s="6" t="str">
        <f>IFERROR(AVERAGEIFS('registro operativa'!$Y$3:$Y$11268,'registro operativa'!$G$3:$G$11268,Tabla3[[#This Row],[Nº DE SEMANA]],'registro operativa'!$Y$3:$Y$11268,"&gt;0"),"")</f>
        <v/>
      </c>
      <c r="N664" s="6" t="str">
        <f>IFERROR(AVERAGEIFS('registro operativa'!$Y$3:$Y$11268,'registro operativa'!$G$3:$G$11268,Tabla3[[#This Row],[Nº DE SEMANA]],'registro operativa'!$Y$3:$Y$11268,"&lt;0"),"")</f>
        <v/>
      </c>
      <c r="O664" s="6" t="str">
        <f t="shared" si="46"/>
        <v/>
      </c>
      <c r="P664" s="6" t="str">
        <f t="shared" si="47"/>
        <v/>
      </c>
      <c r="Q664" s="23"/>
      <c r="R664" s="23"/>
      <c r="S664" s="23"/>
    </row>
    <row r="665" spans="1:19" x14ac:dyDescent="0.25">
      <c r="A665" s="23"/>
      <c r="B665" s="23"/>
      <c r="C665" s="6">
        <f>IFERROR(COUNTIFS('registro operativa'!$AE$3:$AE$11268,1,'registro operativa'!$G$3:$G$11268,Tabla3[[#This Row],[Nº DE SEMANA]]),"")</f>
        <v>0</v>
      </c>
      <c r="D665" s="6">
        <f>SUMIF(Tabla1[SEMANA],Tabla3[[#This Row],[Nº DE SEMANA]],Tabla1[GROSS])</f>
        <v>0</v>
      </c>
      <c r="E665" s="6">
        <f>SUMIF(Tabla1[SEMANA],Tabla3[[#This Row],[Nº DE SEMANA]],Tabla1[NETO EN PPRO8])</f>
        <v>0</v>
      </c>
      <c r="F665" s="6">
        <f>SUMIF(Tabla1[SEMANA],Tabla3[[#This Row],[Nº DE SEMANA]],Tabla1[FEES])</f>
        <v>0</v>
      </c>
      <c r="G665" s="6" t="str">
        <f t="shared" si="44"/>
        <v/>
      </c>
      <c r="H665" s="6">
        <f>COUNTIF('registro operativa'!$G$3:$G$11268,Tabla3[[#This Row],[Nº DE SEMANA]])</f>
        <v>0</v>
      </c>
      <c r="I665" s="6">
        <f>COUNTIFS('registro operativa'!$G$3:$G$11268,Tabla3[[#This Row],[Nº DE SEMANA]],'registro operativa'!$Y$3:$Y$11268,"&gt;0")</f>
        <v>0</v>
      </c>
      <c r="J665" s="6">
        <f>COUNTIFS('registro operativa'!$G$3:$G$11268,Tabla3[[#This Row],[Nº DE SEMANA]],'registro operativa'!$Y$3:$Y$11268,"&lt;0")</f>
        <v>0</v>
      </c>
      <c r="K665" s="6">
        <f>COUNTIFS('registro operativa'!$H$3:$H$11268,Tabla3[[#This Row],[Nº DE SEMANA]],'registro operativa'!$Y$3:$Y$11268,0)</f>
        <v>0</v>
      </c>
      <c r="L665" s="6" t="str">
        <f t="shared" si="45"/>
        <v/>
      </c>
      <c r="M665" s="6" t="str">
        <f>IFERROR(AVERAGEIFS('registro operativa'!$Y$3:$Y$11268,'registro operativa'!$G$3:$G$11268,Tabla3[[#This Row],[Nº DE SEMANA]],'registro operativa'!$Y$3:$Y$11268,"&gt;0"),"")</f>
        <v/>
      </c>
      <c r="N665" s="6" t="str">
        <f>IFERROR(AVERAGEIFS('registro operativa'!$Y$3:$Y$11268,'registro operativa'!$G$3:$G$11268,Tabla3[[#This Row],[Nº DE SEMANA]],'registro operativa'!$Y$3:$Y$11268,"&lt;0"),"")</f>
        <v/>
      </c>
      <c r="O665" s="6" t="str">
        <f t="shared" si="46"/>
        <v/>
      </c>
      <c r="P665" s="6" t="str">
        <f t="shared" si="47"/>
        <v/>
      </c>
      <c r="Q665" s="23"/>
      <c r="R665" s="23"/>
      <c r="S665" s="23"/>
    </row>
    <row r="666" spans="1:19" x14ac:dyDescent="0.25">
      <c r="A666" s="23"/>
      <c r="B666" s="23"/>
      <c r="C666" s="6">
        <f>IFERROR(COUNTIFS('registro operativa'!$AE$3:$AE$11268,1,'registro operativa'!$G$3:$G$11268,Tabla3[[#This Row],[Nº DE SEMANA]]),"")</f>
        <v>0</v>
      </c>
      <c r="D666" s="6">
        <f>SUMIF(Tabla1[SEMANA],Tabla3[[#This Row],[Nº DE SEMANA]],Tabla1[GROSS])</f>
        <v>0</v>
      </c>
      <c r="E666" s="6">
        <f>SUMIF(Tabla1[SEMANA],Tabla3[[#This Row],[Nº DE SEMANA]],Tabla1[NETO EN PPRO8])</f>
        <v>0</v>
      </c>
      <c r="F666" s="6">
        <f>SUMIF(Tabla1[SEMANA],Tabla3[[#This Row],[Nº DE SEMANA]],Tabla1[FEES])</f>
        <v>0</v>
      </c>
      <c r="G666" s="6" t="str">
        <f t="shared" si="44"/>
        <v/>
      </c>
      <c r="H666" s="6">
        <f>COUNTIF('registro operativa'!$G$3:$G$11268,Tabla3[[#This Row],[Nº DE SEMANA]])</f>
        <v>0</v>
      </c>
      <c r="I666" s="6">
        <f>COUNTIFS('registro operativa'!$G$3:$G$11268,Tabla3[[#This Row],[Nº DE SEMANA]],'registro operativa'!$Y$3:$Y$11268,"&gt;0")</f>
        <v>0</v>
      </c>
      <c r="J666" s="6">
        <f>COUNTIFS('registro operativa'!$G$3:$G$11268,Tabla3[[#This Row],[Nº DE SEMANA]],'registro operativa'!$Y$3:$Y$11268,"&lt;0")</f>
        <v>0</v>
      </c>
      <c r="K666" s="6">
        <f>COUNTIFS('registro operativa'!$H$3:$H$11268,Tabla3[[#This Row],[Nº DE SEMANA]],'registro operativa'!$Y$3:$Y$11268,0)</f>
        <v>0</v>
      </c>
      <c r="L666" s="6" t="str">
        <f t="shared" si="45"/>
        <v/>
      </c>
      <c r="M666" s="6" t="str">
        <f>IFERROR(AVERAGEIFS('registro operativa'!$Y$3:$Y$11268,'registro operativa'!$G$3:$G$11268,Tabla3[[#This Row],[Nº DE SEMANA]],'registro operativa'!$Y$3:$Y$11268,"&gt;0"),"")</f>
        <v/>
      </c>
      <c r="N666" s="6" t="str">
        <f>IFERROR(AVERAGEIFS('registro operativa'!$Y$3:$Y$11268,'registro operativa'!$G$3:$G$11268,Tabla3[[#This Row],[Nº DE SEMANA]],'registro operativa'!$Y$3:$Y$11268,"&lt;0"),"")</f>
        <v/>
      </c>
      <c r="O666" s="6" t="str">
        <f t="shared" si="46"/>
        <v/>
      </c>
      <c r="P666" s="6" t="str">
        <f t="shared" si="47"/>
        <v/>
      </c>
      <c r="Q666" s="23"/>
      <c r="R666" s="23"/>
      <c r="S666" s="23"/>
    </row>
    <row r="667" spans="1:19" x14ac:dyDescent="0.25">
      <c r="A667" s="23"/>
      <c r="B667" s="23"/>
      <c r="C667" s="6">
        <f>IFERROR(COUNTIFS('registro operativa'!$AE$3:$AE$11268,1,'registro operativa'!$G$3:$G$11268,Tabla3[[#This Row],[Nº DE SEMANA]]),"")</f>
        <v>0</v>
      </c>
      <c r="D667" s="6">
        <f>SUMIF(Tabla1[SEMANA],Tabla3[[#This Row],[Nº DE SEMANA]],Tabla1[GROSS])</f>
        <v>0</v>
      </c>
      <c r="E667" s="6">
        <f>SUMIF(Tabla1[SEMANA],Tabla3[[#This Row],[Nº DE SEMANA]],Tabla1[NETO EN PPRO8])</f>
        <v>0</v>
      </c>
      <c r="F667" s="6">
        <f>SUMIF(Tabla1[SEMANA],Tabla3[[#This Row],[Nº DE SEMANA]],Tabla1[FEES])</f>
        <v>0</v>
      </c>
      <c r="G667" s="6" t="str">
        <f t="shared" si="44"/>
        <v/>
      </c>
      <c r="H667" s="6">
        <f>COUNTIF('registro operativa'!$G$3:$G$11268,Tabla3[[#This Row],[Nº DE SEMANA]])</f>
        <v>0</v>
      </c>
      <c r="I667" s="6">
        <f>COUNTIFS('registro operativa'!$G$3:$G$11268,Tabla3[[#This Row],[Nº DE SEMANA]],'registro operativa'!$Y$3:$Y$11268,"&gt;0")</f>
        <v>0</v>
      </c>
      <c r="J667" s="6">
        <f>COUNTIFS('registro operativa'!$G$3:$G$11268,Tabla3[[#This Row],[Nº DE SEMANA]],'registro operativa'!$Y$3:$Y$11268,"&lt;0")</f>
        <v>0</v>
      </c>
      <c r="K667" s="6">
        <f>COUNTIFS('registro operativa'!$H$3:$H$11268,Tabla3[[#This Row],[Nº DE SEMANA]],'registro operativa'!$Y$3:$Y$11268,0)</f>
        <v>0</v>
      </c>
      <c r="L667" s="6" t="str">
        <f t="shared" si="45"/>
        <v/>
      </c>
      <c r="M667" s="6" t="str">
        <f>IFERROR(AVERAGEIFS('registro operativa'!$Y$3:$Y$11268,'registro operativa'!$G$3:$G$11268,Tabla3[[#This Row],[Nº DE SEMANA]],'registro operativa'!$Y$3:$Y$11268,"&gt;0"),"")</f>
        <v/>
      </c>
      <c r="N667" s="6" t="str">
        <f>IFERROR(AVERAGEIFS('registro operativa'!$Y$3:$Y$11268,'registro operativa'!$G$3:$G$11268,Tabla3[[#This Row],[Nº DE SEMANA]],'registro operativa'!$Y$3:$Y$11268,"&lt;0"),"")</f>
        <v/>
      </c>
      <c r="O667" s="6" t="str">
        <f t="shared" si="46"/>
        <v/>
      </c>
      <c r="P667" s="6" t="str">
        <f t="shared" si="47"/>
        <v/>
      </c>
      <c r="Q667" s="23"/>
      <c r="R667" s="23"/>
      <c r="S667" s="23"/>
    </row>
    <row r="668" spans="1:19" x14ac:dyDescent="0.25">
      <c r="A668" s="23"/>
      <c r="B668" s="23"/>
      <c r="C668" s="6">
        <f>IFERROR(COUNTIFS('registro operativa'!$AE$3:$AE$11268,1,'registro operativa'!$G$3:$G$11268,Tabla3[[#This Row],[Nº DE SEMANA]]),"")</f>
        <v>0</v>
      </c>
      <c r="D668" s="6">
        <f>SUMIF(Tabla1[SEMANA],Tabla3[[#This Row],[Nº DE SEMANA]],Tabla1[GROSS])</f>
        <v>0</v>
      </c>
      <c r="E668" s="6">
        <f>SUMIF(Tabla1[SEMANA],Tabla3[[#This Row],[Nº DE SEMANA]],Tabla1[NETO EN PPRO8])</f>
        <v>0</v>
      </c>
      <c r="F668" s="6">
        <f>SUMIF(Tabla1[SEMANA],Tabla3[[#This Row],[Nº DE SEMANA]],Tabla1[FEES])</f>
        <v>0</v>
      </c>
      <c r="G668" s="6" t="str">
        <f t="shared" si="44"/>
        <v/>
      </c>
      <c r="H668" s="6">
        <f>COUNTIF('registro operativa'!$G$3:$G$11268,Tabla3[[#This Row],[Nº DE SEMANA]])</f>
        <v>0</v>
      </c>
      <c r="I668" s="6">
        <f>COUNTIFS('registro operativa'!$G$3:$G$11268,Tabla3[[#This Row],[Nº DE SEMANA]],'registro operativa'!$Y$3:$Y$11268,"&gt;0")</f>
        <v>0</v>
      </c>
      <c r="J668" s="6">
        <f>COUNTIFS('registro operativa'!$G$3:$G$11268,Tabla3[[#This Row],[Nº DE SEMANA]],'registro operativa'!$Y$3:$Y$11268,"&lt;0")</f>
        <v>0</v>
      </c>
      <c r="K668" s="6">
        <f>COUNTIFS('registro operativa'!$H$3:$H$11268,Tabla3[[#This Row],[Nº DE SEMANA]],'registro operativa'!$Y$3:$Y$11268,0)</f>
        <v>0</v>
      </c>
      <c r="L668" s="6" t="str">
        <f t="shared" si="45"/>
        <v/>
      </c>
      <c r="M668" s="6" t="str">
        <f>IFERROR(AVERAGEIFS('registro operativa'!$Y$3:$Y$11268,'registro operativa'!$G$3:$G$11268,Tabla3[[#This Row],[Nº DE SEMANA]],'registro operativa'!$Y$3:$Y$11268,"&gt;0"),"")</f>
        <v/>
      </c>
      <c r="N668" s="6" t="str">
        <f>IFERROR(AVERAGEIFS('registro operativa'!$Y$3:$Y$11268,'registro operativa'!$G$3:$G$11268,Tabla3[[#This Row],[Nº DE SEMANA]],'registro operativa'!$Y$3:$Y$11268,"&lt;0"),"")</f>
        <v/>
      </c>
      <c r="O668" s="6" t="str">
        <f t="shared" si="46"/>
        <v/>
      </c>
      <c r="P668" s="6" t="str">
        <f t="shared" si="47"/>
        <v/>
      </c>
      <c r="Q668" s="23"/>
      <c r="R668" s="23"/>
      <c r="S668" s="23"/>
    </row>
    <row r="669" spans="1:19" x14ac:dyDescent="0.25">
      <c r="A669" s="23"/>
      <c r="B669" s="23"/>
      <c r="C669" s="6">
        <f>IFERROR(COUNTIFS('registro operativa'!$AE$3:$AE$11268,1,'registro operativa'!$G$3:$G$11268,Tabla3[[#This Row],[Nº DE SEMANA]]),"")</f>
        <v>0</v>
      </c>
      <c r="D669" s="6">
        <f>SUMIF(Tabla1[SEMANA],Tabla3[[#This Row],[Nº DE SEMANA]],Tabla1[GROSS])</f>
        <v>0</v>
      </c>
      <c r="E669" s="6">
        <f>SUMIF(Tabla1[SEMANA],Tabla3[[#This Row],[Nº DE SEMANA]],Tabla1[NETO EN PPRO8])</f>
        <v>0</v>
      </c>
      <c r="F669" s="6">
        <f>SUMIF(Tabla1[SEMANA],Tabla3[[#This Row],[Nº DE SEMANA]],Tabla1[FEES])</f>
        <v>0</v>
      </c>
      <c r="G669" s="6" t="str">
        <f t="shared" si="44"/>
        <v/>
      </c>
      <c r="H669" s="6">
        <f>COUNTIF('registro operativa'!$G$3:$G$11268,Tabla3[[#This Row],[Nº DE SEMANA]])</f>
        <v>0</v>
      </c>
      <c r="I669" s="6">
        <f>COUNTIFS('registro operativa'!$G$3:$G$11268,Tabla3[[#This Row],[Nº DE SEMANA]],'registro operativa'!$Y$3:$Y$11268,"&gt;0")</f>
        <v>0</v>
      </c>
      <c r="J669" s="6">
        <f>COUNTIFS('registro operativa'!$G$3:$G$11268,Tabla3[[#This Row],[Nº DE SEMANA]],'registro operativa'!$Y$3:$Y$11268,"&lt;0")</f>
        <v>0</v>
      </c>
      <c r="K669" s="6">
        <f>COUNTIFS('registro operativa'!$H$3:$H$11268,Tabla3[[#This Row],[Nº DE SEMANA]],'registro operativa'!$Y$3:$Y$11268,0)</f>
        <v>0</v>
      </c>
      <c r="L669" s="6" t="str">
        <f t="shared" si="45"/>
        <v/>
      </c>
      <c r="M669" s="6" t="str">
        <f>IFERROR(AVERAGEIFS('registro operativa'!$Y$3:$Y$11268,'registro operativa'!$G$3:$G$11268,Tabla3[[#This Row],[Nº DE SEMANA]],'registro operativa'!$Y$3:$Y$11268,"&gt;0"),"")</f>
        <v/>
      </c>
      <c r="N669" s="6" t="str">
        <f>IFERROR(AVERAGEIFS('registro operativa'!$Y$3:$Y$11268,'registro operativa'!$G$3:$G$11268,Tabla3[[#This Row],[Nº DE SEMANA]],'registro operativa'!$Y$3:$Y$11268,"&lt;0"),"")</f>
        <v/>
      </c>
      <c r="O669" s="6" t="str">
        <f t="shared" si="46"/>
        <v/>
      </c>
      <c r="P669" s="6" t="str">
        <f t="shared" si="47"/>
        <v/>
      </c>
      <c r="Q669" s="23"/>
      <c r="R669" s="23"/>
      <c r="S669" s="23"/>
    </row>
    <row r="670" spans="1:19" x14ac:dyDescent="0.25">
      <c r="A670" s="23"/>
      <c r="B670" s="23"/>
      <c r="C670" s="6">
        <f>IFERROR(COUNTIFS('registro operativa'!$AE$3:$AE$11268,1,'registro operativa'!$G$3:$G$11268,Tabla3[[#This Row],[Nº DE SEMANA]]),"")</f>
        <v>0</v>
      </c>
      <c r="D670" s="6">
        <f>SUMIF(Tabla1[SEMANA],Tabla3[[#This Row],[Nº DE SEMANA]],Tabla1[GROSS])</f>
        <v>0</v>
      </c>
      <c r="E670" s="6">
        <f>SUMIF(Tabla1[SEMANA],Tabla3[[#This Row],[Nº DE SEMANA]],Tabla1[NETO EN PPRO8])</f>
        <v>0</v>
      </c>
      <c r="F670" s="6">
        <f>SUMIF(Tabla1[SEMANA],Tabla3[[#This Row],[Nº DE SEMANA]],Tabla1[FEES])</f>
        <v>0</v>
      </c>
      <c r="G670" s="6" t="str">
        <f t="shared" si="44"/>
        <v/>
      </c>
      <c r="H670" s="6">
        <f>COUNTIF('registro operativa'!$G$3:$G$11268,Tabla3[[#This Row],[Nº DE SEMANA]])</f>
        <v>0</v>
      </c>
      <c r="I670" s="6">
        <f>COUNTIFS('registro operativa'!$G$3:$G$11268,Tabla3[[#This Row],[Nº DE SEMANA]],'registro operativa'!$Y$3:$Y$11268,"&gt;0")</f>
        <v>0</v>
      </c>
      <c r="J670" s="6">
        <f>COUNTIFS('registro operativa'!$G$3:$G$11268,Tabla3[[#This Row],[Nº DE SEMANA]],'registro operativa'!$Y$3:$Y$11268,"&lt;0")</f>
        <v>0</v>
      </c>
      <c r="K670" s="6">
        <f>COUNTIFS('registro operativa'!$H$3:$H$11268,Tabla3[[#This Row],[Nº DE SEMANA]],'registro operativa'!$Y$3:$Y$11268,0)</f>
        <v>0</v>
      </c>
      <c r="L670" s="6" t="str">
        <f t="shared" si="45"/>
        <v/>
      </c>
      <c r="M670" s="6" t="str">
        <f>IFERROR(AVERAGEIFS('registro operativa'!$Y$3:$Y$11268,'registro operativa'!$G$3:$G$11268,Tabla3[[#This Row],[Nº DE SEMANA]],'registro operativa'!$Y$3:$Y$11268,"&gt;0"),"")</f>
        <v/>
      </c>
      <c r="N670" s="6" t="str">
        <f>IFERROR(AVERAGEIFS('registro operativa'!$Y$3:$Y$11268,'registro operativa'!$G$3:$G$11268,Tabla3[[#This Row],[Nº DE SEMANA]],'registro operativa'!$Y$3:$Y$11268,"&lt;0"),"")</f>
        <v/>
      </c>
      <c r="O670" s="6" t="str">
        <f t="shared" si="46"/>
        <v/>
      </c>
      <c r="P670" s="6" t="str">
        <f t="shared" si="47"/>
        <v/>
      </c>
      <c r="Q670" s="23"/>
      <c r="R670" s="23"/>
      <c r="S670" s="23"/>
    </row>
    <row r="671" spans="1:19" x14ac:dyDescent="0.25">
      <c r="A671" s="23"/>
      <c r="B671" s="23"/>
      <c r="C671" s="6">
        <f>IFERROR(COUNTIFS('registro operativa'!$AE$3:$AE$11268,1,'registro operativa'!$G$3:$G$11268,Tabla3[[#This Row],[Nº DE SEMANA]]),"")</f>
        <v>0</v>
      </c>
      <c r="D671" s="6">
        <f>SUMIF(Tabla1[SEMANA],Tabla3[[#This Row],[Nº DE SEMANA]],Tabla1[GROSS])</f>
        <v>0</v>
      </c>
      <c r="E671" s="6">
        <f>SUMIF(Tabla1[SEMANA],Tabla3[[#This Row],[Nº DE SEMANA]],Tabla1[NETO EN PPRO8])</f>
        <v>0</v>
      </c>
      <c r="F671" s="6">
        <f>SUMIF(Tabla1[SEMANA],Tabla3[[#This Row],[Nº DE SEMANA]],Tabla1[FEES])</f>
        <v>0</v>
      </c>
      <c r="G671" s="6" t="str">
        <f t="shared" si="44"/>
        <v/>
      </c>
      <c r="H671" s="6">
        <f>COUNTIF('registro operativa'!$G$3:$G$11268,Tabla3[[#This Row],[Nº DE SEMANA]])</f>
        <v>0</v>
      </c>
      <c r="I671" s="6">
        <f>COUNTIFS('registro operativa'!$G$3:$G$11268,Tabla3[[#This Row],[Nº DE SEMANA]],'registro operativa'!$Y$3:$Y$11268,"&gt;0")</f>
        <v>0</v>
      </c>
      <c r="J671" s="6">
        <f>COUNTIFS('registro operativa'!$G$3:$G$11268,Tabla3[[#This Row],[Nº DE SEMANA]],'registro operativa'!$Y$3:$Y$11268,"&lt;0")</f>
        <v>0</v>
      </c>
      <c r="K671" s="6">
        <f>COUNTIFS('registro operativa'!$H$3:$H$11268,Tabla3[[#This Row],[Nº DE SEMANA]],'registro operativa'!$Y$3:$Y$11268,0)</f>
        <v>0</v>
      </c>
      <c r="L671" s="6" t="str">
        <f t="shared" si="45"/>
        <v/>
      </c>
      <c r="M671" s="6" t="str">
        <f>IFERROR(AVERAGEIFS('registro operativa'!$Y$3:$Y$11268,'registro operativa'!$G$3:$G$11268,Tabla3[[#This Row],[Nº DE SEMANA]],'registro operativa'!$Y$3:$Y$11268,"&gt;0"),"")</f>
        <v/>
      </c>
      <c r="N671" s="6" t="str">
        <f>IFERROR(AVERAGEIFS('registro operativa'!$Y$3:$Y$11268,'registro operativa'!$G$3:$G$11268,Tabla3[[#This Row],[Nº DE SEMANA]],'registro operativa'!$Y$3:$Y$11268,"&lt;0"),"")</f>
        <v/>
      </c>
      <c r="O671" s="6" t="str">
        <f t="shared" si="46"/>
        <v/>
      </c>
      <c r="P671" s="6" t="str">
        <f t="shared" si="47"/>
        <v/>
      </c>
      <c r="Q671" s="23"/>
      <c r="R671" s="23"/>
      <c r="S671" s="23"/>
    </row>
    <row r="672" spans="1:19" x14ac:dyDescent="0.25">
      <c r="A672" s="23"/>
      <c r="B672" s="23"/>
      <c r="C672" s="6">
        <f>IFERROR(COUNTIFS('registro operativa'!$AE$3:$AE$11268,1,'registro operativa'!$G$3:$G$11268,Tabla3[[#This Row],[Nº DE SEMANA]]),"")</f>
        <v>0</v>
      </c>
      <c r="D672" s="6">
        <f>SUMIF(Tabla1[SEMANA],Tabla3[[#This Row],[Nº DE SEMANA]],Tabla1[GROSS])</f>
        <v>0</v>
      </c>
      <c r="E672" s="6">
        <f>SUMIF(Tabla1[SEMANA],Tabla3[[#This Row],[Nº DE SEMANA]],Tabla1[NETO EN PPRO8])</f>
        <v>0</v>
      </c>
      <c r="F672" s="6">
        <f>SUMIF(Tabla1[SEMANA],Tabla3[[#This Row],[Nº DE SEMANA]],Tabla1[FEES])</f>
        <v>0</v>
      </c>
      <c r="G672" s="6" t="str">
        <f t="shared" si="44"/>
        <v/>
      </c>
      <c r="H672" s="6">
        <f>COUNTIF('registro operativa'!$G$3:$G$11268,Tabla3[[#This Row],[Nº DE SEMANA]])</f>
        <v>0</v>
      </c>
      <c r="I672" s="6">
        <f>COUNTIFS('registro operativa'!$G$3:$G$11268,Tabla3[[#This Row],[Nº DE SEMANA]],'registro operativa'!$Y$3:$Y$11268,"&gt;0")</f>
        <v>0</v>
      </c>
      <c r="J672" s="6">
        <f>COUNTIFS('registro operativa'!$G$3:$G$11268,Tabla3[[#This Row],[Nº DE SEMANA]],'registro operativa'!$Y$3:$Y$11268,"&lt;0")</f>
        <v>0</v>
      </c>
      <c r="K672" s="6">
        <f>COUNTIFS('registro operativa'!$H$3:$H$11268,Tabla3[[#This Row],[Nº DE SEMANA]],'registro operativa'!$Y$3:$Y$11268,0)</f>
        <v>0</v>
      </c>
      <c r="L672" s="6" t="str">
        <f t="shared" si="45"/>
        <v/>
      </c>
      <c r="M672" s="6" t="str">
        <f>IFERROR(AVERAGEIFS('registro operativa'!$Y$3:$Y$11268,'registro operativa'!$G$3:$G$11268,Tabla3[[#This Row],[Nº DE SEMANA]],'registro operativa'!$Y$3:$Y$11268,"&gt;0"),"")</f>
        <v/>
      </c>
      <c r="N672" s="6" t="str">
        <f>IFERROR(AVERAGEIFS('registro operativa'!$Y$3:$Y$11268,'registro operativa'!$G$3:$G$11268,Tabla3[[#This Row],[Nº DE SEMANA]],'registro operativa'!$Y$3:$Y$11268,"&lt;0"),"")</f>
        <v/>
      </c>
      <c r="O672" s="6" t="str">
        <f t="shared" si="46"/>
        <v/>
      </c>
      <c r="P672" s="6" t="str">
        <f t="shared" si="47"/>
        <v/>
      </c>
      <c r="Q672" s="23"/>
      <c r="R672" s="23"/>
      <c r="S672" s="23"/>
    </row>
    <row r="673" spans="1:19" x14ac:dyDescent="0.25">
      <c r="A673" s="23"/>
      <c r="B673" s="23"/>
      <c r="C673" s="6">
        <f>IFERROR(COUNTIFS('registro operativa'!$AE$3:$AE$11268,1,'registro operativa'!$G$3:$G$11268,Tabla3[[#This Row],[Nº DE SEMANA]]),"")</f>
        <v>0</v>
      </c>
      <c r="D673" s="6">
        <f>SUMIF(Tabla1[SEMANA],Tabla3[[#This Row],[Nº DE SEMANA]],Tabla1[GROSS])</f>
        <v>0</v>
      </c>
      <c r="E673" s="6">
        <f>SUMIF(Tabla1[SEMANA],Tabla3[[#This Row],[Nº DE SEMANA]],Tabla1[NETO EN PPRO8])</f>
        <v>0</v>
      </c>
      <c r="F673" s="6">
        <f>SUMIF(Tabla1[SEMANA],Tabla3[[#This Row],[Nº DE SEMANA]],Tabla1[FEES])</f>
        <v>0</v>
      </c>
      <c r="G673" s="6" t="str">
        <f t="shared" si="44"/>
        <v/>
      </c>
      <c r="H673" s="6">
        <f>COUNTIF('registro operativa'!$G$3:$G$11268,Tabla3[[#This Row],[Nº DE SEMANA]])</f>
        <v>0</v>
      </c>
      <c r="I673" s="6">
        <f>COUNTIFS('registro operativa'!$G$3:$G$11268,Tabla3[[#This Row],[Nº DE SEMANA]],'registro operativa'!$Y$3:$Y$11268,"&gt;0")</f>
        <v>0</v>
      </c>
      <c r="J673" s="6">
        <f>COUNTIFS('registro operativa'!$G$3:$G$11268,Tabla3[[#This Row],[Nº DE SEMANA]],'registro operativa'!$Y$3:$Y$11268,"&lt;0")</f>
        <v>0</v>
      </c>
      <c r="K673" s="6">
        <f>COUNTIFS('registro operativa'!$H$3:$H$11268,Tabla3[[#This Row],[Nº DE SEMANA]],'registro operativa'!$Y$3:$Y$11268,0)</f>
        <v>0</v>
      </c>
      <c r="L673" s="6" t="str">
        <f t="shared" si="45"/>
        <v/>
      </c>
      <c r="M673" s="6" t="str">
        <f>IFERROR(AVERAGEIFS('registro operativa'!$Y$3:$Y$11268,'registro operativa'!$G$3:$G$11268,Tabla3[[#This Row],[Nº DE SEMANA]],'registro operativa'!$Y$3:$Y$11268,"&gt;0"),"")</f>
        <v/>
      </c>
      <c r="N673" s="6" t="str">
        <f>IFERROR(AVERAGEIFS('registro operativa'!$Y$3:$Y$11268,'registro operativa'!$G$3:$G$11268,Tabla3[[#This Row],[Nº DE SEMANA]],'registro operativa'!$Y$3:$Y$11268,"&lt;0"),"")</f>
        <v/>
      </c>
      <c r="O673" s="6" t="str">
        <f t="shared" si="46"/>
        <v/>
      </c>
      <c r="P673" s="6" t="str">
        <f t="shared" si="47"/>
        <v/>
      </c>
      <c r="Q673" s="23"/>
      <c r="R673" s="23"/>
      <c r="S673" s="23"/>
    </row>
    <row r="674" spans="1:19" x14ac:dyDescent="0.25">
      <c r="A674" s="23"/>
      <c r="B674" s="23"/>
      <c r="C674" s="6">
        <f>IFERROR(COUNTIFS('registro operativa'!$AE$3:$AE$11268,1,'registro operativa'!$G$3:$G$11268,Tabla3[[#This Row],[Nº DE SEMANA]]),"")</f>
        <v>0</v>
      </c>
      <c r="D674" s="6">
        <f>SUMIF(Tabla1[SEMANA],Tabla3[[#This Row],[Nº DE SEMANA]],Tabla1[GROSS])</f>
        <v>0</v>
      </c>
      <c r="E674" s="6">
        <f>SUMIF(Tabla1[SEMANA],Tabla3[[#This Row],[Nº DE SEMANA]],Tabla1[NETO EN PPRO8])</f>
        <v>0</v>
      </c>
      <c r="F674" s="6">
        <f>SUMIF(Tabla1[SEMANA],Tabla3[[#This Row],[Nº DE SEMANA]],Tabla1[FEES])</f>
        <v>0</v>
      </c>
      <c r="G674" s="6" t="str">
        <f t="shared" si="44"/>
        <v/>
      </c>
      <c r="H674" s="6">
        <f>COUNTIF('registro operativa'!$G$3:$G$11268,Tabla3[[#This Row],[Nº DE SEMANA]])</f>
        <v>0</v>
      </c>
      <c r="I674" s="6">
        <f>COUNTIFS('registro operativa'!$G$3:$G$11268,Tabla3[[#This Row],[Nº DE SEMANA]],'registro operativa'!$Y$3:$Y$11268,"&gt;0")</f>
        <v>0</v>
      </c>
      <c r="J674" s="6">
        <f>COUNTIFS('registro operativa'!$G$3:$G$11268,Tabla3[[#This Row],[Nº DE SEMANA]],'registro operativa'!$Y$3:$Y$11268,"&lt;0")</f>
        <v>0</v>
      </c>
      <c r="K674" s="6">
        <f>COUNTIFS('registro operativa'!$H$3:$H$11268,Tabla3[[#This Row],[Nº DE SEMANA]],'registro operativa'!$Y$3:$Y$11268,0)</f>
        <v>0</v>
      </c>
      <c r="L674" s="6" t="str">
        <f t="shared" si="45"/>
        <v/>
      </c>
      <c r="M674" s="6" t="str">
        <f>IFERROR(AVERAGEIFS('registro operativa'!$Y$3:$Y$11268,'registro operativa'!$G$3:$G$11268,Tabla3[[#This Row],[Nº DE SEMANA]],'registro operativa'!$Y$3:$Y$11268,"&gt;0"),"")</f>
        <v/>
      </c>
      <c r="N674" s="6" t="str">
        <f>IFERROR(AVERAGEIFS('registro operativa'!$Y$3:$Y$11268,'registro operativa'!$G$3:$G$11268,Tabla3[[#This Row],[Nº DE SEMANA]],'registro operativa'!$Y$3:$Y$11268,"&lt;0"),"")</f>
        <v/>
      </c>
      <c r="O674" s="6" t="str">
        <f t="shared" si="46"/>
        <v/>
      </c>
      <c r="P674" s="6" t="str">
        <f t="shared" si="47"/>
        <v/>
      </c>
      <c r="Q674" s="23"/>
      <c r="R674" s="23"/>
      <c r="S674" s="23"/>
    </row>
    <row r="675" spans="1:19" x14ac:dyDescent="0.25">
      <c r="A675" s="23"/>
      <c r="B675" s="23"/>
      <c r="C675" s="6">
        <f>IFERROR(COUNTIFS('registro operativa'!$AE$3:$AE$11268,1,'registro operativa'!$G$3:$G$11268,Tabla3[[#This Row],[Nº DE SEMANA]]),"")</f>
        <v>0</v>
      </c>
      <c r="D675" s="6">
        <f>SUMIF(Tabla1[SEMANA],Tabla3[[#This Row],[Nº DE SEMANA]],Tabla1[GROSS])</f>
        <v>0</v>
      </c>
      <c r="E675" s="6">
        <f>SUMIF(Tabla1[SEMANA],Tabla3[[#This Row],[Nº DE SEMANA]],Tabla1[NETO EN PPRO8])</f>
        <v>0</v>
      </c>
      <c r="F675" s="6">
        <f>SUMIF(Tabla1[SEMANA],Tabla3[[#This Row],[Nº DE SEMANA]],Tabla1[FEES])</f>
        <v>0</v>
      </c>
      <c r="G675" s="6" t="str">
        <f t="shared" si="44"/>
        <v/>
      </c>
      <c r="H675" s="6">
        <f>COUNTIF('registro operativa'!$G$3:$G$11268,Tabla3[[#This Row],[Nº DE SEMANA]])</f>
        <v>0</v>
      </c>
      <c r="I675" s="6">
        <f>COUNTIFS('registro operativa'!$G$3:$G$11268,Tabla3[[#This Row],[Nº DE SEMANA]],'registro operativa'!$Y$3:$Y$11268,"&gt;0")</f>
        <v>0</v>
      </c>
      <c r="J675" s="6">
        <f>COUNTIFS('registro operativa'!$G$3:$G$11268,Tabla3[[#This Row],[Nº DE SEMANA]],'registro operativa'!$Y$3:$Y$11268,"&lt;0")</f>
        <v>0</v>
      </c>
      <c r="K675" s="6">
        <f>COUNTIFS('registro operativa'!$H$3:$H$11268,Tabla3[[#This Row],[Nº DE SEMANA]],'registro operativa'!$Y$3:$Y$11268,0)</f>
        <v>0</v>
      </c>
      <c r="L675" s="6" t="str">
        <f t="shared" si="45"/>
        <v/>
      </c>
      <c r="M675" s="6" t="str">
        <f>IFERROR(AVERAGEIFS('registro operativa'!$Y$3:$Y$11268,'registro operativa'!$G$3:$G$11268,Tabla3[[#This Row],[Nº DE SEMANA]],'registro operativa'!$Y$3:$Y$11268,"&gt;0"),"")</f>
        <v/>
      </c>
      <c r="N675" s="6" t="str">
        <f>IFERROR(AVERAGEIFS('registro operativa'!$Y$3:$Y$11268,'registro operativa'!$G$3:$G$11268,Tabla3[[#This Row],[Nº DE SEMANA]],'registro operativa'!$Y$3:$Y$11268,"&lt;0"),"")</f>
        <v/>
      </c>
      <c r="O675" s="6" t="str">
        <f t="shared" si="46"/>
        <v/>
      </c>
      <c r="P675" s="6" t="str">
        <f t="shared" si="47"/>
        <v/>
      </c>
      <c r="Q675" s="23"/>
      <c r="R675" s="23"/>
      <c r="S675" s="23"/>
    </row>
    <row r="676" spans="1:19" x14ac:dyDescent="0.25">
      <c r="A676" s="23"/>
      <c r="B676" s="23"/>
      <c r="C676" s="6">
        <f>IFERROR(COUNTIFS('registro operativa'!$AE$3:$AE$11268,1,'registro operativa'!$G$3:$G$11268,Tabla3[[#This Row],[Nº DE SEMANA]]),"")</f>
        <v>0</v>
      </c>
      <c r="D676" s="6">
        <f>SUMIF(Tabla1[SEMANA],Tabla3[[#This Row],[Nº DE SEMANA]],Tabla1[GROSS])</f>
        <v>0</v>
      </c>
      <c r="E676" s="6">
        <f>SUMIF(Tabla1[SEMANA],Tabla3[[#This Row],[Nº DE SEMANA]],Tabla1[NETO EN PPRO8])</f>
        <v>0</v>
      </c>
      <c r="F676" s="6">
        <f>SUMIF(Tabla1[SEMANA],Tabla3[[#This Row],[Nº DE SEMANA]],Tabla1[FEES])</f>
        <v>0</v>
      </c>
      <c r="G676" s="6" t="str">
        <f t="shared" si="44"/>
        <v/>
      </c>
      <c r="H676" s="6">
        <f>COUNTIF('registro operativa'!$G$3:$G$11268,Tabla3[[#This Row],[Nº DE SEMANA]])</f>
        <v>0</v>
      </c>
      <c r="I676" s="6">
        <f>COUNTIFS('registro operativa'!$G$3:$G$11268,Tabla3[[#This Row],[Nº DE SEMANA]],'registro operativa'!$Y$3:$Y$11268,"&gt;0")</f>
        <v>0</v>
      </c>
      <c r="J676" s="6">
        <f>COUNTIFS('registro operativa'!$G$3:$G$11268,Tabla3[[#This Row],[Nº DE SEMANA]],'registro operativa'!$Y$3:$Y$11268,"&lt;0")</f>
        <v>0</v>
      </c>
      <c r="K676" s="6">
        <f>COUNTIFS('registro operativa'!$H$3:$H$11268,Tabla3[[#This Row],[Nº DE SEMANA]],'registro operativa'!$Y$3:$Y$11268,0)</f>
        <v>0</v>
      </c>
      <c r="L676" s="6" t="str">
        <f t="shared" si="45"/>
        <v/>
      </c>
      <c r="M676" s="6" t="str">
        <f>IFERROR(AVERAGEIFS('registro operativa'!$Y$3:$Y$11268,'registro operativa'!$G$3:$G$11268,Tabla3[[#This Row],[Nº DE SEMANA]],'registro operativa'!$Y$3:$Y$11268,"&gt;0"),"")</f>
        <v/>
      </c>
      <c r="N676" s="6" t="str">
        <f>IFERROR(AVERAGEIFS('registro operativa'!$Y$3:$Y$11268,'registro operativa'!$G$3:$G$11268,Tabla3[[#This Row],[Nº DE SEMANA]],'registro operativa'!$Y$3:$Y$11268,"&lt;0"),"")</f>
        <v/>
      </c>
      <c r="O676" s="6" t="str">
        <f t="shared" si="46"/>
        <v/>
      </c>
      <c r="P676" s="6" t="str">
        <f t="shared" si="47"/>
        <v/>
      </c>
      <c r="Q676" s="23"/>
      <c r="R676" s="23"/>
      <c r="S676" s="23"/>
    </row>
    <row r="677" spans="1:19" x14ac:dyDescent="0.25">
      <c r="A677" s="23"/>
      <c r="B677" s="23"/>
      <c r="C677" s="6">
        <f>IFERROR(COUNTIFS('registro operativa'!$AE$3:$AE$11268,1,'registro operativa'!$G$3:$G$11268,Tabla3[[#This Row],[Nº DE SEMANA]]),"")</f>
        <v>0</v>
      </c>
      <c r="D677" s="6">
        <f>SUMIF(Tabla1[SEMANA],Tabla3[[#This Row],[Nº DE SEMANA]],Tabla1[GROSS])</f>
        <v>0</v>
      </c>
      <c r="E677" s="6">
        <f>SUMIF(Tabla1[SEMANA],Tabla3[[#This Row],[Nº DE SEMANA]],Tabla1[NETO EN PPRO8])</f>
        <v>0</v>
      </c>
      <c r="F677" s="6">
        <f>SUMIF(Tabla1[SEMANA],Tabla3[[#This Row],[Nº DE SEMANA]],Tabla1[FEES])</f>
        <v>0</v>
      </c>
      <c r="G677" s="6" t="str">
        <f t="shared" si="44"/>
        <v/>
      </c>
      <c r="H677" s="6">
        <f>COUNTIF('registro operativa'!$G$3:$G$11268,Tabla3[[#This Row],[Nº DE SEMANA]])</f>
        <v>0</v>
      </c>
      <c r="I677" s="6">
        <f>COUNTIFS('registro operativa'!$G$3:$G$11268,Tabla3[[#This Row],[Nº DE SEMANA]],'registro operativa'!$Y$3:$Y$11268,"&gt;0")</f>
        <v>0</v>
      </c>
      <c r="J677" s="6">
        <f>COUNTIFS('registro operativa'!$G$3:$G$11268,Tabla3[[#This Row],[Nº DE SEMANA]],'registro operativa'!$Y$3:$Y$11268,"&lt;0")</f>
        <v>0</v>
      </c>
      <c r="K677" s="6">
        <f>COUNTIFS('registro operativa'!$H$3:$H$11268,Tabla3[[#This Row],[Nº DE SEMANA]],'registro operativa'!$Y$3:$Y$11268,0)</f>
        <v>0</v>
      </c>
      <c r="L677" s="6" t="str">
        <f t="shared" si="45"/>
        <v/>
      </c>
      <c r="M677" s="6" t="str">
        <f>IFERROR(AVERAGEIFS('registro operativa'!$Y$3:$Y$11268,'registro operativa'!$G$3:$G$11268,Tabla3[[#This Row],[Nº DE SEMANA]],'registro operativa'!$Y$3:$Y$11268,"&gt;0"),"")</f>
        <v/>
      </c>
      <c r="N677" s="6" t="str">
        <f>IFERROR(AVERAGEIFS('registro operativa'!$Y$3:$Y$11268,'registro operativa'!$G$3:$G$11268,Tabla3[[#This Row],[Nº DE SEMANA]],'registro operativa'!$Y$3:$Y$11268,"&lt;0"),"")</f>
        <v/>
      </c>
      <c r="O677" s="6" t="str">
        <f t="shared" si="46"/>
        <v/>
      </c>
      <c r="P677" s="6" t="str">
        <f t="shared" si="47"/>
        <v/>
      </c>
      <c r="Q677" s="23"/>
      <c r="R677" s="23"/>
      <c r="S677" s="23"/>
    </row>
    <row r="678" spans="1:19" x14ac:dyDescent="0.25">
      <c r="A678" s="23"/>
      <c r="B678" s="23"/>
      <c r="C678" s="6">
        <f>IFERROR(COUNTIFS('registro operativa'!$AE$3:$AE$11268,1,'registro operativa'!$G$3:$G$11268,Tabla3[[#This Row],[Nº DE SEMANA]]),"")</f>
        <v>0</v>
      </c>
      <c r="D678" s="6">
        <f>SUMIF(Tabla1[SEMANA],Tabla3[[#This Row],[Nº DE SEMANA]],Tabla1[GROSS])</f>
        <v>0</v>
      </c>
      <c r="E678" s="6">
        <f>SUMIF(Tabla1[SEMANA],Tabla3[[#This Row],[Nº DE SEMANA]],Tabla1[NETO EN PPRO8])</f>
        <v>0</v>
      </c>
      <c r="F678" s="6">
        <f>SUMIF(Tabla1[SEMANA],Tabla3[[#This Row],[Nº DE SEMANA]],Tabla1[FEES])</f>
        <v>0</v>
      </c>
      <c r="G678" s="6" t="str">
        <f t="shared" si="44"/>
        <v/>
      </c>
      <c r="H678" s="6">
        <f>COUNTIF('registro operativa'!$G$3:$G$11268,Tabla3[[#This Row],[Nº DE SEMANA]])</f>
        <v>0</v>
      </c>
      <c r="I678" s="6">
        <f>COUNTIFS('registro operativa'!$G$3:$G$11268,Tabla3[[#This Row],[Nº DE SEMANA]],'registro operativa'!$Y$3:$Y$11268,"&gt;0")</f>
        <v>0</v>
      </c>
      <c r="J678" s="6">
        <f>COUNTIFS('registro operativa'!$G$3:$G$11268,Tabla3[[#This Row],[Nº DE SEMANA]],'registro operativa'!$Y$3:$Y$11268,"&lt;0")</f>
        <v>0</v>
      </c>
      <c r="K678" s="6">
        <f>COUNTIFS('registro operativa'!$H$3:$H$11268,Tabla3[[#This Row],[Nº DE SEMANA]],'registro operativa'!$Y$3:$Y$11268,0)</f>
        <v>0</v>
      </c>
      <c r="L678" s="6" t="str">
        <f t="shared" si="45"/>
        <v/>
      </c>
      <c r="M678" s="6" t="str">
        <f>IFERROR(AVERAGEIFS('registro operativa'!$Y$3:$Y$11268,'registro operativa'!$G$3:$G$11268,Tabla3[[#This Row],[Nº DE SEMANA]],'registro operativa'!$Y$3:$Y$11268,"&gt;0"),"")</f>
        <v/>
      </c>
      <c r="N678" s="6" t="str">
        <f>IFERROR(AVERAGEIFS('registro operativa'!$Y$3:$Y$11268,'registro operativa'!$G$3:$G$11268,Tabla3[[#This Row],[Nº DE SEMANA]],'registro operativa'!$Y$3:$Y$11268,"&lt;0"),"")</f>
        <v/>
      </c>
      <c r="O678" s="6" t="str">
        <f t="shared" si="46"/>
        <v/>
      </c>
      <c r="P678" s="6" t="str">
        <f t="shared" si="47"/>
        <v/>
      </c>
      <c r="Q678" s="23"/>
      <c r="R678" s="23"/>
      <c r="S678" s="23"/>
    </row>
    <row r="679" spans="1:19" x14ac:dyDescent="0.25">
      <c r="A679" s="23"/>
      <c r="B679" s="23"/>
      <c r="C679" s="6">
        <f>IFERROR(COUNTIFS('registro operativa'!$AE$3:$AE$11268,1,'registro operativa'!$G$3:$G$11268,Tabla3[[#This Row],[Nº DE SEMANA]]),"")</f>
        <v>0</v>
      </c>
      <c r="D679" s="6">
        <f>SUMIF(Tabla1[SEMANA],Tabla3[[#This Row],[Nº DE SEMANA]],Tabla1[GROSS])</f>
        <v>0</v>
      </c>
      <c r="E679" s="6">
        <f>SUMIF(Tabla1[SEMANA],Tabla3[[#This Row],[Nº DE SEMANA]],Tabla1[NETO EN PPRO8])</f>
        <v>0</v>
      </c>
      <c r="F679" s="6">
        <f>SUMIF(Tabla1[SEMANA],Tabla3[[#This Row],[Nº DE SEMANA]],Tabla1[FEES])</f>
        <v>0</v>
      </c>
      <c r="G679" s="6" t="str">
        <f t="shared" si="44"/>
        <v/>
      </c>
      <c r="H679" s="6">
        <f>COUNTIF('registro operativa'!$G$3:$G$11268,Tabla3[[#This Row],[Nº DE SEMANA]])</f>
        <v>0</v>
      </c>
      <c r="I679" s="6">
        <f>COUNTIFS('registro operativa'!$G$3:$G$11268,Tabla3[[#This Row],[Nº DE SEMANA]],'registro operativa'!$Y$3:$Y$11268,"&gt;0")</f>
        <v>0</v>
      </c>
      <c r="J679" s="6">
        <f>COUNTIFS('registro operativa'!$G$3:$G$11268,Tabla3[[#This Row],[Nº DE SEMANA]],'registro operativa'!$Y$3:$Y$11268,"&lt;0")</f>
        <v>0</v>
      </c>
      <c r="K679" s="6">
        <f>COUNTIFS('registro operativa'!$H$3:$H$11268,Tabla3[[#This Row],[Nº DE SEMANA]],'registro operativa'!$Y$3:$Y$11268,0)</f>
        <v>0</v>
      </c>
      <c r="L679" s="6" t="str">
        <f t="shared" si="45"/>
        <v/>
      </c>
      <c r="M679" s="6" t="str">
        <f>IFERROR(AVERAGEIFS('registro operativa'!$Y$3:$Y$11268,'registro operativa'!$G$3:$G$11268,Tabla3[[#This Row],[Nº DE SEMANA]],'registro operativa'!$Y$3:$Y$11268,"&gt;0"),"")</f>
        <v/>
      </c>
      <c r="N679" s="6" t="str">
        <f>IFERROR(AVERAGEIFS('registro operativa'!$Y$3:$Y$11268,'registro operativa'!$G$3:$G$11268,Tabla3[[#This Row],[Nº DE SEMANA]],'registro operativa'!$Y$3:$Y$11268,"&lt;0"),"")</f>
        <v/>
      </c>
      <c r="O679" s="6" t="str">
        <f t="shared" si="46"/>
        <v/>
      </c>
      <c r="P679" s="6" t="str">
        <f t="shared" si="47"/>
        <v/>
      </c>
      <c r="Q679" s="23"/>
      <c r="R679" s="23"/>
      <c r="S679" s="23"/>
    </row>
    <row r="680" spans="1:19" x14ac:dyDescent="0.25">
      <c r="A680" s="23"/>
      <c r="B680" s="23"/>
      <c r="C680" s="6">
        <f>IFERROR(COUNTIFS('registro operativa'!$AE$3:$AE$11268,1,'registro operativa'!$G$3:$G$11268,Tabla3[[#This Row],[Nº DE SEMANA]]),"")</f>
        <v>0</v>
      </c>
      <c r="D680" s="6">
        <f>SUMIF(Tabla1[SEMANA],Tabla3[[#This Row],[Nº DE SEMANA]],Tabla1[GROSS])</f>
        <v>0</v>
      </c>
      <c r="E680" s="6">
        <f>SUMIF(Tabla1[SEMANA],Tabla3[[#This Row],[Nº DE SEMANA]],Tabla1[NETO EN PPRO8])</f>
        <v>0</v>
      </c>
      <c r="F680" s="6">
        <f>SUMIF(Tabla1[SEMANA],Tabla3[[#This Row],[Nº DE SEMANA]],Tabla1[FEES])</f>
        <v>0</v>
      </c>
      <c r="G680" s="6" t="str">
        <f t="shared" si="44"/>
        <v/>
      </c>
      <c r="H680" s="6">
        <f>COUNTIF('registro operativa'!$G$3:$G$11268,Tabla3[[#This Row],[Nº DE SEMANA]])</f>
        <v>0</v>
      </c>
      <c r="I680" s="6">
        <f>COUNTIFS('registro operativa'!$G$3:$G$11268,Tabla3[[#This Row],[Nº DE SEMANA]],'registro operativa'!$Y$3:$Y$11268,"&gt;0")</f>
        <v>0</v>
      </c>
      <c r="J680" s="6">
        <f>COUNTIFS('registro operativa'!$G$3:$G$11268,Tabla3[[#This Row],[Nº DE SEMANA]],'registro operativa'!$Y$3:$Y$11268,"&lt;0")</f>
        <v>0</v>
      </c>
      <c r="K680" s="6">
        <f>COUNTIFS('registro operativa'!$H$3:$H$11268,Tabla3[[#This Row],[Nº DE SEMANA]],'registro operativa'!$Y$3:$Y$11268,0)</f>
        <v>0</v>
      </c>
      <c r="L680" s="6" t="str">
        <f t="shared" si="45"/>
        <v/>
      </c>
      <c r="M680" s="6" t="str">
        <f>IFERROR(AVERAGEIFS('registro operativa'!$Y$3:$Y$11268,'registro operativa'!$G$3:$G$11268,Tabla3[[#This Row],[Nº DE SEMANA]],'registro operativa'!$Y$3:$Y$11268,"&gt;0"),"")</f>
        <v/>
      </c>
      <c r="N680" s="6" t="str">
        <f>IFERROR(AVERAGEIFS('registro operativa'!$Y$3:$Y$11268,'registro operativa'!$G$3:$G$11268,Tabla3[[#This Row],[Nº DE SEMANA]],'registro operativa'!$Y$3:$Y$11268,"&lt;0"),"")</f>
        <v/>
      </c>
      <c r="O680" s="6" t="str">
        <f t="shared" si="46"/>
        <v/>
      </c>
      <c r="P680" s="6" t="str">
        <f t="shared" si="47"/>
        <v/>
      </c>
      <c r="Q680" s="23"/>
      <c r="R680" s="23"/>
      <c r="S680" s="23"/>
    </row>
    <row r="681" spans="1:19" x14ac:dyDescent="0.25">
      <c r="A681" s="23"/>
      <c r="B681" s="23"/>
      <c r="C681" s="6">
        <f>IFERROR(COUNTIFS('registro operativa'!$AE$3:$AE$11268,1,'registro operativa'!$G$3:$G$11268,Tabla3[[#This Row],[Nº DE SEMANA]]),"")</f>
        <v>0</v>
      </c>
      <c r="D681" s="6">
        <f>SUMIF(Tabla1[SEMANA],Tabla3[[#This Row],[Nº DE SEMANA]],Tabla1[GROSS])</f>
        <v>0</v>
      </c>
      <c r="E681" s="6">
        <f>SUMIF(Tabla1[SEMANA],Tabla3[[#This Row],[Nº DE SEMANA]],Tabla1[NETO EN PPRO8])</f>
        <v>0</v>
      </c>
      <c r="F681" s="6">
        <f>SUMIF(Tabla1[SEMANA],Tabla3[[#This Row],[Nº DE SEMANA]],Tabla1[FEES])</f>
        <v>0</v>
      </c>
      <c r="G681" s="6" t="str">
        <f t="shared" si="44"/>
        <v/>
      </c>
      <c r="H681" s="6">
        <f>COUNTIF('registro operativa'!$G$3:$G$11268,Tabla3[[#This Row],[Nº DE SEMANA]])</f>
        <v>0</v>
      </c>
      <c r="I681" s="6">
        <f>COUNTIFS('registro operativa'!$G$3:$G$11268,Tabla3[[#This Row],[Nº DE SEMANA]],'registro operativa'!$Y$3:$Y$11268,"&gt;0")</f>
        <v>0</v>
      </c>
      <c r="J681" s="6">
        <f>COUNTIFS('registro operativa'!$G$3:$G$11268,Tabla3[[#This Row],[Nº DE SEMANA]],'registro operativa'!$Y$3:$Y$11268,"&lt;0")</f>
        <v>0</v>
      </c>
      <c r="K681" s="6">
        <f>COUNTIFS('registro operativa'!$H$3:$H$11268,Tabla3[[#This Row],[Nº DE SEMANA]],'registro operativa'!$Y$3:$Y$11268,0)</f>
        <v>0</v>
      </c>
      <c r="L681" s="6" t="str">
        <f t="shared" si="45"/>
        <v/>
      </c>
      <c r="M681" s="6" t="str">
        <f>IFERROR(AVERAGEIFS('registro operativa'!$Y$3:$Y$11268,'registro operativa'!$G$3:$G$11268,Tabla3[[#This Row],[Nº DE SEMANA]],'registro operativa'!$Y$3:$Y$11268,"&gt;0"),"")</f>
        <v/>
      </c>
      <c r="N681" s="6" t="str">
        <f>IFERROR(AVERAGEIFS('registro operativa'!$Y$3:$Y$11268,'registro operativa'!$G$3:$G$11268,Tabla3[[#This Row],[Nº DE SEMANA]],'registro operativa'!$Y$3:$Y$11268,"&lt;0"),"")</f>
        <v/>
      </c>
      <c r="O681" s="6" t="str">
        <f t="shared" si="46"/>
        <v/>
      </c>
      <c r="P681" s="6" t="str">
        <f t="shared" si="47"/>
        <v/>
      </c>
      <c r="Q681" s="23"/>
      <c r="R681" s="23"/>
      <c r="S681" s="23"/>
    </row>
    <row r="682" spans="1:19" x14ac:dyDescent="0.25">
      <c r="A682" s="23"/>
      <c r="B682" s="23"/>
      <c r="C682" s="6">
        <f>IFERROR(COUNTIFS('registro operativa'!$AE$3:$AE$11268,1,'registro operativa'!$G$3:$G$11268,Tabla3[[#This Row],[Nº DE SEMANA]]),"")</f>
        <v>0</v>
      </c>
      <c r="D682" s="6">
        <f>SUMIF(Tabla1[SEMANA],Tabla3[[#This Row],[Nº DE SEMANA]],Tabla1[GROSS])</f>
        <v>0</v>
      </c>
      <c r="E682" s="6">
        <f>SUMIF(Tabla1[SEMANA],Tabla3[[#This Row],[Nº DE SEMANA]],Tabla1[NETO EN PPRO8])</f>
        <v>0</v>
      </c>
      <c r="F682" s="6">
        <f>SUMIF(Tabla1[SEMANA],Tabla3[[#This Row],[Nº DE SEMANA]],Tabla1[FEES])</f>
        <v>0</v>
      </c>
      <c r="G682" s="6" t="str">
        <f t="shared" si="44"/>
        <v/>
      </c>
      <c r="H682" s="6">
        <f>COUNTIF('registro operativa'!$G$3:$G$11268,Tabla3[[#This Row],[Nº DE SEMANA]])</f>
        <v>0</v>
      </c>
      <c r="I682" s="6">
        <f>COUNTIFS('registro operativa'!$G$3:$G$11268,Tabla3[[#This Row],[Nº DE SEMANA]],'registro operativa'!$Y$3:$Y$11268,"&gt;0")</f>
        <v>0</v>
      </c>
      <c r="J682" s="6">
        <f>COUNTIFS('registro operativa'!$G$3:$G$11268,Tabla3[[#This Row],[Nº DE SEMANA]],'registro operativa'!$Y$3:$Y$11268,"&lt;0")</f>
        <v>0</v>
      </c>
      <c r="K682" s="6">
        <f>COUNTIFS('registro operativa'!$H$3:$H$11268,Tabla3[[#This Row],[Nº DE SEMANA]],'registro operativa'!$Y$3:$Y$11268,0)</f>
        <v>0</v>
      </c>
      <c r="L682" s="6" t="str">
        <f t="shared" si="45"/>
        <v/>
      </c>
      <c r="M682" s="6" t="str">
        <f>IFERROR(AVERAGEIFS('registro operativa'!$Y$3:$Y$11268,'registro operativa'!$G$3:$G$11268,Tabla3[[#This Row],[Nº DE SEMANA]],'registro operativa'!$Y$3:$Y$11268,"&gt;0"),"")</f>
        <v/>
      </c>
      <c r="N682" s="6" t="str">
        <f>IFERROR(AVERAGEIFS('registro operativa'!$Y$3:$Y$11268,'registro operativa'!$G$3:$G$11268,Tabla3[[#This Row],[Nº DE SEMANA]],'registro operativa'!$Y$3:$Y$11268,"&lt;0"),"")</f>
        <v/>
      </c>
      <c r="O682" s="6" t="str">
        <f t="shared" si="46"/>
        <v/>
      </c>
      <c r="P682" s="6" t="str">
        <f t="shared" si="47"/>
        <v/>
      </c>
      <c r="Q682" s="23"/>
      <c r="R682" s="23"/>
      <c r="S682" s="23"/>
    </row>
    <row r="683" spans="1:19" x14ac:dyDescent="0.25">
      <c r="A683" s="23"/>
      <c r="B683" s="23"/>
      <c r="C683" s="6">
        <f>IFERROR(COUNTIFS('registro operativa'!$AE$3:$AE$11268,1,'registro operativa'!$G$3:$G$11268,Tabla3[[#This Row],[Nº DE SEMANA]]),"")</f>
        <v>0</v>
      </c>
      <c r="D683" s="6">
        <f>SUMIF(Tabla1[SEMANA],Tabla3[[#This Row],[Nº DE SEMANA]],Tabla1[GROSS])</f>
        <v>0</v>
      </c>
      <c r="E683" s="6">
        <f>SUMIF(Tabla1[SEMANA],Tabla3[[#This Row],[Nº DE SEMANA]],Tabla1[NETO EN PPRO8])</f>
        <v>0</v>
      </c>
      <c r="F683" s="6">
        <f>SUMIF(Tabla1[SEMANA],Tabla3[[#This Row],[Nº DE SEMANA]],Tabla1[FEES])</f>
        <v>0</v>
      </c>
      <c r="G683" s="6" t="str">
        <f t="shared" si="44"/>
        <v/>
      </c>
      <c r="H683" s="6">
        <f>COUNTIF('registro operativa'!$G$3:$G$11268,Tabla3[[#This Row],[Nº DE SEMANA]])</f>
        <v>0</v>
      </c>
      <c r="I683" s="6">
        <f>COUNTIFS('registro operativa'!$G$3:$G$11268,Tabla3[[#This Row],[Nº DE SEMANA]],'registro operativa'!$Y$3:$Y$11268,"&gt;0")</f>
        <v>0</v>
      </c>
      <c r="J683" s="6">
        <f>COUNTIFS('registro operativa'!$G$3:$G$11268,Tabla3[[#This Row],[Nº DE SEMANA]],'registro operativa'!$Y$3:$Y$11268,"&lt;0")</f>
        <v>0</v>
      </c>
      <c r="K683" s="6">
        <f>COUNTIFS('registro operativa'!$H$3:$H$11268,Tabla3[[#This Row],[Nº DE SEMANA]],'registro operativa'!$Y$3:$Y$11268,0)</f>
        <v>0</v>
      </c>
      <c r="L683" s="6" t="str">
        <f t="shared" si="45"/>
        <v/>
      </c>
      <c r="M683" s="6" t="str">
        <f>IFERROR(AVERAGEIFS('registro operativa'!$Y$3:$Y$11268,'registro operativa'!$G$3:$G$11268,Tabla3[[#This Row],[Nº DE SEMANA]],'registro operativa'!$Y$3:$Y$11268,"&gt;0"),"")</f>
        <v/>
      </c>
      <c r="N683" s="6" t="str">
        <f>IFERROR(AVERAGEIFS('registro operativa'!$Y$3:$Y$11268,'registro operativa'!$G$3:$G$11268,Tabla3[[#This Row],[Nº DE SEMANA]],'registro operativa'!$Y$3:$Y$11268,"&lt;0"),"")</f>
        <v/>
      </c>
      <c r="O683" s="6" t="str">
        <f t="shared" si="46"/>
        <v/>
      </c>
      <c r="P683" s="6" t="str">
        <f t="shared" si="47"/>
        <v/>
      </c>
      <c r="Q683" s="23"/>
      <c r="R683" s="23"/>
      <c r="S683" s="23"/>
    </row>
    <row r="684" spans="1:19" x14ac:dyDescent="0.25">
      <c r="A684" s="23"/>
      <c r="B684" s="23"/>
      <c r="C684" s="6">
        <f>IFERROR(COUNTIFS('registro operativa'!$AE$3:$AE$11268,1,'registro operativa'!$G$3:$G$11268,Tabla3[[#This Row],[Nº DE SEMANA]]),"")</f>
        <v>0</v>
      </c>
      <c r="D684" s="6">
        <f>SUMIF(Tabla1[SEMANA],Tabla3[[#This Row],[Nº DE SEMANA]],Tabla1[GROSS])</f>
        <v>0</v>
      </c>
      <c r="E684" s="6">
        <f>SUMIF(Tabla1[SEMANA],Tabla3[[#This Row],[Nº DE SEMANA]],Tabla1[NETO EN PPRO8])</f>
        <v>0</v>
      </c>
      <c r="F684" s="6">
        <f>SUMIF(Tabla1[SEMANA],Tabla3[[#This Row],[Nº DE SEMANA]],Tabla1[FEES])</f>
        <v>0</v>
      </c>
      <c r="G684" s="6" t="str">
        <f t="shared" si="44"/>
        <v/>
      </c>
      <c r="H684" s="6">
        <f>COUNTIF('registro operativa'!$G$3:$G$11268,Tabla3[[#This Row],[Nº DE SEMANA]])</f>
        <v>0</v>
      </c>
      <c r="I684" s="6">
        <f>COUNTIFS('registro operativa'!$G$3:$G$11268,Tabla3[[#This Row],[Nº DE SEMANA]],'registro operativa'!$Y$3:$Y$11268,"&gt;0")</f>
        <v>0</v>
      </c>
      <c r="J684" s="6">
        <f>COUNTIFS('registro operativa'!$G$3:$G$11268,Tabla3[[#This Row],[Nº DE SEMANA]],'registro operativa'!$Y$3:$Y$11268,"&lt;0")</f>
        <v>0</v>
      </c>
      <c r="K684" s="6">
        <f>COUNTIFS('registro operativa'!$H$3:$H$11268,Tabla3[[#This Row],[Nº DE SEMANA]],'registro operativa'!$Y$3:$Y$11268,0)</f>
        <v>0</v>
      </c>
      <c r="L684" s="6" t="str">
        <f t="shared" si="45"/>
        <v/>
      </c>
      <c r="M684" s="6" t="str">
        <f>IFERROR(AVERAGEIFS('registro operativa'!$Y$3:$Y$11268,'registro operativa'!$G$3:$G$11268,Tabla3[[#This Row],[Nº DE SEMANA]],'registro operativa'!$Y$3:$Y$11268,"&gt;0"),"")</f>
        <v/>
      </c>
      <c r="N684" s="6" t="str">
        <f>IFERROR(AVERAGEIFS('registro operativa'!$Y$3:$Y$11268,'registro operativa'!$G$3:$G$11268,Tabla3[[#This Row],[Nº DE SEMANA]],'registro operativa'!$Y$3:$Y$11268,"&lt;0"),"")</f>
        <v/>
      </c>
      <c r="O684" s="6" t="str">
        <f t="shared" si="46"/>
        <v/>
      </c>
      <c r="P684" s="6" t="str">
        <f t="shared" si="47"/>
        <v/>
      </c>
      <c r="Q684" s="23"/>
      <c r="R684" s="23"/>
      <c r="S684" s="23"/>
    </row>
    <row r="685" spans="1:19" x14ac:dyDescent="0.25">
      <c r="A685" s="23"/>
      <c r="B685" s="23"/>
      <c r="C685" s="6">
        <f>IFERROR(COUNTIFS('registro operativa'!$AE$3:$AE$11268,1,'registro operativa'!$G$3:$G$11268,Tabla3[[#This Row],[Nº DE SEMANA]]),"")</f>
        <v>0</v>
      </c>
      <c r="D685" s="6">
        <f>SUMIF(Tabla1[SEMANA],Tabla3[[#This Row],[Nº DE SEMANA]],Tabla1[GROSS])</f>
        <v>0</v>
      </c>
      <c r="E685" s="6">
        <f>SUMIF(Tabla1[SEMANA],Tabla3[[#This Row],[Nº DE SEMANA]],Tabla1[NETO EN PPRO8])</f>
        <v>0</v>
      </c>
      <c r="F685" s="6">
        <f>SUMIF(Tabla1[SEMANA],Tabla3[[#This Row],[Nº DE SEMANA]],Tabla1[FEES])</f>
        <v>0</v>
      </c>
      <c r="G685" s="6" t="str">
        <f t="shared" si="44"/>
        <v/>
      </c>
      <c r="H685" s="6">
        <f>COUNTIF('registro operativa'!$G$3:$G$11268,Tabla3[[#This Row],[Nº DE SEMANA]])</f>
        <v>0</v>
      </c>
      <c r="I685" s="6">
        <f>COUNTIFS('registro operativa'!$G$3:$G$11268,Tabla3[[#This Row],[Nº DE SEMANA]],'registro operativa'!$Y$3:$Y$11268,"&gt;0")</f>
        <v>0</v>
      </c>
      <c r="J685" s="6">
        <f>COUNTIFS('registro operativa'!$G$3:$G$11268,Tabla3[[#This Row],[Nº DE SEMANA]],'registro operativa'!$Y$3:$Y$11268,"&lt;0")</f>
        <v>0</v>
      </c>
      <c r="K685" s="6">
        <f>COUNTIFS('registro operativa'!$H$3:$H$11268,Tabla3[[#This Row],[Nº DE SEMANA]],'registro operativa'!$Y$3:$Y$11268,0)</f>
        <v>0</v>
      </c>
      <c r="L685" s="6" t="str">
        <f t="shared" si="45"/>
        <v/>
      </c>
      <c r="M685" s="6" t="str">
        <f>IFERROR(AVERAGEIFS('registro operativa'!$Y$3:$Y$11268,'registro operativa'!$G$3:$G$11268,Tabla3[[#This Row],[Nº DE SEMANA]],'registro operativa'!$Y$3:$Y$11268,"&gt;0"),"")</f>
        <v/>
      </c>
      <c r="N685" s="6" t="str">
        <f>IFERROR(AVERAGEIFS('registro operativa'!$Y$3:$Y$11268,'registro operativa'!$G$3:$G$11268,Tabla3[[#This Row],[Nº DE SEMANA]],'registro operativa'!$Y$3:$Y$11268,"&lt;0"),"")</f>
        <v/>
      </c>
      <c r="O685" s="6" t="str">
        <f t="shared" si="46"/>
        <v/>
      </c>
      <c r="P685" s="6" t="str">
        <f t="shared" si="47"/>
        <v/>
      </c>
      <c r="Q685" s="23"/>
      <c r="R685" s="23"/>
      <c r="S685" s="23"/>
    </row>
    <row r="686" spans="1:19" x14ac:dyDescent="0.25">
      <c r="A686" s="23"/>
      <c r="B686" s="23"/>
      <c r="C686" s="6">
        <f>IFERROR(COUNTIFS('registro operativa'!$AE$3:$AE$11268,1,'registro operativa'!$G$3:$G$11268,Tabla3[[#This Row],[Nº DE SEMANA]]),"")</f>
        <v>0</v>
      </c>
      <c r="D686" s="6">
        <f>SUMIF(Tabla1[SEMANA],Tabla3[[#This Row],[Nº DE SEMANA]],Tabla1[GROSS])</f>
        <v>0</v>
      </c>
      <c r="E686" s="6">
        <f>SUMIF(Tabla1[SEMANA],Tabla3[[#This Row],[Nº DE SEMANA]],Tabla1[NETO EN PPRO8])</f>
        <v>0</v>
      </c>
      <c r="F686" s="6">
        <f>SUMIF(Tabla1[SEMANA],Tabla3[[#This Row],[Nº DE SEMANA]],Tabla1[FEES])</f>
        <v>0</v>
      </c>
      <c r="G686" s="6" t="str">
        <f t="shared" si="44"/>
        <v/>
      </c>
      <c r="H686" s="6">
        <f>COUNTIF('registro operativa'!$G$3:$G$11268,Tabla3[[#This Row],[Nº DE SEMANA]])</f>
        <v>0</v>
      </c>
      <c r="I686" s="6">
        <f>COUNTIFS('registro operativa'!$G$3:$G$11268,Tabla3[[#This Row],[Nº DE SEMANA]],'registro operativa'!$Y$3:$Y$11268,"&gt;0")</f>
        <v>0</v>
      </c>
      <c r="J686" s="6">
        <f>COUNTIFS('registro operativa'!$G$3:$G$11268,Tabla3[[#This Row],[Nº DE SEMANA]],'registro operativa'!$Y$3:$Y$11268,"&lt;0")</f>
        <v>0</v>
      </c>
      <c r="K686" s="6">
        <f>COUNTIFS('registro operativa'!$H$3:$H$11268,Tabla3[[#This Row],[Nº DE SEMANA]],'registro operativa'!$Y$3:$Y$11268,0)</f>
        <v>0</v>
      </c>
      <c r="L686" s="6" t="str">
        <f t="shared" si="45"/>
        <v/>
      </c>
      <c r="M686" s="6" t="str">
        <f>IFERROR(AVERAGEIFS('registro operativa'!$Y$3:$Y$11268,'registro operativa'!$G$3:$G$11268,Tabla3[[#This Row],[Nº DE SEMANA]],'registro operativa'!$Y$3:$Y$11268,"&gt;0"),"")</f>
        <v/>
      </c>
      <c r="N686" s="6" t="str">
        <f>IFERROR(AVERAGEIFS('registro operativa'!$Y$3:$Y$11268,'registro operativa'!$G$3:$G$11268,Tabla3[[#This Row],[Nº DE SEMANA]],'registro operativa'!$Y$3:$Y$11268,"&lt;0"),"")</f>
        <v/>
      </c>
      <c r="O686" s="6" t="str">
        <f t="shared" si="46"/>
        <v/>
      </c>
      <c r="P686" s="6" t="str">
        <f t="shared" si="47"/>
        <v/>
      </c>
      <c r="Q686" s="23"/>
      <c r="R686" s="23"/>
      <c r="S686" s="23"/>
    </row>
    <row r="687" spans="1:19" x14ac:dyDescent="0.25">
      <c r="A687" s="23"/>
      <c r="B687" s="23"/>
      <c r="C687" s="6">
        <f>IFERROR(COUNTIFS('registro operativa'!$AE$3:$AE$11268,1,'registro operativa'!$G$3:$G$11268,Tabla3[[#This Row],[Nº DE SEMANA]]),"")</f>
        <v>0</v>
      </c>
      <c r="D687" s="6">
        <f>SUMIF(Tabla1[SEMANA],Tabla3[[#This Row],[Nº DE SEMANA]],Tabla1[GROSS])</f>
        <v>0</v>
      </c>
      <c r="E687" s="6">
        <f>SUMIF(Tabla1[SEMANA],Tabla3[[#This Row],[Nº DE SEMANA]],Tabla1[NETO EN PPRO8])</f>
        <v>0</v>
      </c>
      <c r="F687" s="6">
        <f>SUMIF(Tabla1[SEMANA],Tabla3[[#This Row],[Nº DE SEMANA]],Tabla1[FEES])</f>
        <v>0</v>
      </c>
      <c r="G687" s="6" t="str">
        <f t="shared" si="44"/>
        <v/>
      </c>
      <c r="H687" s="6">
        <f>COUNTIF('registro operativa'!$G$3:$G$11268,Tabla3[[#This Row],[Nº DE SEMANA]])</f>
        <v>0</v>
      </c>
      <c r="I687" s="6">
        <f>COUNTIFS('registro operativa'!$G$3:$G$11268,Tabla3[[#This Row],[Nº DE SEMANA]],'registro operativa'!$Y$3:$Y$11268,"&gt;0")</f>
        <v>0</v>
      </c>
      <c r="J687" s="6">
        <f>COUNTIFS('registro operativa'!$G$3:$G$11268,Tabla3[[#This Row],[Nº DE SEMANA]],'registro operativa'!$Y$3:$Y$11268,"&lt;0")</f>
        <v>0</v>
      </c>
      <c r="K687" s="6">
        <f>COUNTIFS('registro operativa'!$H$3:$H$11268,Tabla3[[#This Row],[Nº DE SEMANA]],'registro operativa'!$Y$3:$Y$11268,0)</f>
        <v>0</v>
      </c>
      <c r="L687" s="6" t="str">
        <f t="shared" si="45"/>
        <v/>
      </c>
      <c r="M687" s="6" t="str">
        <f>IFERROR(AVERAGEIFS('registro operativa'!$Y$3:$Y$11268,'registro operativa'!$G$3:$G$11268,Tabla3[[#This Row],[Nº DE SEMANA]],'registro operativa'!$Y$3:$Y$11268,"&gt;0"),"")</f>
        <v/>
      </c>
      <c r="N687" s="6" t="str">
        <f>IFERROR(AVERAGEIFS('registro operativa'!$Y$3:$Y$11268,'registro operativa'!$G$3:$G$11268,Tabla3[[#This Row],[Nº DE SEMANA]],'registro operativa'!$Y$3:$Y$11268,"&lt;0"),"")</f>
        <v/>
      </c>
      <c r="O687" s="6" t="str">
        <f t="shared" si="46"/>
        <v/>
      </c>
      <c r="P687" s="6" t="str">
        <f t="shared" si="47"/>
        <v/>
      </c>
      <c r="Q687" s="23"/>
      <c r="R687" s="23"/>
      <c r="S687" s="23"/>
    </row>
    <row r="688" spans="1:19" x14ac:dyDescent="0.25">
      <c r="A688" s="23"/>
      <c r="B688" s="23"/>
      <c r="C688" s="6">
        <f>IFERROR(COUNTIFS('registro operativa'!$AE$3:$AE$11268,1,'registro operativa'!$G$3:$G$11268,Tabla3[[#This Row],[Nº DE SEMANA]]),"")</f>
        <v>0</v>
      </c>
      <c r="D688" s="6">
        <f>SUMIF(Tabla1[SEMANA],Tabla3[[#This Row],[Nº DE SEMANA]],Tabla1[GROSS])</f>
        <v>0</v>
      </c>
      <c r="E688" s="6">
        <f>SUMIF(Tabla1[SEMANA],Tabla3[[#This Row],[Nº DE SEMANA]],Tabla1[NETO EN PPRO8])</f>
        <v>0</v>
      </c>
      <c r="F688" s="6">
        <f>SUMIF(Tabla1[SEMANA],Tabla3[[#This Row],[Nº DE SEMANA]],Tabla1[FEES])</f>
        <v>0</v>
      </c>
      <c r="G688" s="6" t="str">
        <f t="shared" si="44"/>
        <v/>
      </c>
      <c r="H688" s="6">
        <f>COUNTIF('registro operativa'!$G$3:$G$11268,Tabla3[[#This Row],[Nº DE SEMANA]])</f>
        <v>0</v>
      </c>
      <c r="I688" s="6">
        <f>COUNTIFS('registro operativa'!$G$3:$G$11268,Tabla3[[#This Row],[Nº DE SEMANA]],'registro operativa'!$Y$3:$Y$11268,"&gt;0")</f>
        <v>0</v>
      </c>
      <c r="J688" s="6">
        <f>COUNTIFS('registro operativa'!$G$3:$G$11268,Tabla3[[#This Row],[Nº DE SEMANA]],'registro operativa'!$Y$3:$Y$11268,"&lt;0")</f>
        <v>0</v>
      </c>
      <c r="K688" s="6">
        <f>COUNTIFS('registro operativa'!$H$3:$H$11268,Tabla3[[#This Row],[Nº DE SEMANA]],'registro operativa'!$Y$3:$Y$11268,0)</f>
        <v>0</v>
      </c>
      <c r="L688" s="6" t="str">
        <f t="shared" si="45"/>
        <v/>
      </c>
      <c r="M688" s="6" t="str">
        <f>IFERROR(AVERAGEIFS('registro operativa'!$Y$3:$Y$11268,'registro operativa'!$G$3:$G$11268,Tabla3[[#This Row],[Nº DE SEMANA]],'registro operativa'!$Y$3:$Y$11268,"&gt;0"),"")</f>
        <v/>
      </c>
      <c r="N688" s="6" t="str">
        <f>IFERROR(AVERAGEIFS('registro operativa'!$Y$3:$Y$11268,'registro operativa'!$G$3:$G$11268,Tabla3[[#This Row],[Nº DE SEMANA]],'registro operativa'!$Y$3:$Y$11268,"&lt;0"),"")</f>
        <v/>
      </c>
      <c r="O688" s="6" t="str">
        <f t="shared" si="46"/>
        <v/>
      </c>
      <c r="P688" s="6" t="str">
        <f t="shared" si="47"/>
        <v/>
      </c>
      <c r="Q688" s="23"/>
      <c r="R688" s="23"/>
      <c r="S688" s="23"/>
    </row>
    <row r="689" spans="1:19" x14ac:dyDescent="0.25">
      <c r="A689" s="23"/>
      <c r="B689" s="23"/>
      <c r="C689" s="6">
        <f>IFERROR(COUNTIFS('registro operativa'!$AE$3:$AE$11268,1,'registro operativa'!$G$3:$G$11268,Tabla3[[#This Row],[Nº DE SEMANA]]),"")</f>
        <v>0</v>
      </c>
      <c r="D689" s="6">
        <f>SUMIF(Tabla1[SEMANA],Tabla3[[#This Row],[Nº DE SEMANA]],Tabla1[GROSS])</f>
        <v>0</v>
      </c>
      <c r="E689" s="6">
        <f>SUMIF(Tabla1[SEMANA],Tabla3[[#This Row],[Nº DE SEMANA]],Tabla1[NETO EN PPRO8])</f>
        <v>0</v>
      </c>
      <c r="F689" s="6">
        <f>SUMIF(Tabla1[SEMANA],Tabla3[[#This Row],[Nº DE SEMANA]],Tabla1[FEES])</f>
        <v>0</v>
      </c>
      <c r="G689" s="6" t="str">
        <f t="shared" si="44"/>
        <v/>
      </c>
      <c r="H689" s="6">
        <f>COUNTIF('registro operativa'!$G$3:$G$11268,Tabla3[[#This Row],[Nº DE SEMANA]])</f>
        <v>0</v>
      </c>
      <c r="I689" s="6">
        <f>COUNTIFS('registro operativa'!$G$3:$G$11268,Tabla3[[#This Row],[Nº DE SEMANA]],'registro operativa'!$Y$3:$Y$11268,"&gt;0")</f>
        <v>0</v>
      </c>
      <c r="J689" s="6">
        <f>COUNTIFS('registro operativa'!$G$3:$G$11268,Tabla3[[#This Row],[Nº DE SEMANA]],'registro operativa'!$Y$3:$Y$11268,"&lt;0")</f>
        <v>0</v>
      </c>
      <c r="K689" s="6">
        <f>COUNTIFS('registro operativa'!$H$3:$H$11268,Tabla3[[#This Row],[Nº DE SEMANA]],'registro operativa'!$Y$3:$Y$11268,0)</f>
        <v>0</v>
      </c>
      <c r="L689" s="6" t="str">
        <f t="shared" si="45"/>
        <v/>
      </c>
      <c r="M689" s="6" t="str">
        <f>IFERROR(AVERAGEIFS('registro operativa'!$Y$3:$Y$11268,'registro operativa'!$G$3:$G$11268,Tabla3[[#This Row],[Nº DE SEMANA]],'registro operativa'!$Y$3:$Y$11268,"&gt;0"),"")</f>
        <v/>
      </c>
      <c r="N689" s="6" t="str">
        <f>IFERROR(AVERAGEIFS('registro operativa'!$Y$3:$Y$11268,'registro operativa'!$G$3:$G$11268,Tabla3[[#This Row],[Nº DE SEMANA]],'registro operativa'!$Y$3:$Y$11268,"&lt;0"),"")</f>
        <v/>
      </c>
      <c r="O689" s="6" t="str">
        <f t="shared" si="46"/>
        <v/>
      </c>
      <c r="P689" s="6" t="str">
        <f t="shared" si="47"/>
        <v/>
      </c>
      <c r="Q689" s="23"/>
      <c r="R689" s="23"/>
      <c r="S689" s="23"/>
    </row>
    <row r="690" spans="1:19" x14ac:dyDescent="0.25">
      <c r="A690" s="23"/>
      <c r="B690" s="23"/>
      <c r="C690" s="6">
        <f>IFERROR(COUNTIFS('registro operativa'!$AE$3:$AE$11268,1,'registro operativa'!$G$3:$G$11268,Tabla3[[#This Row],[Nº DE SEMANA]]),"")</f>
        <v>0</v>
      </c>
      <c r="D690" s="6">
        <f>SUMIF(Tabla1[SEMANA],Tabla3[[#This Row],[Nº DE SEMANA]],Tabla1[GROSS])</f>
        <v>0</v>
      </c>
      <c r="E690" s="6">
        <f>SUMIF(Tabla1[SEMANA],Tabla3[[#This Row],[Nº DE SEMANA]],Tabla1[NETO EN PPRO8])</f>
        <v>0</v>
      </c>
      <c r="F690" s="6">
        <f>SUMIF(Tabla1[SEMANA],Tabla3[[#This Row],[Nº DE SEMANA]],Tabla1[FEES])</f>
        <v>0</v>
      </c>
      <c r="G690" s="6" t="str">
        <f t="shared" si="44"/>
        <v/>
      </c>
      <c r="H690" s="6">
        <f>COUNTIF('registro operativa'!$G$3:$G$11268,Tabla3[[#This Row],[Nº DE SEMANA]])</f>
        <v>0</v>
      </c>
      <c r="I690" s="6">
        <f>COUNTIFS('registro operativa'!$G$3:$G$11268,Tabla3[[#This Row],[Nº DE SEMANA]],'registro operativa'!$Y$3:$Y$11268,"&gt;0")</f>
        <v>0</v>
      </c>
      <c r="J690" s="6">
        <f>COUNTIFS('registro operativa'!$G$3:$G$11268,Tabla3[[#This Row],[Nº DE SEMANA]],'registro operativa'!$Y$3:$Y$11268,"&lt;0")</f>
        <v>0</v>
      </c>
      <c r="K690" s="6">
        <f>COUNTIFS('registro operativa'!$H$3:$H$11268,Tabla3[[#This Row],[Nº DE SEMANA]],'registro operativa'!$Y$3:$Y$11268,0)</f>
        <v>0</v>
      </c>
      <c r="L690" s="6" t="str">
        <f t="shared" si="45"/>
        <v/>
      </c>
      <c r="M690" s="6" t="str">
        <f>IFERROR(AVERAGEIFS('registro operativa'!$Y$3:$Y$11268,'registro operativa'!$G$3:$G$11268,Tabla3[[#This Row],[Nº DE SEMANA]],'registro operativa'!$Y$3:$Y$11268,"&gt;0"),"")</f>
        <v/>
      </c>
      <c r="N690" s="6" t="str">
        <f>IFERROR(AVERAGEIFS('registro operativa'!$Y$3:$Y$11268,'registro operativa'!$G$3:$G$11268,Tabla3[[#This Row],[Nº DE SEMANA]],'registro operativa'!$Y$3:$Y$11268,"&lt;0"),"")</f>
        <v/>
      </c>
      <c r="O690" s="6" t="str">
        <f t="shared" si="46"/>
        <v/>
      </c>
      <c r="P690" s="6" t="str">
        <f t="shared" si="47"/>
        <v/>
      </c>
      <c r="Q690" s="23"/>
      <c r="R690" s="23"/>
      <c r="S690" s="23"/>
    </row>
    <row r="691" spans="1:19" x14ac:dyDescent="0.25">
      <c r="A691" s="23"/>
      <c r="B691" s="23"/>
      <c r="C691" s="6">
        <f>IFERROR(COUNTIFS('registro operativa'!$AE$3:$AE$11268,1,'registro operativa'!$G$3:$G$11268,Tabla3[[#This Row],[Nº DE SEMANA]]),"")</f>
        <v>0</v>
      </c>
      <c r="D691" s="6">
        <f>SUMIF(Tabla1[SEMANA],Tabla3[[#This Row],[Nº DE SEMANA]],Tabla1[GROSS])</f>
        <v>0</v>
      </c>
      <c r="E691" s="6">
        <f>SUMIF(Tabla1[SEMANA],Tabla3[[#This Row],[Nº DE SEMANA]],Tabla1[NETO EN PPRO8])</f>
        <v>0</v>
      </c>
      <c r="F691" s="6">
        <f>SUMIF(Tabla1[SEMANA],Tabla3[[#This Row],[Nº DE SEMANA]],Tabla1[FEES])</f>
        <v>0</v>
      </c>
      <c r="G691" s="6" t="str">
        <f t="shared" si="44"/>
        <v/>
      </c>
      <c r="H691" s="6">
        <f>COUNTIF('registro operativa'!$G$3:$G$11268,Tabla3[[#This Row],[Nº DE SEMANA]])</f>
        <v>0</v>
      </c>
      <c r="I691" s="6">
        <f>COUNTIFS('registro operativa'!$G$3:$G$11268,Tabla3[[#This Row],[Nº DE SEMANA]],'registro operativa'!$Y$3:$Y$11268,"&gt;0")</f>
        <v>0</v>
      </c>
      <c r="J691" s="6">
        <f>COUNTIFS('registro operativa'!$G$3:$G$11268,Tabla3[[#This Row],[Nº DE SEMANA]],'registro operativa'!$Y$3:$Y$11268,"&lt;0")</f>
        <v>0</v>
      </c>
      <c r="K691" s="6">
        <f>COUNTIFS('registro operativa'!$H$3:$H$11268,Tabla3[[#This Row],[Nº DE SEMANA]],'registro operativa'!$Y$3:$Y$11268,0)</f>
        <v>0</v>
      </c>
      <c r="L691" s="6" t="str">
        <f t="shared" si="45"/>
        <v/>
      </c>
      <c r="M691" s="6" t="str">
        <f>IFERROR(AVERAGEIFS('registro operativa'!$Y$3:$Y$11268,'registro operativa'!$G$3:$G$11268,Tabla3[[#This Row],[Nº DE SEMANA]],'registro operativa'!$Y$3:$Y$11268,"&gt;0"),"")</f>
        <v/>
      </c>
      <c r="N691" s="6" t="str">
        <f>IFERROR(AVERAGEIFS('registro operativa'!$Y$3:$Y$11268,'registro operativa'!$G$3:$G$11268,Tabla3[[#This Row],[Nº DE SEMANA]],'registro operativa'!$Y$3:$Y$11268,"&lt;0"),"")</f>
        <v/>
      </c>
      <c r="O691" s="6" t="str">
        <f t="shared" si="46"/>
        <v/>
      </c>
      <c r="P691" s="6" t="str">
        <f t="shared" si="47"/>
        <v/>
      </c>
      <c r="Q691" s="23"/>
      <c r="R691" s="23"/>
      <c r="S691" s="23"/>
    </row>
    <row r="692" spans="1:19" x14ac:dyDescent="0.25">
      <c r="A692" s="23"/>
      <c r="B692" s="23"/>
      <c r="C692" s="6">
        <f>IFERROR(COUNTIFS('registro operativa'!$AE$3:$AE$11268,1,'registro operativa'!$G$3:$G$11268,Tabla3[[#This Row],[Nº DE SEMANA]]),"")</f>
        <v>0</v>
      </c>
      <c r="D692" s="6">
        <f>SUMIF(Tabla1[SEMANA],Tabla3[[#This Row],[Nº DE SEMANA]],Tabla1[GROSS])</f>
        <v>0</v>
      </c>
      <c r="E692" s="6">
        <f>SUMIF(Tabla1[SEMANA],Tabla3[[#This Row],[Nº DE SEMANA]],Tabla1[NETO EN PPRO8])</f>
        <v>0</v>
      </c>
      <c r="F692" s="6">
        <f>SUMIF(Tabla1[SEMANA],Tabla3[[#This Row],[Nº DE SEMANA]],Tabla1[FEES])</f>
        <v>0</v>
      </c>
      <c r="G692" s="6" t="str">
        <f t="shared" si="44"/>
        <v/>
      </c>
      <c r="H692" s="6">
        <f>COUNTIF('registro operativa'!$G$3:$G$11268,Tabla3[[#This Row],[Nº DE SEMANA]])</f>
        <v>0</v>
      </c>
      <c r="I692" s="6">
        <f>COUNTIFS('registro operativa'!$G$3:$G$11268,Tabla3[[#This Row],[Nº DE SEMANA]],'registro operativa'!$Y$3:$Y$11268,"&gt;0")</f>
        <v>0</v>
      </c>
      <c r="J692" s="6">
        <f>COUNTIFS('registro operativa'!$G$3:$G$11268,Tabla3[[#This Row],[Nº DE SEMANA]],'registro operativa'!$Y$3:$Y$11268,"&lt;0")</f>
        <v>0</v>
      </c>
      <c r="K692" s="6">
        <f>COUNTIFS('registro operativa'!$H$3:$H$11268,Tabla3[[#This Row],[Nº DE SEMANA]],'registro operativa'!$Y$3:$Y$11268,0)</f>
        <v>0</v>
      </c>
      <c r="L692" s="6" t="str">
        <f t="shared" si="45"/>
        <v/>
      </c>
      <c r="M692" s="6" t="str">
        <f>IFERROR(AVERAGEIFS('registro operativa'!$Y$3:$Y$11268,'registro operativa'!$G$3:$G$11268,Tabla3[[#This Row],[Nº DE SEMANA]],'registro operativa'!$Y$3:$Y$11268,"&gt;0"),"")</f>
        <v/>
      </c>
      <c r="N692" s="6" t="str">
        <f>IFERROR(AVERAGEIFS('registro operativa'!$Y$3:$Y$11268,'registro operativa'!$G$3:$G$11268,Tabla3[[#This Row],[Nº DE SEMANA]],'registro operativa'!$Y$3:$Y$11268,"&lt;0"),"")</f>
        <v/>
      </c>
      <c r="O692" s="6" t="str">
        <f t="shared" si="46"/>
        <v/>
      </c>
      <c r="P692" s="6" t="str">
        <f t="shared" si="47"/>
        <v/>
      </c>
      <c r="Q692" s="23"/>
      <c r="R692" s="23"/>
      <c r="S692" s="23"/>
    </row>
    <row r="693" spans="1:19" x14ac:dyDescent="0.25">
      <c r="A693" s="23"/>
      <c r="B693" s="23"/>
      <c r="C693" s="6">
        <f>IFERROR(COUNTIFS('registro operativa'!$AE$3:$AE$11268,1,'registro operativa'!$G$3:$G$11268,Tabla3[[#This Row],[Nº DE SEMANA]]),"")</f>
        <v>0</v>
      </c>
      <c r="D693" s="6">
        <f>SUMIF(Tabla1[SEMANA],Tabla3[[#This Row],[Nº DE SEMANA]],Tabla1[GROSS])</f>
        <v>0</v>
      </c>
      <c r="E693" s="6">
        <f>SUMIF(Tabla1[SEMANA],Tabla3[[#This Row],[Nº DE SEMANA]],Tabla1[NETO EN PPRO8])</f>
        <v>0</v>
      </c>
      <c r="F693" s="6">
        <f>SUMIF(Tabla1[SEMANA],Tabla3[[#This Row],[Nº DE SEMANA]],Tabla1[FEES])</f>
        <v>0</v>
      </c>
      <c r="G693" s="6" t="str">
        <f t="shared" si="44"/>
        <v/>
      </c>
      <c r="H693" s="6">
        <f>COUNTIF('registro operativa'!$G$3:$G$11268,Tabla3[[#This Row],[Nº DE SEMANA]])</f>
        <v>0</v>
      </c>
      <c r="I693" s="6">
        <f>COUNTIFS('registro operativa'!$G$3:$G$11268,Tabla3[[#This Row],[Nº DE SEMANA]],'registro operativa'!$Y$3:$Y$11268,"&gt;0")</f>
        <v>0</v>
      </c>
      <c r="J693" s="6">
        <f>COUNTIFS('registro operativa'!$G$3:$G$11268,Tabla3[[#This Row],[Nº DE SEMANA]],'registro operativa'!$Y$3:$Y$11268,"&lt;0")</f>
        <v>0</v>
      </c>
      <c r="K693" s="6">
        <f>COUNTIFS('registro operativa'!$H$3:$H$11268,Tabla3[[#This Row],[Nº DE SEMANA]],'registro operativa'!$Y$3:$Y$11268,0)</f>
        <v>0</v>
      </c>
      <c r="L693" s="6" t="str">
        <f t="shared" si="45"/>
        <v/>
      </c>
      <c r="M693" s="6" t="str">
        <f>IFERROR(AVERAGEIFS('registro operativa'!$Y$3:$Y$11268,'registro operativa'!$G$3:$G$11268,Tabla3[[#This Row],[Nº DE SEMANA]],'registro operativa'!$Y$3:$Y$11268,"&gt;0"),"")</f>
        <v/>
      </c>
      <c r="N693" s="6" t="str">
        <f>IFERROR(AVERAGEIFS('registro operativa'!$Y$3:$Y$11268,'registro operativa'!$G$3:$G$11268,Tabla3[[#This Row],[Nº DE SEMANA]],'registro operativa'!$Y$3:$Y$11268,"&lt;0"),"")</f>
        <v/>
      </c>
      <c r="O693" s="6" t="str">
        <f t="shared" si="46"/>
        <v/>
      </c>
      <c r="P693" s="6" t="str">
        <f t="shared" si="47"/>
        <v/>
      </c>
      <c r="Q693" s="23"/>
      <c r="R693" s="23"/>
      <c r="S693" s="23"/>
    </row>
    <row r="694" spans="1:19" x14ac:dyDescent="0.25">
      <c r="A694" s="23"/>
      <c r="B694" s="23"/>
      <c r="C694" s="6">
        <f>IFERROR(COUNTIFS('registro operativa'!$AE$3:$AE$11268,1,'registro operativa'!$G$3:$G$11268,Tabla3[[#This Row],[Nº DE SEMANA]]),"")</f>
        <v>0</v>
      </c>
      <c r="D694" s="6">
        <f>SUMIF(Tabla1[SEMANA],Tabla3[[#This Row],[Nº DE SEMANA]],Tabla1[GROSS])</f>
        <v>0</v>
      </c>
      <c r="E694" s="6">
        <f>SUMIF(Tabla1[SEMANA],Tabla3[[#This Row],[Nº DE SEMANA]],Tabla1[NETO EN PPRO8])</f>
        <v>0</v>
      </c>
      <c r="F694" s="6">
        <f>SUMIF(Tabla1[SEMANA],Tabla3[[#This Row],[Nº DE SEMANA]],Tabla1[FEES])</f>
        <v>0</v>
      </c>
      <c r="G694" s="6" t="str">
        <f t="shared" si="44"/>
        <v/>
      </c>
      <c r="H694" s="6">
        <f>COUNTIF('registro operativa'!$G$3:$G$11268,Tabla3[[#This Row],[Nº DE SEMANA]])</f>
        <v>0</v>
      </c>
      <c r="I694" s="6">
        <f>COUNTIFS('registro operativa'!$G$3:$G$11268,Tabla3[[#This Row],[Nº DE SEMANA]],'registro operativa'!$Y$3:$Y$11268,"&gt;0")</f>
        <v>0</v>
      </c>
      <c r="J694" s="6">
        <f>COUNTIFS('registro operativa'!$G$3:$G$11268,Tabla3[[#This Row],[Nº DE SEMANA]],'registro operativa'!$Y$3:$Y$11268,"&lt;0")</f>
        <v>0</v>
      </c>
      <c r="K694" s="6">
        <f>COUNTIFS('registro operativa'!$H$3:$H$11268,Tabla3[[#This Row],[Nº DE SEMANA]],'registro operativa'!$Y$3:$Y$11268,0)</f>
        <v>0</v>
      </c>
      <c r="L694" s="6" t="str">
        <f t="shared" si="45"/>
        <v/>
      </c>
      <c r="M694" s="6" t="str">
        <f>IFERROR(AVERAGEIFS('registro operativa'!$Y$3:$Y$11268,'registro operativa'!$G$3:$G$11268,Tabla3[[#This Row],[Nº DE SEMANA]],'registro operativa'!$Y$3:$Y$11268,"&gt;0"),"")</f>
        <v/>
      </c>
      <c r="N694" s="6" t="str">
        <f>IFERROR(AVERAGEIFS('registro operativa'!$Y$3:$Y$11268,'registro operativa'!$G$3:$G$11268,Tabla3[[#This Row],[Nº DE SEMANA]],'registro operativa'!$Y$3:$Y$11268,"&lt;0"),"")</f>
        <v/>
      </c>
      <c r="O694" s="6" t="str">
        <f t="shared" si="46"/>
        <v/>
      </c>
      <c r="P694" s="6" t="str">
        <f t="shared" si="47"/>
        <v/>
      </c>
      <c r="Q694" s="23"/>
      <c r="R694" s="23"/>
      <c r="S694" s="23"/>
    </row>
    <row r="695" spans="1:19" x14ac:dyDescent="0.25">
      <c r="A695" s="23"/>
      <c r="B695" s="23"/>
      <c r="C695" s="6">
        <f>IFERROR(COUNTIFS('registro operativa'!$AE$3:$AE$11268,1,'registro operativa'!$G$3:$G$11268,Tabla3[[#This Row],[Nº DE SEMANA]]),"")</f>
        <v>0</v>
      </c>
      <c r="D695" s="6">
        <f>SUMIF(Tabla1[SEMANA],Tabla3[[#This Row],[Nº DE SEMANA]],Tabla1[GROSS])</f>
        <v>0</v>
      </c>
      <c r="E695" s="6">
        <f>SUMIF(Tabla1[SEMANA],Tabla3[[#This Row],[Nº DE SEMANA]],Tabla1[NETO EN PPRO8])</f>
        <v>0</v>
      </c>
      <c r="F695" s="6">
        <f>SUMIF(Tabla1[SEMANA],Tabla3[[#This Row],[Nº DE SEMANA]],Tabla1[FEES])</f>
        <v>0</v>
      </c>
      <c r="G695" s="6" t="str">
        <f t="shared" si="44"/>
        <v/>
      </c>
      <c r="H695" s="6">
        <f>COUNTIF('registro operativa'!$G$3:$G$11268,Tabla3[[#This Row],[Nº DE SEMANA]])</f>
        <v>0</v>
      </c>
      <c r="I695" s="6">
        <f>COUNTIFS('registro operativa'!$G$3:$G$11268,Tabla3[[#This Row],[Nº DE SEMANA]],'registro operativa'!$Y$3:$Y$11268,"&gt;0")</f>
        <v>0</v>
      </c>
      <c r="J695" s="6">
        <f>COUNTIFS('registro operativa'!$G$3:$G$11268,Tabla3[[#This Row],[Nº DE SEMANA]],'registro operativa'!$Y$3:$Y$11268,"&lt;0")</f>
        <v>0</v>
      </c>
      <c r="K695" s="6">
        <f>COUNTIFS('registro operativa'!$H$3:$H$11268,Tabla3[[#This Row],[Nº DE SEMANA]],'registro operativa'!$Y$3:$Y$11268,0)</f>
        <v>0</v>
      </c>
      <c r="L695" s="6" t="str">
        <f t="shared" si="45"/>
        <v/>
      </c>
      <c r="M695" s="6" t="str">
        <f>IFERROR(AVERAGEIFS('registro operativa'!$Y$3:$Y$11268,'registro operativa'!$G$3:$G$11268,Tabla3[[#This Row],[Nº DE SEMANA]],'registro operativa'!$Y$3:$Y$11268,"&gt;0"),"")</f>
        <v/>
      </c>
      <c r="N695" s="6" t="str">
        <f>IFERROR(AVERAGEIFS('registro operativa'!$Y$3:$Y$11268,'registro operativa'!$G$3:$G$11268,Tabla3[[#This Row],[Nº DE SEMANA]],'registro operativa'!$Y$3:$Y$11268,"&lt;0"),"")</f>
        <v/>
      </c>
      <c r="O695" s="6" t="str">
        <f t="shared" si="46"/>
        <v/>
      </c>
      <c r="P695" s="6" t="str">
        <f t="shared" si="47"/>
        <v/>
      </c>
      <c r="Q695" s="23"/>
      <c r="R695" s="23"/>
      <c r="S695" s="23"/>
    </row>
    <row r="696" spans="1:19" x14ac:dyDescent="0.25">
      <c r="A696" s="23"/>
      <c r="B696" s="23"/>
      <c r="C696" s="6">
        <f>IFERROR(COUNTIFS('registro operativa'!$AE$3:$AE$11268,1,'registro operativa'!$G$3:$G$11268,Tabla3[[#This Row],[Nº DE SEMANA]]),"")</f>
        <v>0</v>
      </c>
      <c r="D696" s="6">
        <f>SUMIF(Tabla1[SEMANA],Tabla3[[#This Row],[Nº DE SEMANA]],Tabla1[GROSS])</f>
        <v>0</v>
      </c>
      <c r="E696" s="6">
        <f>SUMIF(Tabla1[SEMANA],Tabla3[[#This Row],[Nº DE SEMANA]],Tabla1[NETO EN PPRO8])</f>
        <v>0</v>
      </c>
      <c r="F696" s="6">
        <f>SUMIF(Tabla1[SEMANA],Tabla3[[#This Row],[Nº DE SEMANA]],Tabla1[FEES])</f>
        <v>0</v>
      </c>
      <c r="G696" s="6" t="str">
        <f t="shared" si="44"/>
        <v/>
      </c>
      <c r="H696" s="6">
        <f>COUNTIF('registro operativa'!$G$3:$G$11268,Tabla3[[#This Row],[Nº DE SEMANA]])</f>
        <v>0</v>
      </c>
      <c r="I696" s="6">
        <f>COUNTIFS('registro operativa'!$G$3:$G$11268,Tabla3[[#This Row],[Nº DE SEMANA]],'registro operativa'!$Y$3:$Y$11268,"&gt;0")</f>
        <v>0</v>
      </c>
      <c r="J696" s="6">
        <f>COUNTIFS('registro operativa'!$G$3:$G$11268,Tabla3[[#This Row],[Nº DE SEMANA]],'registro operativa'!$Y$3:$Y$11268,"&lt;0")</f>
        <v>0</v>
      </c>
      <c r="K696" s="6">
        <f>COUNTIFS('registro operativa'!$H$3:$H$11268,Tabla3[[#This Row],[Nº DE SEMANA]],'registro operativa'!$Y$3:$Y$11268,0)</f>
        <v>0</v>
      </c>
      <c r="L696" s="6" t="str">
        <f t="shared" si="45"/>
        <v/>
      </c>
      <c r="M696" s="6" t="str">
        <f>IFERROR(AVERAGEIFS('registro operativa'!$Y$3:$Y$11268,'registro operativa'!$G$3:$G$11268,Tabla3[[#This Row],[Nº DE SEMANA]],'registro operativa'!$Y$3:$Y$11268,"&gt;0"),"")</f>
        <v/>
      </c>
      <c r="N696" s="6" t="str">
        <f>IFERROR(AVERAGEIFS('registro operativa'!$Y$3:$Y$11268,'registro operativa'!$G$3:$G$11268,Tabla3[[#This Row],[Nº DE SEMANA]],'registro operativa'!$Y$3:$Y$11268,"&lt;0"),"")</f>
        <v/>
      </c>
      <c r="O696" s="6" t="str">
        <f t="shared" si="46"/>
        <v/>
      </c>
      <c r="P696" s="6" t="str">
        <f t="shared" si="47"/>
        <v/>
      </c>
      <c r="Q696" s="23"/>
      <c r="R696" s="23"/>
      <c r="S696" s="23"/>
    </row>
    <row r="697" spans="1:19" x14ac:dyDescent="0.25">
      <c r="A697" s="23"/>
      <c r="B697" s="23"/>
      <c r="C697" s="6">
        <f>IFERROR(COUNTIFS('registro operativa'!$AE$3:$AE$11268,1,'registro operativa'!$G$3:$G$11268,Tabla3[[#This Row],[Nº DE SEMANA]]),"")</f>
        <v>0</v>
      </c>
      <c r="D697" s="6">
        <f>SUMIF(Tabla1[SEMANA],Tabla3[[#This Row],[Nº DE SEMANA]],Tabla1[GROSS])</f>
        <v>0</v>
      </c>
      <c r="E697" s="6">
        <f>SUMIF(Tabla1[SEMANA],Tabla3[[#This Row],[Nº DE SEMANA]],Tabla1[NETO EN PPRO8])</f>
        <v>0</v>
      </c>
      <c r="F697" s="6">
        <f>SUMIF(Tabla1[SEMANA],Tabla3[[#This Row],[Nº DE SEMANA]],Tabla1[FEES])</f>
        <v>0</v>
      </c>
      <c r="G697" s="6" t="str">
        <f t="shared" si="44"/>
        <v/>
      </c>
      <c r="H697" s="6">
        <f>COUNTIF('registro operativa'!$G$3:$G$11268,Tabla3[[#This Row],[Nº DE SEMANA]])</f>
        <v>0</v>
      </c>
      <c r="I697" s="6">
        <f>COUNTIFS('registro operativa'!$G$3:$G$11268,Tabla3[[#This Row],[Nº DE SEMANA]],'registro operativa'!$Y$3:$Y$11268,"&gt;0")</f>
        <v>0</v>
      </c>
      <c r="J697" s="6">
        <f>COUNTIFS('registro operativa'!$G$3:$G$11268,Tabla3[[#This Row],[Nº DE SEMANA]],'registro operativa'!$Y$3:$Y$11268,"&lt;0")</f>
        <v>0</v>
      </c>
      <c r="K697" s="6">
        <f>COUNTIFS('registro operativa'!$H$3:$H$11268,Tabla3[[#This Row],[Nº DE SEMANA]],'registro operativa'!$Y$3:$Y$11268,0)</f>
        <v>0</v>
      </c>
      <c r="L697" s="6" t="str">
        <f t="shared" si="45"/>
        <v/>
      </c>
      <c r="M697" s="6" t="str">
        <f>IFERROR(AVERAGEIFS('registro operativa'!$Y$3:$Y$11268,'registro operativa'!$G$3:$G$11268,Tabla3[[#This Row],[Nº DE SEMANA]],'registro operativa'!$Y$3:$Y$11268,"&gt;0"),"")</f>
        <v/>
      </c>
      <c r="N697" s="6" t="str">
        <f>IFERROR(AVERAGEIFS('registro operativa'!$Y$3:$Y$11268,'registro operativa'!$G$3:$G$11268,Tabla3[[#This Row],[Nº DE SEMANA]],'registro operativa'!$Y$3:$Y$11268,"&lt;0"),"")</f>
        <v/>
      </c>
      <c r="O697" s="6" t="str">
        <f t="shared" si="46"/>
        <v/>
      </c>
      <c r="P697" s="6" t="str">
        <f t="shared" si="47"/>
        <v/>
      </c>
      <c r="Q697" s="23"/>
      <c r="R697" s="23"/>
      <c r="S697" s="23"/>
    </row>
    <row r="698" spans="1:19" x14ac:dyDescent="0.25">
      <c r="A698" s="23"/>
      <c r="B698" s="23"/>
      <c r="C698" s="6">
        <f>IFERROR(COUNTIFS('registro operativa'!$AE$3:$AE$11268,1,'registro operativa'!$G$3:$G$11268,Tabla3[[#This Row],[Nº DE SEMANA]]),"")</f>
        <v>0</v>
      </c>
      <c r="D698" s="6">
        <f>SUMIF(Tabla1[SEMANA],Tabla3[[#This Row],[Nº DE SEMANA]],Tabla1[GROSS])</f>
        <v>0</v>
      </c>
      <c r="E698" s="6">
        <f>SUMIF(Tabla1[SEMANA],Tabla3[[#This Row],[Nº DE SEMANA]],Tabla1[NETO EN PPRO8])</f>
        <v>0</v>
      </c>
      <c r="F698" s="6">
        <f>SUMIF(Tabla1[SEMANA],Tabla3[[#This Row],[Nº DE SEMANA]],Tabla1[FEES])</f>
        <v>0</v>
      </c>
      <c r="G698" s="6" t="str">
        <f t="shared" si="44"/>
        <v/>
      </c>
      <c r="H698" s="6">
        <f>COUNTIF('registro operativa'!$G$3:$G$11268,Tabla3[[#This Row],[Nº DE SEMANA]])</f>
        <v>0</v>
      </c>
      <c r="I698" s="6">
        <f>COUNTIFS('registro operativa'!$G$3:$G$11268,Tabla3[[#This Row],[Nº DE SEMANA]],'registro operativa'!$Y$3:$Y$11268,"&gt;0")</f>
        <v>0</v>
      </c>
      <c r="J698" s="6">
        <f>COUNTIFS('registro operativa'!$G$3:$G$11268,Tabla3[[#This Row],[Nº DE SEMANA]],'registro operativa'!$Y$3:$Y$11268,"&lt;0")</f>
        <v>0</v>
      </c>
      <c r="K698" s="6">
        <f>COUNTIFS('registro operativa'!$H$3:$H$11268,Tabla3[[#This Row],[Nº DE SEMANA]],'registro operativa'!$Y$3:$Y$11268,0)</f>
        <v>0</v>
      </c>
      <c r="L698" s="6" t="str">
        <f t="shared" si="45"/>
        <v/>
      </c>
      <c r="M698" s="6" t="str">
        <f>IFERROR(AVERAGEIFS('registro operativa'!$Y$3:$Y$11268,'registro operativa'!$G$3:$G$11268,Tabla3[[#This Row],[Nº DE SEMANA]],'registro operativa'!$Y$3:$Y$11268,"&gt;0"),"")</f>
        <v/>
      </c>
      <c r="N698" s="6" t="str">
        <f>IFERROR(AVERAGEIFS('registro operativa'!$Y$3:$Y$11268,'registro operativa'!$G$3:$G$11268,Tabla3[[#This Row],[Nº DE SEMANA]],'registro operativa'!$Y$3:$Y$11268,"&lt;0"),"")</f>
        <v/>
      </c>
      <c r="O698" s="6" t="str">
        <f t="shared" si="46"/>
        <v/>
      </c>
      <c r="P698" s="6" t="str">
        <f t="shared" si="47"/>
        <v/>
      </c>
      <c r="Q698" s="23"/>
      <c r="R698" s="23"/>
      <c r="S698" s="23"/>
    </row>
    <row r="699" spans="1:19" x14ac:dyDescent="0.25">
      <c r="A699" s="23"/>
      <c r="B699" s="23"/>
      <c r="C699" s="6">
        <f>IFERROR(COUNTIFS('registro operativa'!$AE$3:$AE$11268,1,'registro operativa'!$G$3:$G$11268,Tabla3[[#This Row],[Nº DE SEMANA]]),"")</f>
        <v>0</v>
      </c>
      <c r="D699" s="6">
        <f>SUMIF(Tabla1[SEMANA],Tabla3[[#This Row],[Nº DE SEMANA]],Tabla1[GROSS])</f>
        <v>0</v>
      </c>
      <c r="E699" s="6">
        <f>SUMIF(Tabla1[SEMANA],Tabla3[[#This Row],[Nº DE SEMANA]],Tabla1[NETO EN PPRO8])</f>
        <v>0</v>
      </c>
      <c r="F699" s="6">
        <f>SUMIF(Tabla1[SEMANA],Tabla3[[#This Row],[Nº DE SEMANA]],Tabla1[FEES])</f>
        <v>0</v>
      </c>
      <c r="G699" s="6" t="str">
        <f t="shared" si="44"/>
        <v/>
      </c>
      <c r="H699" s="6">
        <f>COUNTIF('registro operativa'!$G$3:$G$11268,Tabla3[[#This Row],[Nº DE SEMANA]])</f>
        <v>0</v>
      </c>
      <c r="I699" s="6">
        <f>COUNTIFS('registro operativa'!$G$3:$G$11268,Tabla3[[#This Row],[Nº DE SEMANA]],'registro operativa'!$Y$3:$Y$11268,"&gt;0")</f>
        <v>0</v>
      </c>
      <c r="J699" s="6">
        <f>COUNTIFS('registro operativa'!$G$3:$G$11268,Tabla3[[#This Row],[Nº DE SEMANA]],'registro operativa'!$Y$3:$Y$11268,"&lt;0")</f>
        <v>0</v>
      </c>
      <c r="K699" s="6">
        <f>COUNTIFS('registro operativa'!$H$3:$H$11268,Tabla3[[#This Row],[Nº DE SEMANA]],'registro operativa'!$Y$3:$Y$11268,0)</f>
        <v>0</v>
      </c>
      <c r="L699" s="6" t="str">
        <f t="shared" si="45"/>
        <v/>
      </c>
      <c r="M699" s="6" t="str">
        <f>IFERROR(AVERAGEIFS('registro operativa'!$Y$3:$Y$11268,'registro operativa'!$G$3:$G$11268,Tabla3[[#This Row],[Nº DE SEMANA]],'registro operativa'!$Y$3:$Y$11268,"&gt;0"),"")</f>
        <v/>
      </c>
      <c r="N699" s="6" t="str">
        <f>IFERROR(AVERAGEIFS('registro operativa'!$Y$3:$Y$11268,'registro operativa'!$G$3:$G$11268,Tabla3[[#This Row],[Nº DE SEMANA]],'registro operativa'!$Y$3:$Y$11268,"&lt;0"),"")</f>
        <v/>
      </c>
      <c r="O699" s="6" t="str">
        <f t="shared" si="46"/>
        <v/>
      </c>
      <c r="P699" s="6" t="str">
        <f t="shared" si="47"/>
        <v/>
      </c>
      <c r="Q699" s="23"/>
      <c r="R699" s="23"/>
      <c r="S699" s="23"/>
    </row>
    <row r="700" spans="1:19" x14ac:dyDescent="0.25">
      <c r="A700" s="23"/>
      <c r="B700" s="23"/>
      <c r="C700" s="6">
        <f>IFERROR(COUNTIFS('registro operativa'!$AE$3:$AE$11268,1,'registro operativa'!$G$3:$G$11268,Tabla3[[#This Row],[Nº DE SEMANA]]),"")</f>
        <v>0</v>
      </c>
      <c r="D700" s="6">
        <f>SUMIF(Tabla1[SEMANA],Tabla3[[#This Row],[Nº DE SEMANA]],Tabla1[GROSS])</f>
        <v>0</v>
      </c>
      <c r="E700" s="6">
        <f>SUMIF(Tabla1[SEMANA],Tabla3[[#This Row],[Nº DE SEMANA]],Tabla1[NETO EN PPRO8])</f>
        <v>0</v>
      </c>
      <c r="F700" s="6">
        <f>SUMIF(Tabla1[SEMANA],Tabla3[[#This Row],[Nº DE SEMANA]],Tabla1[FEES])</f>
        <v>0</v>
      </c>
      <c r="G700" s="6" t="str">
        <f t="shared" si="44"/>
        <v/>
      </c>
      <c r="H700" s="6">
        <f>COUNTIF('registro operativa'!$G$3:$G$11268,Tabla3[[#This Row],[Nº DE SEMANA]])</f>
        <v>0</v>
      </c>
      <c r="I700" s="6">
        <f>COUNTIFS('registro operativa'!$G$3:$G$11268,Tabla3[[#This Row],[Nº DE SEMANA]],'registro operativa'!$Y$3:$Y$11268,"&gt;0")</f>
        <v>0</v>
      </c>
      <c r="J700" s="6">
        <f>COUNTIFS('registro operativa'!$G$3:$G$11268,Tabla3[[#This Row],[Nº DE SEMANA]],'registro operativa'!$Y$3:$Y$11268,"&lt;0")</f>
        <v>0</v>
      </c>
      <c r="K700" s="6">
        <f>COUNTIFS('registro operativa'!$H$3:$H$11268,Tabla3[[#This Row],[Nº DE SEMANA]],'registro operativa'!$Y$3:$Y$11268,0)</f>
        <v>0</v>
      </c>
      <c r="L700" s="6" t="str">
        <f t="shared" si="45"/>
        <v/>
      </c>
      <c r="M700" s="6" t="str">
        <f>IFERROR(AVERAGEIFS('registro operativa'!$Y$3:$Y$11268,'registro operativa'!$G$3:$G$11268,Tabla3[[#This Row],[Nº DE SEMANA]],'registro operativa'!$Y$3:$Y$11268,"&gt;0"),"")</f>
        <v/>
      </c>
      <c r="N700" s="6" t="str">
        <f>IFERROR(AVERAGEIFS('registro operativa'!$Y$3:$Y$11268,'registro operativa'!$G$3:$G$11268,Tabla3[[#This Row],[Nº DE SEMANA]],'registro operativa'!$Y$3:$Y$11268,"&lt;0"),"")</f>
        <v/>
      </c>
      <c r="O700" s="6" t="str">
        <f t="shared" si="46"/>
        <v/>
      </c>
      <c r="P700" s="6" t="str">
        <f t="shared" si="47"/>
        <v/>
      </c>
      <c r="Q700" s="23"/>
      <c r="R700" s="23"/>
      <c r="S700" s="23"/>
    </row>
    <row r="701" spans="1:19" x14ac:dyDescent="0.25">
      <c r="A701" s="23"/>
      <c r="B701" s="23"/>
      <c r="C701" s="6">
        <f>IFERROR(COUNTIFS('registro operativa'!$AE$3:$AE$11268,1,'registro operativa'!$G$3:$G$11268,Tabla3[[#This Row],[Nº DE SEMANA]]),"")</f>
        <v>0</v>
      </c>
      <c r="D701" s="6">
        <f>SUMIF(Tabla1[SEMANA],Tabla3[[#This Row],[Nº DE SEMANA]],Tabla1[GROSS])</f>
        <v>0</v>
      </c>
      <c r="E701" s="6">
        <f>SUMIF(Tabla1[SEMANA],Tabla3[[#This Row],[Nº DE SEMANA]],Tabla1[NETO EN PPRO8])</f>
        <v>0</v>
      </c>
      <c r="F701" s="6">
        <f>SUMIF(Tabla1[SEMANA],Tabla3[[#This Row],[Nº DE SEMANA]],Tabla1[FEES])</f>
        <v>0</v>
      </c>
      <c r="G701" s="6" t="str">
        <f t="shared" si="44"/>
        <v/>
      </c>
      <c r="H701" s="6">
        <f>COUNTIF('registro operativa'!$G$3:$G$11268,Tabla3[[#This Row],[Nº DE SEMANA]])</f>
        <v>0</v>
      </c>
      <c r="I701" s="6">
        <f>COUNTIFS('registro operativa'!$G$3:$G$11268,Tabla3[[#This Row],[Nº DE SEMANA]],'registro operativa'!$Y$3:$Y$11268,"&gt;0")</f>
        <v>0</v>
      </c>
      <c r="J701" s="6">
        <f>COUNTIFS('registro operativa'!$G$3:$G$11268,Tabla3[[#This Row],[Nº DE SEMANA]],'registro operativa'!$Y$3:$Y$11268,"&lt;0")</f>
        <v>0</v>
      </c>
      <c r="K701" s="6">
        <f>COUNTIFS('registro operativa'!$H$3:$H$11268,Tabla3[[#This Row],[Nº DE SEMANA]],'registro operativa'!$Y$3:$Y$11268,0)</f>
        <v>0</v>
      </c>
      <c r="L701" s="6" t="str">
        <f t="shared" si="45"/>
        <v/>
      </c>
      <c r="M701" s="6" t="str">
        <f>IFERROR(AVERAGEIFS('registro operativa'!$Y$3:$Y$11268,'registro operativa'!$G$3:$G$11268,Tabla3[[#This Row],[Nº DE SEMANA]],'registro operativa'!$Y$3:$Y$11268,"&gt;0"),"")</f>
        <v/>
      </c>
      <c r="N701" s="6" t="str">
        <f>IFERROR(AVERAGEIFS('registro operativa'!$Y$3:$Y$11268,'registro operativa'!$G$3:$G$11268,Tabla3[[#This Row],[Nº DE SEMANA]],'registro operativa'!$Y$3:$Y$11268,"&lt;0"),"")</f>
        <v/>
      </c>
      <c r="O701" s="6" t="str">
        <f t="shared" si="46"/>
        <v/>
      </c>
      <c r="P701" s="6" t="str">
        <f t="shared" si="47"/>
        <v/>
      </c>
      <c r="Q701" s="23"/>
      <c r="R701" s="23"/>
      <c r="S701" s="23"/>
    </row>
    <row r="702" spans="1:19" x14ac:dyDescent="0.25">
      <c r="A702" s="23"/>
      <c r="B702" s="23"/>
      <c r="C702" s="6">
        <f>IFERROR(COUNTIFS('registro operativa'!$AE$3:$AE$11268,1,'registro operativa'!$G$3:$G$11268,Tabla3[[#This Row],[Nº DE SEMANA]]),"")</f>
        <v>0</v>
      </c>
      <c r="D702" s="6">
        <f>SUMIF(Tabla1[SEMANA],Tabla3[[#This Row],[Nº DE SEMANA]],Tabla1[GROSS])</f>
        <v>0</v>
      </c>
      <c r="E702" s="6">
        <f>SUMIF(Tabla1[SEMANA],Tabla3[[#This Row],[Nº DE SEMANA]],Tabla1[NETO EN PPRO8])</f>
        <v>0</v>
      </c>
      <c r="F702" s="6">
        <f>SUMIF(Tabla1[SEMANA],Tabla3[[#This Row],[Nº DE SEMANA]],Tabla1[FEES])</f>
        <v>0</v>
      </c>
      <c r="G702" s="6" t="str">
        <f t="shared" si="44"/>
        <v/>
      </c>
      <c r="H702" s="6">
        <f>COUNTIF('registro operativa'!$G$3:$G$11268,Tabla3[[#This Row],[Nº DE SEMANA]])</f>
        <v>0</v>
      </c>
      <c r="I702" s="6">
        <f>COUNTIFS('registro operativa'!$G$3:$G$11268,Tabla3[[#This Row],[Nº DE SEMANA]],'registro operativa'!$Y$3:$Y$11268,"&gt;0")</f>
        <v>0</v>
      </c>
      <c r="J702" s="6">
        <f>COUNTIFS('registro operativa'!$G$3:$G$11268,Tabla3[[#This Row],[Nº DE SEMANA]],'registro operativa'!$Y$3:$Y$11268,"&lt;0")</f>
        <v>0</v>
      </c>
      <c r="K702" s="6">
        <f>COUNTIFS('registro operativa'!$H$3:$H$11268,Tabla3[[#This Row],[Nº DE SEMANA]],'registro operativa'!$Y$3:$Y$11268,0)</f>
        <v>0</v>
      </c>
      <c r="L702" s="6" t="str">
        <f t="shared" si="45"/>
        <v/>
      </c>
      <c r="M702" s="6" t="str">
        <f>IFERROR(AVERAGEIFS('registro operativa'!$Y$3:$Y$11268,'registro operativa'!$G$3:$G$11268,Tabla3[[#This Row],[Nº DE SEMANA]],'registro operativa'!$Y$3:$Y$11268,"&gt;0"),"")</f>
        <v/>
      </c>
      <c r="N702" s="6" t="str">
        <f>IFERROR(AVERAGEIFS('registro operativa'!$Y$3:$Y$11268,'registro operativa'!$G$3:$G$11268,Tabla3[[#This Row],[Nº DE SEMANA]],'registro operativa'!$Y$3:$Y$11268,"&lt;0"),"")</f>
        <v/>
      </c>
      <c r="O702" s="6" t="str">
        <f t="shared" si="46"/>
        <v/>
      </c>
      <c r="P702" s="6" t="str">
        <f t="shared" si="47"/>
        <v/>
      </c>
      <c r="Q702" s="23"/>
      <c r="R702" s="23"/>
      <c r="S702" s="23"/>
    </row>
    <row r="703" spans="1:19" x14ac:dyDescent="0.25">
      <c r="A703" s="23"/>
      <c r="B703" s="23"/>
      <c r="C703" s="6">
        <f>IFERROR(COUNTIFS('registro operativa'!$AE$3:$AE$11268,1,'registro operativa'!$G$3:$G$11268,Tabla3[[#This Row],[Nº DE SEMANA]]),"")</f>
        <v>0</v>
      </c>
      <c r="D703" s="6">
        <f>SUMIF(Tabla1[SEMANA],Tabla3[[#This Row],[Nº DE SEMANA]],Tabla1[GROSS])</f>
        <v>0</v>
      </c>
      <c r="E703" s="6">
        <f>SUMIF(Tabla1[SEMANA],Tabla3[[#This Row],[Nº DE SEMANA]],Tabla1[NETO EN PPRO8])</f>
        <v>0</v>
      </c>
      <c r="F703" s="6">
        <f>SUMIF(Tabla1[SEMANA],Tabla3[[#This Row],[Nº DE SEMANA]],Tabla1[FEES])</f>
        <v>0</v>
      </c>
      <c r="G703" s="6" t="str">
        <f t="shared" si="44"/>
        <v/>
      </c>
      <c r="H703" s="6">
        <f>COUNTIF('registro operativa'!$G$3:$G$11268,Tabla3[[#This Row],[Nº DE SEMANA]])</f>
        <v>0</v>
      </c>
      <c r="I703" s="6">
        <f>COUNTIFS('registro operativa'!$G$3:$G$11268,Tabla3[[#This Row],[Nº DE SEMANA]],'registro operativa'!$Y$3:$Y$11268,"&gt;0")</f>
        <v>0</v>
      </c>
      <c r="J703" s="6">
        <f>COUNTIFS('registro operativa'!$G$3:$G$11268,Tabla3[[#This Row],[Nº DE SEMANA]],'registro operativa'!$Y$3:$Y$11268,"&lt;0")</f>
        <v>0</v>
      </c>
      <c r="K703" s="6">
        <f>COUNTIFS('registro operativa'!$H$3:$H$11268,Tabla3[[#This Row],[Nº DE SEMANA]],'registro operativa'!$Y$3:$Y$11268,0)</f>
        <v>0</v>
      </c>
      <c r="L703" s="6" t="str">
        <f t="shared" si="45"/>
        <v/>
      </c>
      <c r="M703" s="6" t="str">
        <f>IFERROR(AVERAGEIFS('registro operativa'!$Y$3:$Y$11268,'registro operativa'!$G$3:$G$11268,Tabla3[[#This Row],[Nº DE SEMANA]],'registro operativa'!$Y$3:$Y$11268,"&gt;0"),"")</f>
        <v/>
      </c>
      <c r="N703" s="6" t="str">
        <f>IFERROR(AVERAGEIFS('registro operativa'!$Y$3:$Y$11268,'registro operativa'!$G$3:$G$11268,Tabla3[[#This Row],[Nº DE SEMANA]],'registro operativa'!$Y$3:$Y$11268,"&lt;0"),"")</f>
        <v/>
      </c>
      <c r="O703" s="6" t="str">
        <f t="shared" si="46"/>
        <v/>
      </c>
      <c r="P703" s="6" t="str">
        <f t="shared" si="47"/>
        <v/>
      </c>
      <c r="Q703" s="23"/>
      <c r="R703" s="23"/>
      <c r="S703" s="23"/>
    </row>
    <row r="704" spans="1:19" x14ac:dyDescent="0.25">
      <c r="A704" s="23"/>
      <c r="B704" s="23"/>
      <c r="C704" s="6">
        <f>IFERROR(COUNTIFS('registro operativa'!$AE$3:$AE$11268,1,'registro operativa'!$G$3:$G$11268,Tabla3[[#This Row],[Nº DE SEMANA]]),"")</f>
        <v>0</v>
      </c>
      <c r="D704" s="6">
        <f>SUMIF(Tabla1[SEMANA],Tabla3[[#This Row],[Nº DE SEMANA]],Tabla1[GROSS])</f>
        <v>0</v>
      </c>
      <c r="E704" s="6">
        <f>SUMIF(Tabla1[SEMANA],Tabla3[[#This Row],[Nº DE SEMANA]],Tabla1[NETO EN PPRO8])</f>
        <v>0</v>
      </c>
      <c r="F704" s="6">
        <f>SUMIF(Tabla1[SEMANA],Tabla3[[#This Row],[Nº DE SEMANA]],Tabla1[FEES])</f>
        <v>0</v>
      </c>
      <c r="G704" s="6" t="str">
        <f t="shared" si="44"/>
        <v/>
      </c>
      <c r="H704" s="6">
        <f>COUNTIF('registro operativa'!$G$3:$G$11268,Tabla3[[#This Row],[Nº DE SEMANA]])</f>
        <v>0</v>
      </c>
      <c r="I704" s="6">
        <f>COUNTIFS('registro operativa'!$G$3:$G$11268,Tabla3[[#This Row],[Nº DE SEMANA]],'registro operativa'!$Y$3:$Y$11268,"&gt;0")</f>
        <v>0</v>
      </c>
      <c r="J704" s="6">
        <f>COUNTIFS('registro operativa'!$G$3:$G$11268,Tabla3[[#This Row],[Nº DE SEMANA]],'registro operativa'!$Y$3:$Y$11268,"&lt;0")</f>
        <v>0</v>
      </c>
      <c r="K704" s="6">
        <f>COUNTIFS('registro operativa'!$H$3:$H$11268,Tabla3[[#This Row],[Nº DE SEMANA]],'registro operativa'!$Y$3:$Y$11268,0)</f>
        <v>0</v>
      </c>
      <c r="L704" s="6" t="str">
        <f t="shared" si="45"/>
        <v/>
      </c>
      <c r="M704" s="6" t="str">
        <f>IFERROR(AVERAGEIFS('registro operativa'!$Y$3:$Y$11268,'registro operativa'!$G$3:$G$11268,Tabla3[[#This Row],[Nº DE SEMANA]],'registro operativa'!$Y$3:$Y$11268,"&gt;0"),"")</f>
        <v/>
      </c>
      <c r="N704" s="6" t="str">
        <f>IFERROR(AVERAGEIFS('registro operativa'!$Y$3:$Y$11268,'registro operativa'!$G$3:$G$11268,Tabla3[[#This Row],[Nº DE SEMANA]],'registro operativa'!$Y$3:$Y$11268,"&lt;0"),"")</f>
        <v/>
      </c>
      <c r="O704" s="6" t="str">
        <f t="shared" si="46"/>
        <v/>
      </c>
      <c r="P704" s="6" t="str">
        <f t="shared" si="47"/>
        <v/>
      </c>
      <c r="Q704" s="23"/>
      <c r="R704" s="23"/>
      <c r="S704" s="23"/>
    </row>
    <row r="705" spans="1:19" x14ac:dyDescent="0.25">
      <c r="A705" s="23"/>
      <c r="B705" s="23"/>
      <c r="C705" s="6">
        <f>IFERROR(COUNTIFS('registro operativa'!$AE$3:$AE$11268,1,'registro operativa'!$G$3:$G$11268,Tabla3[[#This Row],[Nº DE SEMANA]]),"")</f>
        <v>0</v>
      </c>
      <c r="D705" s="6">
        <f>SUMIF(Tabla1[SEMANA],Tabla3[[#This Row],[Nº DE SEMANA]],Tabla1[GROSS])</f>
        <v>0</v>
      </c>
      <c r="E705" s="6">
        <f>SUMIF(Tabla1[SEMANA],Tabla3[[#This Row],[Nº DE SEMANA]],Tabla1[NETO EN PPRO8])</f>
        <v>0</v>
      </c>
      <c r="F705" s="6">
        <f>SUMIF(Tabla1[SEMANA],Tabla3[[#This Row],[Nº DE SEMANA]],Tabla1[FEES])</f>
        <v>0</v>
      </c>
      <c r="G705" s="6" t="str">
        <f t="shared" si="44"/>
        <v/>
      </c>
      <c r="H705" s="6">
        <f>COUNTIF('registro operativa'!$G$3:$G$11268,Tabla3[[#This Row],[Nº DE SEMANA]])</f>
        <v>0</v>
      </c>
      <c r="I705" s="6">
        <f>COUNTIFS('registro operativa'!$G$3:$G$11268,Tabla3[[#This Row],[Nº DE SEMANA]],'registro operativa'!$Y$3:$Y$11268,"&gt;0")</f>
        <v>0</v>
      </c>
      <c r="J705" s="6">
        <f>COUNTIFS('registro operativa'!$G$3:$G$11268,Tabla3[[#This Row],[Nº DE SEMANA]],'registro operativa'!$Y$3:$Y$11268,"&lt;0")</f>
        <v>0</v>
      </c>
      <c r="K705" s="6">
        <f>COUNTIFS('registro operativa'!$H$3:$H$11268,Tabla3[[#This Row],[Nº DE SEMANA]],'registro operativa'!$Y$3:$Y$11268,0)</f>
        <v>0</v>
      </c>
      <c r="L705" s="6" t="str">
        <f t="shared" si="45"/>
        <v/>
      </c>
      <c r="M705" s="6" t="str">
        <f>IFERROR(AVERAGEIFS('registro operativa'!$Y$3:$Y$11268,'registro operativa'!$G$3:$G$11268,Tabla3[[#This Row],[Nº DE SEMANA]],'registro operativa'!$Y$3:$Y$11268,"&gt;0"),"")</f>
        <v/>
      </c>
      <c r="N705" s="6" t="str">
        <f>IFERROR(AVERAGEIFS('registro operativa'!$Y$3:$Y$11268,'registro operativa'!$G$3:$G$11268,Tabla3[[#This Row],[Nº DE SEMANA]],'registro operativa'!$Y$3:$Y$11268,"&lt;0"),"")</f>
        <v/>
      </c>
      <c r="O705" s="6" t="str">
        <f t="shared" si="46"/>
        <v/>
      </c>
      <c r="P705" s="6" t="str">
        <f t="shared" si="47"/>
        <v/>
      </c>
      <c r="Q705" s="23"/>
      <c r="R705" s="23"/>
      <c r="S705" s="23"/>
    </row>
    <row r="706" spans="1:19" x14ac:dyDescent="0.25">
      <c r="A706" s="23"/>
      <c r="B706" s="23"/>
      <c r="C706" s="6">
        <f>IFERROR(COUNTIFS('registro operativa'!$AE$3:$AE$11268,1,'registro operativa'!$G$3:$G$11268,Tabla3[[#This Row],[Nº DE SEMANA]]),"")</f>
        <v>0</v>
      </c>
      <c r="D706" s="6">
        <f>SUMIF(Tabla1[SEMANA],Tabla3[[#This Row],[Nº DE SEMANA]],Tabla1[GROSS])</f>
        <v>0</v>
      </c>
      <c r="E706" s="6">
        <f>SUMIF(Tabla1[SEMANA],Tabla3[[#This Row],[Nº DE SEMANA]],Tabla1[NETO EN PPRO8])</f>
        <v>0</v>
      </c>
      <c r="F706" s="6">
        <f>SUMIF(Tabla1[SEMANA],Tabla3[[#This Row],[Nº DE SEMANA]],Tabla1[FEES])</f>
        <v>0</v>
      </c>
      <c r="G706" s="6" t="str">
        <f t="shared" si="44"/>
        <v/>
      </c>
      <c r="H706" s="6">
        <f>COUNTIF('registro operativa'!$G$3:$G$11268,Tabla3[[#This Row],[Nº DE SEMANA]])</f>
        <v>0</v>
      </c>
      <c r="I706" s="6">
        <f>COUNTIFS('registro operativa'!$G$3:$G$11268,Tabla3[[#This Row],[Nº DE SEMANA]],'registro operativa'!$Y$3:$Y$11268,"&gt;0")</f>
        <v>0</v>
      </c>
      <c r="J706" s="6">
        <f>COUNTIFS('registro operativa'!$G$3:$G$11268,Tabla3[[#This Row],[Nº DE SEMANA]],'registro operativa'!$Y$3:$Y$11268,"&lt;0")</f>
        <v>0</v>
      </c>
      <c r="K706" s="6">
        <f>COUNTIFS('registro operativa'!$H$3:$H$11268,Tabla3[[#This Row],[Nº DE SEMANA]],'registro operativa'!$Y$3:$Y$11268,0)</f>
        <v>0</v>
      </c>
      <c r="L706" s="6" t="str">
        <f t="shared" si="45"/>
        <v/>
      </c>
      <c r="M706" s="6" t="str">
        <f>IFERROR(AVERAGEIFS('registro operativa'!$Y$3:$Y$11268,'registro operativa'!$G$3:$G$11268,Tabla3[[#This Row],[Nº DE SEMANA]],'registro operativa'!$Y$3:$Y$11268,"&gt;0"),"")</f>
        <v/>
      </c>
      <c r="N706" s="6" t="str">
        <f>IFERROR(AVERAGEIFS('registro operativa'!$Y$3:$Y$11268,'registro operativa'!$G$3:$G$11268,Tabla3[[#This Row],[Nº DE SEMANA]],'registro operativa'!$Y$3:$Y$11268,"&lt;0"),"")</f>
        <v/>
      </c>
      <c r="O706" s="6" t="str">
        <f t="shared" si="46"/>
        <v/>
      </c>
      <c r="P706" s="6" t="str">
        <f t="shared" si="47"/>
        <v/>
      </c>
      <c r="Q706" s="23"/>
      <c r="R706" s="23"/>
      <c r="S706" s="23"/>
    </row>
    <row r="707" spans="1:19" x14ac:dyDescent="0.25">
      <c r="A707" s="23"/>
      <c r="B707" s="23"/>
      <c r="C707" s="6">
        <f>IFERROR(COUNTIFS('registro operativa'!$AE$3:$AE$11268,1,'registro operativa'!$G$3:$G$11268,Tabla3[[#This Row],[Nº DE SEMANA]]),"")</f>
        <v>0</v>
      </c>
      <c r="D707" s="6">
        <f>SUMIF(Tabla1[SEMANA],Tabla3[[#This Row],[Nº DE SEMANA]],Tabla1[GROSS])</f>
        <v>0</v>
      </c>
      <c r="E707" s="6">
        <f>SUMIF(Tabla1[SEMANA],Tabla3[[#This Row],[Nº DE SEMANA]],Tabla1[NETO EN PPRO8])</f>
        <v>0</v>
      </c>
      <c r="F707" s="6">
        <f>SUMIF(Tabla1[SEMANA],Tabla3[[#This Row],[Nº DE SEMANA]],Tabla1[FEES])</f>
        <v>0</v>
      </c>
      <c r="G707" s="6" t="str">
        <f t="shared" si="44"/>
        <v/>
      </c>
      <c r="H707" s="6">
        <f>COUNTIF('registro operativa'!$G$3:$G$11268,Tabla3[[#This Row],[Nº DE SEMANA]])</f>
        <v>0</v>
      </c>
      <c r="I707" s="6">
        <f>COUNTIFS('registro operativa'!$G$3:$G$11268,Tabla3[[#This Row],[Nº DE SEMANA]],'registro operativa'!$Y$3:$Y$11268,"&gt;0")</f>
        <v>0</v>
      </c>
      <c r="J707" s="6">
        <f>COUNTIFS('registro operativa'!$G$3:$G$11268,Tabla3[[#This Row],[Nº DE SEMANA]],'registro operativa'!$Y$3:$Y$11268,"&lt;0")</f>
        <v>0</v>
      </c>
      <c r="K707" s="6">
        <f>COUNTIFS('registro operativa'!$H$3:$H$11268,Tabla3[[#This Row],[Nº DE SEMANA]],'registro operativa'!$Y$3:$Y$11268,0)</f>
        <v>0</v>
      </c>
      <c r="L707" s="6" t="str">
        <f t="shared" si="45"/>
        <v/>
      </c>
      <c r="M707" s="6" t="str">
        <f>IFERROR(AVERAGEIFS('registro operativa'!$Y$3:$Y$11268,'registro operativa'!$G$3:$G$11268,Tabla3[[#This Row],[Nº DE SEMANA]],'registro operativa'!$Y$3:$Y$11268,"&gt;0"),"")</f>
        <v/>
      </c>
      <c r="N707" s="6" t="str">
        <f>IFERROR(AVERAGEIFS('registro operativa'!$Y$3:$Y$11268,'registro operativa'!$G$3:$G$11268,Tabla3[[#This Row],[Nº DE SEMANA]],'registro operativa'!$Y$3:$Y$11268,"&lt;0"),"")</f>
        <v/>
      </c>
      <c r="O707" s="6" t="str">
        <f t="shared" si="46"/>
        <v/>
      </c>
      <c r="P707" s="6" t="str">
        <f t="shared" si="47"/>
        <v/>
      </c>
      <c r="Q707" s="23"/>
      <c r="R707" s="23"/>
      <c r="S707" s="23"/>
    </row>
    <row r="708" spans="1:19" x14ac:dyDescent="0.25">
      <c r="A708" s="23"/>
      <c r="B708" s="23"/>
      <c r="C708" s="6">
        <f>IFERROR(COUNTIFS('registro operativa'!$AE$3:$AE$11268,1,'registro operativa'!$G$3:$G$11268,Tabla3[[#This Row],[Nº DE SEMANA]]),"")</f>
        <v>0</v>
      </c>
      <c r="D708" s="6">
        <f>SUMIF(Tabla1[SEMANA],Tabla3[[#This Row],[Nº DE SEMANA]],Tabla1[GROSS])</f>
        <v>0</v>
      </c>
      <c r="E708" s="6">
        <f>SUMIF(Tabla1[SEMANA],Tabla3[[#This Row],[Nº DE SEMANA]],Tabla1[NETO EN PPRO8])</f>
        <v>0</v>
      </c>
      <c r="F708" s="6">
        <f>SUMIF(Tabla1[SEMANA],Tabla3[[#This Row],[Nº DE SEMANA]],Tabla1[FEES])</f>
        <v>0</v>
      </c>
      <c r="G708" s="6" t="str">
        <f t="shared" si="44"/>
        <v/>
      </c>
      <c r="H708" s="6">
        <f>COUNTIF('registro operativa'!$G$3:$G$11268,Tabla3[[#This Row],[Nº DE SEMANA]])</f>
        <v>0</v>
      </c>
      <c r="I708" s="6">
        <f>COUNTIFS('registro operativa'!$G$3:$G$11268,Tabla3[[#This Row],[Nº DE SEMANA]],'registro operativa'!$Y$3:$Y$11268,"&gt;0")</f>
        <v>0</v>
      </c>
      <c r="J708" s="6">
        <f>COUNTIFS('registro operativa'!$G$3:$G$11268,Tabla3[[#This Row],[Nº DE SEMANA]],'registro operativa'!$Y$3:$Y$11268,"&lt;0")</f>
        <v>0</v>
      </c>
      <c r="K708" s="6">
        <f>COUNTIFS('registro operativa'!$H$3:$H$11268,Tabla3[[#This Row],[Nº DE SEMANA]],'registro operativa'!$Y$3:$Y$11268,0)</f>
        <v>0</v>
      </c>
      <c r="L708" s="6" t="str">
        <f t="shared" si="45"/>
        <v/>
      </c>
      <c r="M708" s="6" t="str">
        <f>IFERROR(AVERAGEIFS('registro operativa'!$Y$3:$Y$11268,'registro operativa'!$G$3:$G$11268,Tabla3[[#This Row],[Nº DE SEMANA]],'registro operativa'!$Y$3:$Y$11268,"&gt;0"),"")</f>
        <v/>
      </c>
      <c r="N708" s="6" t="str">
        <f>IFERROR(AVERAGEIFS('registro operativa'!$Y$3:$Y$11268,'registro operativa'!$G$3:$G$11268,Tabla3[[#This Row],[Nº DE SEMANA]],'registro operativa'!$Y$3:$Y$11268,"&lt;0"),"")</f>
        <v/>
      </c>
      <c r="O708" s="6" t="str">
        <f t="shared" si="46"/>
        <v/>
      </c>
      <c r="P708" s="6" t="str">
        <f t="shared" si="47"/>
        <v/>
      </c>
      <c r="Q708" s="23"/>
      <c r="R708" s="23"/>
      <c r="S708" s="23"/>
    </row>
    <row r="709" spans="1:19" x14ac:dyDescent="0.25">
      <c r="A709" s="23"/>
      <c r="B709" s="23"/>
      <c r="C709" s="6">
        <f>IFERROR(COUNTIFS('registro operativa'!$AE$3:$AE$11268,1,'registro operativa'!$G$3:$G$11268,Tabla3[[#This Row],[Nº DE SEMANA]]),"")</f>
        <v>0</v>
      </c>
      <c r="D709" s="6">
        <f>SUMIF(Tabla1[SEMANA],Tabla3[[#This Row],[Nº DE SEMANA]],Tabla1[GROSS])</f>
        <v>0</v>
      </c>
      <c r="E709" s="6">
        <f>SUMIF(Tabla1[SEMANA],Tabla3[[#This Row],[Nº DE SEMANA]],Tabla1[NETO EN PPRO8])</f>
        <v>0</v>
      </c>
      <c r="F709" s="6">
        <f>SUMIF(Tabla1[SEMANA],Tabla3[[#This Row],[Nº DE SEMANA]],Tabla1[FEES])</f>
        <v>0</v>
      </c>
      <c r="G709" s="6" t="str">
        <f t="shared" si="44"/>
        <v/>
      </c>
      <c r="H709" s="6">
        <f>COUNTIF('registro operativa'!$G$3:$G$11268,Tabla3[[#This Row],[Nº DE SEMANA]])</f>
        <v>0</v>
      </c>
      <c r="I709" s="6">
        <f>COUNTIFS('registro operativa'!$G$3:$G$11268,Tabla3[[#This Row],[Nº DE SEMANA]],'registro operativa'!$Y$3:$Y$11268,"&gt;0")</f>
        <v>0</v>
      </c>
      <c r="J709" s="6">
        <f>COUNTIFS('registro operativa'!$G$3:$G$11268,Tabla3[[#This Row],[Nº DE SEMANA]],'registro operativa'!$Y$3:$Y$11268,"&lt;0")</f>
        <v>0</v>
      </c>
      <c r="K709" s="6">
        <f>COUNTIFS('registro operativa'!$H$3:$H$11268,Tabla3[[#This Row],[Nº DE SEMANA]],'registro operativa'!$Y$3:$Y$11268,0)</f>
        <v>0</v>
      </c>
      <c r="L709" s="6" t="str">
        <f t="shared" si="45"/>
        <v/>
      </c>
      <c r="M709" s="6" t="str">
        <f>IFERROR(AVERAGEIFS('registro operativa'!$Y$3:$Y$11268,'registro operativa'!$G$3:$G$11268,Tabla3[[#This Row],[Nº DE SEMANA]],'registro operativa'!$Y$3:$Y$11268,"&gt;0"),"")</f>
        <v/>
      </c>
      <c r="N709" s="6" t="str">
        <f>IFERROR(AVERAGEIFS('registro operativa'!$Y$3:$Y$11268,'registro operativa'!$G$3:$G$11268,Tabla3[[#This Row],[Nº DE SEMANA]],'registro operativa'!$Y$3:$Y$11268,"&lt;0"),"")</f>
        <v/>
      </c>
      <c r="O709" s="6" t="str">
        <f t="shared" si="46"/>
        <v/>
      </c>
      <c r="P709" s="6" t="str">
        <f t="shared" si="47"/>
        <v/>
      </c>
      <c r="Q709" s="23"/>
      <c r="R709" s="23"/>
      <c r="S709" s="23"/>
    </row>
    <row r="710" spans="1:19" x14ac:dyDescent="0.25">
      <c r="A710" s="23"/>
      <c r="B710" s="23"/>
      <c r="C710" s="6">
        <f>IFERROR(COUNTIFS('registro operativa'!$AE$3:$AE$11268,1,'registro operativa'!$G$3:$G$11268,Tabla3[[#This Row],[Nº DE SEMANA]]),"")</f>
        <v>0</v>
      </c>
      <c r="D710" s="6">
        <f>SUMIF(Tabla1[SEMANA],Tabla3[[#This Row],[Nº DE SEMANA]],Tabla1[GROSS])</f>
        <v>0</v>
      </c>
      <c r="E710" s="6">
        <f>SUMIF(Tabla1[SEMANA],Tabla3[[#This Row],[Nº DE SEMANA]],Tabla1[NETO EN PPRO8])</f>
        <v>0</v>
      </c>
      <c r="F710" s="6">
        <f>SUMIF(Tabla1[SEMANA],Tabla3[[#This Row],[Nº DE SEMANA]],Tabla1[FEES])</f>
        <v>0</v>
      </c>
      <c r="G710" s="6" t="str">
        <f t="shared" si="44"/>
        <v/>
      </c>
      <c r="H710" s="6">
        <f>COUNTIF('registro operativa'!$G$3:$G$11268,Tabla3[[#This Row],[Nº DE SEMANA]])</f>
        <v>0</v>
      </c>
      <c r="I710" s="6">
        <f>COUNTIFS('registro operativa'!$G$3:$G$11268,Tabla3[[#This Row],[Nº DE SEMANA]],'registro operativa'!$Y$3:$Y$11268,"&gt;0")</f>
        <v>0</v>
      </c>
      <c r="J710" s="6">
        <f>COUNTIFS('registro operativa'!$G$3:$G$11268,Tabla3[[#This Row],[Nº DE SEMANA]],'registro operativa'!$Y$3:$Y$11268,"&lt;0")</f>
        <v>0</v>
      </c>
      <c r="K710" s="6">
        <f>COUNTIFS('registro operativa'!$H$3:$H$11268,Tabla3[[#This Row],[Nº DE SEMANA]],'registro operativa'!$Y$3:$Y$11268,0)</f>
        <v>0</v>
      </c>
      <c r="L710" s="6" t="str">
        <f t="shared" si="45"/>
        <v/>
      </c>
      <c r="M710" s="6" t="str">
        <f>IFERROR(AVERAGEIFS('registro operativa'!$Y$3:$Y$11268,'registro operativa'!$G$3:$G$11268,Tabla3[[#This Row],[Nº DE SEMANA]],'registro operativa'!$Y$3:$Y$11268,"&gt;0"),"")</f>
        <v/>
      </c>
      <c r="N710" s="6" t="str">
        <f>IFERROR(AVERAGEIFS('registro operativa'!$Y$3:$Y$11268,'registro operativa'!$G$3:$G$11268,Tabla3[[#This Row],[Nº DE SEMANA]],'registro operativa'!$Y$3:$Y$11268,"&lt;0"),"")</f>
        <v/>
      </c>
      <c r="O710" s="6" t="str">
        <f t="shared" si="46"/>
        <v/>
      </c>
      <c r="P710" s="6" t="str">
        <f t="shared" si="47"/>
        <v/>
      </c>
      <c r="Q710" s="23"/>
      <c r="R710" s="23"/>
      <c r="S710" s="23"/>
    </row>
    <row r="711" spans="1:19" x14ac:dyDescent="0.25">
      <c r="A711" s="23"/>
      <c r="B711" s="23"/>
      <c r="C711" s="6">
        <f>IFERROR(COUNTIFS('registro operativa'!$AE$3:$AE$11268,1,'registro operativa'!$G$3:$G$11268,Tabla3[[#This Row],[Nº DE SEMANA]]),"")</f>
        <v>0</v>
      </c>
      <c r="D711" s="6">
        <f>SUMIF(Tabla1[SEMANA],Tabla3[[#This Row],[Nº DE SEMANA]],Tabla1[GROSS])</f>
        <v>0</v>
      </c>
      <c r="E711" s="6">
        <f>SUMIF(Tabla1[SEMANA],Tabla3[[#This Row],[Nº DE SEMANA]],Tabla1[NETO EN PPRO8])</f>
        <v>0</v>
      </c>
      <c r="F711" s="6">
        <f>SUMIF(Tabla1[SEMANA],Tabla3[[#This Row],[Nº DE SEMANA]],Tabla1[FEES])</f>
        <v>0</v>
      </c>
      <c r="G711" s="6" t="str">
        <f t="shared" si="44"/>
        <v/>
      </c>
      <c r="H711" s="6">
        <f>COUNTIF('registro operativa'!$G$3:$G$11268,Tabla3[[#This Row],[Nº DE SEMANA]])</f>
        <v>0</v>
      </c>
      <c r="I711" s="6">
        <f>COUNTIFS('registro operativa'!$G$3:$G$11268,Tabla3[[#This Row],[Nº DE SEMANA]],'registro operativa'!$Y$3:$Y$11268,"&gt;0")</f>
        <v>0</v>
      </c>
      <c r="J711" s="6">
        <f>COUNTIFS('registro operativa'!$G$3:$G$11268,Tabla3[[#This Row],[Nº DE SEMANA]],'registro operativa'!$Y$3:$Y$11268,"&lt;0")</f>
        <v>0</v>
      </c>
      <c r="K711" s="6">
        <f>COUNTIFS('registro operativa'!$H$3:$H$11268,Tabla3[[#This Row],[Nº DE SEMANA]],'registro operativa'!$Y$3:$Y$11268,0)</f>
        <v>0</v>
      </c>
      <c r="L711" s="6" t="str">
        <f t="shared" si="45"/>
        <v/>
      </c>
      <c r="M711" s="6" t="str">
        <f>IFERROR(AVERAGEIFS('registro operativa'!$Y$3:$Y$11268,'registro operativa'!$G$3:$G$11268,Tabla3[[#This Row],[Nº DE SEMANA]],'registro operativa'!$Y$3:$Y$11268,"&gt;0"),"")</f>
        <v/>
      </c>
      <c r="N711" s="6" t="str">
        <f>IFERROR(AVERAGEIFS('registro operativa'!$Y$3:$Y$11268,'registro operativa'!$G$3:$G$11268,Tabla3[[#This Row],[Nº DE SEMANA]],'registro operativa'!$Y$3:$Y$11268,"&lt;0"),"")</f>
        <v/>
      </c>
      <c r="O711" s="6" t="str">
        <f t="shared" si="46"/>
        <v/>
      </c>
      <c r="P711" s="6" t="str">
        <f t="shared" si="47"/>
        <v/>
      </c>
      <c r="Q711" s="23"/>
      <c r="R711" s="23"/>
      <c r="S711" s="23"/>
    </row>
    <row r="712" spans="1:19" x14ac:dyDescent="0.25">
      <c r="A712" s="23"/>
      <c r="B712" s="23"/>
      <c r="C712" s="6">
        <f>IFERROR(COUNTIFS('registro operativa'!$AE$3:$AE$11268,1,'registro operativa'!$G$3:$G$11268,Tabla3[[#This Row],[Nº DE SEMANA]]),"")</f>
        <v>0</v>
      </c>
      <c r="D712" s="6">
        <f>SUMIF(Tabla1[SEMANA],Tabla3[[#This Row],[Nº DE SEMANA]],Tabla1[GROSS])</f>
        <v>0</v>
      </c>
      <c r="E712" s="6">
        <f>SUMIF(Tabla1[SEMANA],Tabla3[[#This Row],[Nº DE SEMANA]],Tabla1[NETO EN PPRO8])</f>
        <v>0</v>
      </c>
      <c r="F712" s="6">
        <f>SUMIF(Tabla1[SEMANA],Tabla3[[#This Row],[Nº DE SEMANA]],Tabla1[FEES])</f>
        <v>0</v>
      </c>
      <c r="G712" s="6" t="str">
        <f t="shared" ref="G712:G775" si="48">IFERROR(E712/C712,"")</f>
        <v/>
      </c>
      <c r="H712" s="6">
        <f>COUNTIF('registro operativa'!$G$3:$G$11268,Tabla3[[#This Row],[Nº DE SEMANA]])</f>
        <v>0</v>
      </c>
      <c r="I712" s="6">
        <f>COUNTIFS('registro operativa'!$G$3:$G$11268,Tabla3[[#This Row],[Nº DE SEMANA]],'registro operativa'!$Y$3:$Y$11268,"&gt;0")</f>
        <v>0</v>
      </c>
      <c r="J712" s="6">
        <f>COUNTIFS('registro operativa'!$G$3:$G$11268,Tabla3[[#This Row],[Nº DE SEMANA]],'registro operativa'!$Y$3:$Y$11268,"&lt;0")</f>
        <v>0</v>
      </c>
      <c r="K712" s="6">
        <f>COUNTIFS('registro operativa'!$H$3:$H$11268,Tabla3[[#This Row],[Nº DE SEMANA]],'registro operativa'!$Y$3:$Y$11268,0)</f>
        <v>0</v>
      </c>
      <c r="L712" s="6" t="str">
        <f t="shared" ref="L712:L775" si="49">IFERROR(H712/C712,"")</f>
        <v/>
      </c>
      <c r="M712" s="6" t="str">
        <f>IFERROR(AVERAGEIFS('registro operativa'!$Y$3:$Y$11268,'registro operativa'!$G$3:$G$11268,Tabla3[[#This Row],[Nº DE SEMANA]],'registro operativa'!$Y$3:$Y$11268,"&gt;0"),"")</f>
        <v/>
      </c>
      <c r="N712" s="6" t="str">
        <f>IFERROR(AVERAGEIFS('registro operativa'!$Y$3:$Y$11268,'registro operativa'!$G$3:$G$11268,Tabla3[[#This Row],[Nº DE SEMANA]],'registro operativa'!$Y$3:$Y$11268,"&lt;0"),"")</f>
        <v/>
      </c>
      <c r="O712" s="6" t="str">
        <f t="shared" ref="O712:O775" si="50">IFERROR(I712/(H712-K712),"")</f>
        <v/>
      </c>
      <c r="P712" s="6" t="str">
        <f t="shared" ref="P712:P775" si="51">IFERROR(M712/N712,"")</f>
        <v/>
      </c>
      <c r="Q712" s="23"/>
      <c r="R712" s="23"/>
      <c r="S712" s="23"/>
    </row>
    <row r="713" spans="1:19" x14ac:dyDescent="0.25">
      <c r="A713" s="23"/>
      <c r="B713" s="23"/>
      <c r="C713" s="6">
        <f>IFERROR(COUNTIFS('registro operativa'!$AE$3:$AE$11268,1,'registro operativa'!$G$3:$G$11268,Tabla3[[#This Row],[Nº DE SEMANA]]),"")</f>
        <v>0</v>
      </c>
      <c r="D713" s="6">
        <f>SUMIF(Tabla1[SEMANA],Tabla3[[#This Row],[Nº DE SEMANA]],Tabla1[GROSS])</f>
        <v>0</v>
      </c>
      <c r="E713" s="6">
        <f>SUMIF(Tabla1[SEMANA],Tabla3[[#This Row],[Nº DE SEMANA]],Tabla1[NETO EN PPRO8])</f>
        <v>0</v>
      </c>
      <c r="F713" s="6">
        <f>SUMIF(Tabla1[SEMANA],Tabla3[[#This Row],[Nº DE SEMANA]],Tabla1[FEES])</f>
        <v>0</v>
      </c>
      <c r="G713" s="6" t="str">
        <f t="shared" si="48"/>
        <v/>
      </c>
      <c r="H713" s="6">
        <f>COUNTIF('registro operativa'!$G$3:$G$11268,Tabla3[[#This Row],[Nº DE SEMANA]])</f>
        <v>0</v>
      </c>
      <c r="I713" s="6">
        <f>COUNTIFS('registro operativa'!$G$3:$G$11268,Tabla3[[#This Row],[Nº DE SEMANA]],'registro operativa'!$Y$3:$Y$11268,"&gt;0")</f>
        <v>0</v>
      </c>
      <c r="J713" s="6">
        <f>COUNTIFS('registro operativa'!$G$3:$G$11268,Tabla3[[#This Row],[Nº DE SEMANA]],'registro operativa'!$Y$3:$Y$11268,"&lt;0")</f>
        <v>0</v>
      </c>
      <c r="K713" s="6">
        <f>COUNTIFS('registro operativa'!$H$3:$H$11268,Tabla3[[#This Row],[Nº DE SEMANA]],'registro operativa'!$Y$3:$Y$11268,0)</f>
        <v>0</v>
      </c>
      <c r="L713" s="6" t="str">
        <f t="shared" si="49"/>
        <v/>
      </c>
      <c r="M713" s="6" t="str">
        <f>IFERROR(AVERAGEIFS('registro operativa'!$Y$3:$Y$11268,'registro operativa'!$G$3:$G$11268,Tabla3[[#This Row],[Nº DE SEMANA]],'registro operativa'!$Y$3:$Y$11268,"&gt;0"),"")</f>
        <v/>
      </c>
      <c r="N713" s="6" t="str">
        <f>IFERROR(AVERAGEIFS('registro operativa'!$Y$3:$Y$11268,'registro operativa'!$G$3:$G$11268,Tabla3[[#This Row],[Nº DE SEMANA]],'registro operativa'!$Y$3:$Y$11268,"&lt;0"),"")</f>
        <v/>
      </c>
      <c r="O713" s="6" t="str">
        <f t="shared" si="50"/>
        <v/>
      </c>
      <c r="P713" s="6" t="str">
        <f t="shared" si="51"/>
        <v/>
      </c>
      <c r="Q713" s="23"/>
      <c r="R713" s="23"/>
      <c r="S713" s="23"/>
    </row>
    <row r="714" spans="1:19" x14ac:dyDescent="0.25">
      <c r="A714" s="23"/>
      <c r="B714" s="23"/>
      <c r="C714" s="6">
        <f>IFERROR(COUNTIFS('registro operativa'!$AE$3:$AE$11268,1,'registro operativa'!$G$3:$G$11268,Tabla3[[#This Row],[Nº DE SEMANA]]),"")</f>
        <v>0</v>
      </c>
      <c r="D714" s="6">
        <f>SUMIF(Tabla1[SEMANA],Tabla3[[#This Row],[Nº DE SEMANA]],Tabla1[GROSS])</f>
        <v>0</v>
      </c>
      <c r="E714" s="6">
        <f>SUMIF(Tabla1[SEMANA],Tabla3[[#This Row],[Nº DE SEMANA]],Tabla1[NETO EN PPRO8])</f>
        <v>0</v>
      </c>
      <c r="F714" s="6">
        <f>SUMIF(Tabla1[SEMANA],Tabla3[[#This Row],[Nº DE SEMANA]],Tabla1[FEES])</f>
        <v>0</v>
      </c>
      <c r="G714" s="6" t="str">
        <f t="shared" si="48"/>
        <v/>
      </c>
      <c r="H714" s="6">
        <f>COUNTIF('registro operativa'!$G$3:$G$11268,Tabla3[[#This Row],[Nº DE SEMANA]])</f>
        <v>0</v>
      </c>
      <c r="I714" s="6">
        <f>COUNTIFS('registro operativa'!$G$3:$G$11268,Tabla3[[#This Row],[Nº DE SEMANA]],'registro operativa'!$Y$3:$Y$11268,"&gt;0")</f>
        <v>0</v>
      </c>
      <c r="J714" s="6">
        <f>COUNTIFS('registro operativa'!$G$3:$G$11268,Tabla3[[#This Row],[Nº DE SEMANA]],'registro operativa'!$Y$3:$Y$11268,"&lt;0")</f>
        <v>0</v>
      </c>
      <c r="K714" s="6">
        <f>COUNTIFS('registro operativa'!$H$3:$H$11268,Tabla3[[#This Row],[Nº DE SEMANA]],'registro operativa'!$Y$3:$Y$11268,0)</f>
        <v>0</v>
      </c>
      <c r="L714" s="6" t="str">
        <f t="shared" si="49"/>
        <v/>
      </c>
      <c r="M714" s="6" t="str">
        <f>IFERROR(AVERAGEIFS('registro operativa'!$Y$3:$Y$11268,'registro operativa'!$G$3:$G$11268,Tabla3[[#This Row],[Nº DE SEMANA]],'registro operativa'!$Y$3:$Y$11268,"&gt;0"),"")</f>
        <v/>
      </c>
      <c r="N714" s="6" t="str">
        <f>IFERROR(AVERAGEIFS('registro operativa'!$Y$3:$Y$11268,'registro operativa'!$G$3:$G$11268,Tabla3[[#This Row],[Nº DE SEMANA]],'registro operativa'!$Y$3:$Y$11268,"&lt;0"),"")</f>
        <v/>
      </c>
      <c r="O714" s="6" t="str">
        <f t="shared" si="50"/>
        <v/>
      </c>
      <c r="P714" s="6" t="str">
        <f t="shared" si="51"/>
        <v/>
      </c>
      <c r="Q714" s="23"/>
      <c r="R714" s="23"/>
      <c r="S714" s="23"/>
    </row>
    <row r="715" spans="1:19" x14ac:dyDescent="0.25">
      <c r="A715" s="23"/>
      <c r="B715" s="23"/>
      <c r="C715" s="6">
        <f>IFERROR(COUNTIFS('registro operativa'!$AE$3:$AE$11268,1,'registro operativa'!$G$3:$G$11268,Tabla3[[#This Row],[Nº DE SEMANA]]),"")</f>
        <v>0</v>
      </c>
      <c r="D715" s="6">
        <f>SUMIF(Tabla1[SEMANA],Tabla3[[#This Row],[Nº DE SEMANA]],Tabla1[GROSS])</f>
        <v>0</v>
      </c>
      <c r="E715" s="6">
        <f>SUMIF(Tabla1[SEMANA],Tabla3[[#This Row],[Nº DE SEMANA]],Tabla1[NETO EN PPRO8])</f>
        <v>0</v>
      </c>
      <c r="F715" s="6">
        <f>SUMIF(Tabla1[SEMANA],Tabla3[[#This Row],[Nº DE SEMANA]],Tabla1[FEES])</f>
        <v>0</v>
      </c>
      <c r="G715" s="6" t="str">
        <f t="shared" si="48"/>
        <v/>
      </c>
      <c r="H715" s="6">
        <f>COUNTIF('registro operativa'!$G$3:$G$11268,Tabla3[[#This Row],[Nº DE SEMANA]])</f>
        <v>0</v>
      </c>
      <c r="I715" s="6">
        <f>COUNTIFS('registro operativa'!$G$3:$G$11268,Tabla3[[#This Row],[Nº DE SEMANA]],'registro operativa'!$Y$3:$Y$11268,"&gt;0")</f>
        <v>0</v>
      </c>
      <c r="J715" s="6">
        <f>COUNTIFS('registro operativa'!$G$3:$G$11268,Tabla3[[#This Row],[Nº DE SEMANA]],'registro operativa'!$Y$3:$Y$11268,"&lt;0")</f>
        <v>0</v>
      </c>
      <c r="K715" s="6">
        <f>COUNTIFS('registro operativa'!$H$3:$H$11268,Tabla3[[#This Row],[Nº DE SEMANA]],'registro operativa'!$Y$3:$Y$11268,0)</f>
        <v>0</v>
      </c>
      <c r="L715" s="6" t="str">
        <f t="shared" si="49"/>
        <v/>
      </c>
      <c r="M715" s="6" t="str">
        <f>IFERROR(AVERAGEIFS('registro operativa'!$Y$3:$Y$11268,'registro operativa'!$G$3:$G$11268,Tabla3[[#This Row],[Nº DE SEMANA]],'registro operativa'!$Y$3:$Y$11268,"&gt;0"),"")</f>
        <v/>
      </c>
      <c r="N715" s="6" t="str">
        <f>IFERROR(AVERAGEIFS('registro operativa'!$Y$3:$Y$11268,'registro operativa'!$G$3:$G$11268,Tabla3[[#This Row],[Nº DE SEMANA]],'registro operativa'!$Y$3:$Y$11268,"&lt;0"),"")</f>
        <v/>
      </c>
      <c r="O715" s="6" t="str">
        <f t="shared" si="50"/>
        <v/>
      </c>
      <c r="P715" s="6" t="str">
        <f t="shared" si="51"/>
        <v/>
      </c>
      <c r="Q715" s="23"/>
      <c r="R715" s="23"/>
      <c r="S715" s="23"/>
    </row>
    <row r="716" spans="1:19" x14ac:dyDescent="0.25">
      <c r="A716" s="23"/>
      <c r="B716" s="23"/>
      <c r="C716" s="6">
        <f>IFERROR(COUNTIFS('registro operativa'!$AE$3:$AE$11268,1,'registro operativa'!$G$3:$G$11268,Tabla3[[#This Row],[Nº DE SEMANA]]),"")</f>
        <v>0</v>
      </c>
      <c r="D716" s="6">
        <f>SUMIF(Tabla1[SEMANA],Tabla3[[#This Row],[Nº DE SEMANA]],Tabla1[GROSS])</f>
        <v>0</v>
      </c>
      <c r="E716" s="6">
        <f>SUMIF(Tabla1[SEMANA],Tabla3[[#This Row],[Nº DE SEMANA]],Tabla1[NETO EN PPRO8])</f>
        <v>0</v>
      </c>
      <c r="F716" s="6">
        <f>SUMIF(Tabla1[SEMANA],Tabla3[[#This Row],[Nº DE SEMANA]],Tabla1[FEES])</f>
        <v>0</v>
      </c>
      <c r="G716" s="6" t="str">
        <f t="shared" si="48"/>
        <v/>
      </c>
      <c r="H716" s="6">
        <f>COUNTIF('registro operativa'!$G$3:$G$11268,Tabla3[[#This Row],[Nº DE SEMANA]])</f>
        <v>0</v>
      </c>
      <c r="I716" s="6">
        <f>COUNTIFS('registro operativa'!$G$3:$G$11268,Tabla3[[#This Row],[Nº DE SEMANA]],'registro operativa'!$Y$3:$Y$11268,"&gt;0")</f>
        <v>0</v>
      </c>
      <c r="J716" s="6">
        <f>COUNTIFS('registro operativa'!$G$3:$G$11268,Tabla3[[#This Row],[Nº DE SEMANA]],'registro operativa'!$Y$3:$Y$11268,"&lt;0")</f>
        <v>0</v>
      </c>
      <c r="K716" s="6">
        <f>COUNTIFS('registro operativa'!$H$3:$H$11268,Tabla3[[#This Row],[Nº DE SEMANA]],'registro operativa'!$Y$3:$Y$11268,0)</f>
        <v>0</v>
      </c>
      <c r="L716" s="6" t="str">
        <f t="shared" si="49"/>
        <v/>
      </c>
      <c r="M716" s="6" t="str">
        <f>IFERROR(AVERAGEIFS('registro operativa'!$Y$3:$Y$11268,'registro operativa'!$G$3:$G$11268,Tabla3[[#This Row],[Nº DE SEMANA]],'registro operativa'!$Y$3:$Y$11268,"&gt;0"),"")</f>
        <v/>
      </c>
      <c r="N716" s="6" t="str">
        <f>IFERROR(AVERAGEIFS('registro operativa'!$Y$3:$Y$11268,'registro operativa'!$G$3:$G$11268,Tabla3[[#This Row],[Nº DE SEMANA]],'registro operativa'!$Y$3:$Y$11268,"&lt;0"),"")</f>
        <v/>
      </c>
      <c r="O716" s="6" t="str">
        <f t="shared" si="50"/>
        <v/>
      </c>
      <c r="P716" s="6" t="str">
        <f t="shared" si="51"/>
        <v/>
      </c>
      <c r="Q716" s="23"/>
      <c r="R716" s="23"/>
      <c r="S716" s="23"/>
    </row>
    <row r="717" spans="1:19" x14ac:dyDescent="0.25">
      <c r="A717" s="23"/>
      <c r="B717" s="23"/>
      <c r="C717" s="6">
        <f>IFERROR(COUNTIFS('registro operativa'!$AE$3:$AE$11268,1,'registro operativa'!$G$3:$G$11268,Tabla3[[#This Row],[Nº DE SEMANA]]),"")</f>
        <v>0</v>
      </c>
      <c r="D717" s="6">
        <f>SUMIF(Tabla1[SEMANA],Tabla3[[#This Row],[Nº DE SEMANA]],Tabla1[GROSS])</f>
        <v>0</v>
      </c>
      <c r="E717" s="6">
        <f>SUMIF(Tabla1[SEMANA],Tabla3[[#This Row],[Nº DE SEMANA]],Tabla1[NETO EN PPRO8])</f>
        <v>0</v>
      </c>
      <c r="F717" s="6">
        <f>SUMIF(Tabla1[SEMANA],Tabla3[[#This Row],[Nº DE SEMANA]],Tabla1[FEES])</f>
        <v>0</v>
      </c>
      <c r="G717" s="6" t="str">
        <f t="shared" si="48"/>
        <v/>
      </c>
      <c r="H717" s="6">
        <f>COUNTIF('registro operativa'!$G$3:$G$11268,Tabla3[[#This Row],[Nº DE SEMANA]])</f>
        <v>0</v>
      </c>
      <c r="I717" s="6">
        <f>COUNTIFS('registro operativa'!$G$3:$G$11268,Tabla3[[#This Row],[Nº DE SEMANA]],'registro operativa'!$Y$3:$Y$11268,"&gt;0")</f>
        <v>0</v>
      </c>
      <c r="J717" s="6">
        <f>COUNTIFS('registro operativa'!$G$3:$G$11268,Tabla3[[#This Row],[Nº DE SEMANA]],'registro operativa'!$Y$3:$Y$11268,"&lt;0")</f>
        <v>0</v>
      </c>
      <c r="K717" s="6">
        <f>COUNTIFS('registro operativa'!$H$3:$H$11268,Tabla3[[#This Row],[Nº DE SEMANA]],'registro operativa'!$Y$3:$Y$11268,0)</f>
        <v>0</v>
      </c>
      <c r="L717" s="6" t="str">
        <f t="shared" si="49"/>
        <v/>
      </c>
      <c r="M717" s="6" t="str">
        <f>IFERROR(AVERAGEIFS('registro operativa'!$Y$3:$Y$11268,'registro operativa'!$G$3:$G$11268,Tabla3[[#This Row],[Nº DE SEMANA]],'registro operativa'!$Y$3:$Y$11268,"&gt;0"),"")</f>
        <v/>
      </c>
      <c r="N717" s="6" t="str">
        <f>IFERROR(AVERAGEIFS('registro operativa'!$Y$3:$Y$11268,'registro operativa'!$G$3:$G$11268,Tabla3[[#This Row],[Nº DE SEMANA]],'registro operativa'!$Y$3:$Y$11268,"&lt;0"),"")</f>
        <v/>
      </c>
      <c r="O717" s="6" t="str">
        <f t="shared" si="50"/>
        <v/>
      </c>
      <c r="P717" s="6" t="str">
        <f t="shared" si="51"/>
        <v/>
      </c>
      <c r="Q717" s="23"/>
      <c r="R717" s="23"/>
      <c r="S717" s="23"/>
    </row>
    <row r="718" spans="1:19" x14ac:dyDescent="0.25">
      <c r="A718" s="23"/>
      <c r="B718" s="23"/>
      <c r="C718" s="6">
        <f>IFERROR(COUNTIFS('registro operativa'!$AE$3:$AE$11268,1,'registro operativa'!$G$3:$G$11268,Tabla3[[#This Row],[Nº DE SEMANA]]),"")</f>
        <v>0</v>
      </c>
      <c r="D718" s="6">
        <f>SUMIF(Tabla1[SEMANA],Tabla3[[#This Row],[Nº DE SEMANA]],Tabla1[GROSS])</f>
        <v>0</v>
      </c>
      <c r="E718" s="6">
        <f>SUMIF(Tabla1[SEMANA],Tabla3[[#This Row],[Nº DE SEMANA]],Tabla1[NETO EN PPRO8])</f>
        <v>0</v>
      </c>
      <c r="F718" s="6">
        <f>SUMIF(Tabla1[SEMANA],Tabla3[[#This Row],[Nº DE SEMANA]],Tabla1[FEES])</f>
        <v>0</v>
      </c>
      <c r="G718" s="6" t="str">
        <f t="shared" si="48"/>
        <v/>
      </c>
      <c r="H718" s="6">
        <f>COUNTIF('registro operativa'!$G$3:$G$11268,Tabla3[[#This Row],[Nº DE SEMANA]])</f>
        <v>0</v>
      </c>
      <c r="I718" s="6">
        <f>COUNTIFS('registro operativa'!$G$3:$G$11268,Tabla3[[#This Row],[Nº DE SEMANA]],'registro operativa'!$Y$3:$Y$11268,"&gt;0")</f>
        <v>0</v>
      </c>
      <c r="J718" s="6">
        <f>COUNTIFS('registro operativa'!$G$3:$G$11268,Tabla3[[#This Row],[Nº DE SEMANA]],'registro operativa'!$Y$3:$Y$11268,"&lt;0")</f>
        <v>0</v>
      </c>
      <c r="K718" s="6">
        <f>COUNTIFS('registro operativa'!$H$3:$H$11268,Tabla3[[#This Row],[Nº DE SEMANA]],'registro operativa'!$Y$3:$Y$11268,0)</f>
        <v>0</v>
      </c>
      <c r="L718" s="6" t="str">
        <f t="shared" si="49"/>
        <v/>
      </c>
      <c r="M718" s="6" t="str">
        <f>IFERROR(AVERAGEIFS('registro operativa'!$Y$3:$Y$11268,'registro operativa'!$G$3:$G$11268,Tabla3[[#This Row],[Nº DE SEMANA]],'registro operativa'!$Y$3:$Y$11268,"&gt;0"),"")</f>
        <v/>
      </c>
      <c r="N718" s="6" t="str">
        <f>IFERROR(AVERAGEIFS('registro operativa'!$Y$3:$Y$11268,'registro operativa'!$G$3:$G$11268,Tabla3[[#This Row],[Nº DE SEMANA]],'registro operativa'!$Y$3:$Y$11268,"&lt;0"),"")</f>
        <v/>
      </c>
      <c r="O718" s="6" t="str">
        <f t="shared" si="50"/>
        <v/>
      </c>
      <c r="P718" s="6" t="str">
        <f t="shared" si="51"/>
        <v/>
      </c>
      <c r="Q718" s="23"/>
      <c r="R718" s="23"/>
      <c r="S718" s="23"/>
    </row>
    <row r="719" spans="1:19" x14ac:dyDescent="0.25">
      <c r="A719" s="23"/>
      <c r="B719" s="23"/>
      <c r="C719" s="6">
        <f>IFERROR(COUNTIFS('registro operativa'!$AE$3:$AE$11268,1,'registro operativa'!$G$3:$G$11268,Tabla3[[#This Row],[Nº DE SEMANA]]),"")</f>
        <v>0</v>
      </c>
      <c r="D719" s="6">
        <f>SUMIF(Tabla1[SEMANA],Tabla3[[#This Row],[Nº DE SEMANA]],Tabla1[GROSS])</f>
        <v>0</v>
      </c>
      <c r="E719" s="6">
        <f>SUMIF(Tabla1[SEMANA],Tabla3[[#This Row],[Nº DE SEMANA]],Tabla1[NETO EN PPRO8])</f>
        <v>0</v>
      </c>
      <c r="F719" s="6">
        <f>SUMIF(Tabla1[SEMANA],Tabla3[[#This Row],[Nº DE SEMANA]],Tabla1[FEES])</f>
        <v>0</v>
      </c>
      <c r="G719" s="6" t="str">
        <f t="shared" si="48"/>
        <v/>
      </c>
      <c r="H719" s="6">
        <f>COUNTIF('registro operativa'!$G$3:$G$11268,Tabla3[[#This Row],[Nº DE SEMANA]])</f>
        <v>0</v>
      </c>
      <c r="I719" s="6">
        <f>COUNTIFS('registro operativa'!$G$3:$G$11268,Tabla3[[#This Row],[Nº DE SEMANA]],'registro operativa'!$Y$3:$Y$11268,"&gt;0")</f>
        <v>0</v>
      </c>
      <c r="J719" s="6">
        <f>COUNTIFS('registro operativa'!$G$3:$G$11268,Tabla3[[#This Row],[Nº DE SEMANA]],'registro operativa'!$Y$3:$Y$11268,"&lt;0")</f>
        <v>0</v>
      </c>
      <c r="K719" s="6">
        <f>COUNTIFS('registro operativa'!$H$3:$H$11268,Tabla3[[#This Row],[Nº DE SEMANA]],'registro operativa'!$Y$3:$Y$11268,0)</f>
        <v>0</v>
      </c>
      <c r="L719" s="6" t="str">
        <f t="shared" si="49"/>
        <v/>
      </c>
      <c r="M719" s="6" t="str">
        <f>IFERROR(AVERAGEIFS('registro operativa'!$Y$3:$Y$11268,'registro operativa'!$G$3:$G$11268,Tabla3[[#This Row],[Nº DE SEMANA]],'registro operativa'!$Y$3:$Y$11268,"&gt;0"),"")</f>
        <v/>
      </c>
      <c r="N719" s="6" t="str">
        <f>IFERROR(AVERAGEIFS('registro operativa'!$Y$3:$Y$11268,'registro operativa'!$G$3:$G$11268,Tabla3[[#This Row],[Nº DE SEMANA]],'registro operativa'!$Y$3:$Y$11268,"&lt;0"),"")</f>
        <v/>
      </c>
      <c r="O719" s="6" t="str">
        <f t="shared" si="50"/>
        <v/>
      </c>
      <c r="P719" s="6" t="str">
        <f t="shared" si="51"/>
        <v/>
      </c>
      <c r="Q719" s="23"/>
      <c r="R719" s="23"/>
      <c r="S719" s="23"/>
    </row>
    <row r="720" spans="1:19" x14ac:dyDescent="0.25">
      <c r="A720" s="23"/>
      <c r="B720" s="23"/>
      <c r="C720" s="6">
        <f>IFERROR(COUNTIFS('registro operativa'!$AE$3:$AE$11268,1,'registro operativa'!$G$3:$G$11268,Tabla3[[#This Row],[Nº DE SEMANA]]),"")</f>
        <v>0</v>
      </c>
      <c r="D720" s="6">
        <f>SUMIF(Tabla1[SEMANA],Tabla3[[#This Row],[Nº DE SEMANA]],Tabla1[GROSS])</f>
        <v>0</v>
      </c>
      <c r="E720" s="6">
        <f>SUMIF(Tabla1[SEMANA],Tabla3[[#This Row],[Nº DE SEMANA]],Tabla1[NETO EN PPRO8])</f>
        <v>0</v>
      </c>
      <c r="F720" s="6">
        <f>SUMIF(Tabla1[SEMANA],Tabla3[[#This Row],[Nº DE SEMANA]],Tabla1[FEES])</f>
        <v>0</v>
      </c>
      <c r="G720" s="6" t="str">
        <f t="shared" si="48"/>
        <v/>
      </c>
      <c r="H720" s="6">
        <f>COUNTIF('registro operativa'!$G$3:$G$11268,Tabla3[[#This Row],[Nº DE SEMANA]])</f>
        <v>0</v>
      </c>
      <c r="I720" s="6">
        <f>COUNTIFS('registro operativa'!$G$3:$G$11268,Tabla3[[#This Row],[Nº DE SEMANA]],'registro operativa'!$Y$3:$Y$11268,"&gt;0")</f>
        <v>0</v>
      </c>
      <c r="J720" s="6">
        <f>COUNTIFS('registro operativa'!$G$3:$G$11268,Tabla3[[#This Row],[Nº DE SEMANA]],'registro operativa'!$Y$3:$Y$11268,"&lt;0")</f>
        <v>0</v>
      </c>
      <c r="K720" s="6">
        <f>COUNTIFS('registro operativa'!$H$3:$H$11268,Tabla3[[#This Row],[Nº DE SEMANA]],'registro operativa'!$Y$3:$Y$11268,0)</f>
        <v>0</v>
      </c>
      <c r="L720" s="6" t="str">
        <f t="shared" si="49"/>
        <v/>
      </c>
      <c r="M720" s="6" t="str">
        <f>IFERROR(AVERAGEIFS('registro operativa'!$Y$3:$Y$11268,'registro operativa'!$G$3:$G$11268,Tabla3[[#This Row],[Nº DE SEMANA]],'registro operativa'!$Y$3:$Y$11268,"&gt;0"),"")</f>
        <v/>
      </c>
      <c r="N720" s="6" t="str">
        <f>IFERROR(AVERAGEIFS('registro operativa'!$Y$3:$Y$11268,'registro operativa'!$G$3:$G$11268,Tabla3[[#This Row],[Nº DE SEMANA]],'registro operativa'!$Y$3:$Y$11268,"&lt;0"),"")</f>
        <v/>
      </c>
      <c r="O720" s="6" t="str">
        <f t="shared" si="50"/>
        <v/>
      </c>
      <c r="P720" s="6" t="str">
        <f t="shared" si="51"/>
        <v/>
      </c>
      <c r="Q720" s="23"/>
      <c r="R720" s="23"/>
      <c r="S720" s="23"/>
    </row>
    <row r="721" spans="1:19" x14ac:dyDescent="0.25">
      <c r="A721" s="23"/>
      <c r="B721" s="23"/>
      <c r="C721" s="6">
        <f>IFERROR(COUNTIFS('registro operativa'!$AE$3:$AE$11268,1,'registro operativa'!$G$3:$G$11268,Tabla3[[#This Row],[Nº DE SEMANA]]),"")</f>
        <v>0</v>
      </c>
      <c r="D721" s="6">
        <f>SUMIF(Tabla1[SEMANA],Tabla3[[#This Row],[Nº DE SEMANA]],Tabla1[GROSS])</f>
        <v>0</v>
      </c>
      <c r="E721" s="6">
        <f>SUMIF(Tabla1[SEMANA],Tabla3[[#This Row],[Nº DE SEMANA]],Tabla1[NETO EN PPRO8])</f>
        <v>0</v>
      </c>
      <c r="F721" s="6">
        <f>SUMIF(Tabla1[SEMANA],Tabla3[[#This Row],[Nº DE SEMANA]],Tabla1[FEES])</f>
        <v>0</v>
      </c>
      <c r="G721" s="6" t="str">
        <f t="shared" si="48"/>
        <v/>
      </c>
      <c r="H721" s="6">
        <f>COUNTIF('registro operativa'!$G$3:$G$11268,Tabla3[[#This Row],[Nº DE SEMANA]])</f>
        <v>0</v>
      </c>
      <c r="I721" s="6">
        <f>COUNTIFS('registro operativa'!$G$3:$G$11268,Tabla3[[#This Row],[Nº DE SEMANA]],'registro operativa'!$Y$3:$Y$11268,"&gt;0")</f>
        <v>0</v>
      </c>
      <c r="J721" s="6">
        <f>COUNTIFS('registro operativa'!$G$3:$G$11268,Tabla3[[#This Row],[Nº DE SEMANA]],'registro operativa'!$Y$3:$Y$11268,"&lt;0")</f>
        <v>0</v>
      </c>
      <c r="K721" s="6">
        <f>COUNTIFS('registro operativa'!$H$3:$H$11268,Tabla3[[#This Row],[Nº DE SEMANA]],'registro operativa'!$Y$3:$Y$11268,0)</f>
        <v>0</v>
      </c>
      <c r="L721" s="6" t="str">
        <f t="shared" si="49"/>
        <v/>
      </c>
      <c r="M721" s="6" t="str">
        <f>IFERROR(AVERAGEIFS('registro operativa'!$Y$3:$Y$11268,'registro operativa'!$G$3:$G$11268,Tabla3[[#This Row],[Nº DE SEMANA]],'registro operativa'!$Y$3:$Y$11268,"&gt;0"),"")</f>
        <v/>
      </c>
      <c r="N721" s="6" t="str">
        <f>IFERROR(AVERAGEIFS('registro operativa'!$Y$3:$Y$11268,'registro operativa'!$G$3:$G$11268,Tabla3[[#This Row],[Nº DE SEMANA]],'registro operativa'!$Y$3:$Y$11268,"&lt;0"),"")</f>
        <v/>
      </c>
      <c r="O721" s="6" t="str">
        <f t="shared" si="50"/>
        <v/>
      </c>
      <c r="P721" s="6" t="str">
        <f t="shared" si="51"/>
        <v/>
      </c>
      <c r="Q721" s="23"/>
      <c r="R721" s="23"/>
      <c r="S721" s="23"/>
    </row>
    <row r="722" spans="1:19" x14ac:dyDescent="0.25">
      <c r="A722" s="23"/>
      <c r="B722" s="23"/>
      <c r="C722" s="6">
        <f>IFERROR(COUNTIFS('registro operativa'!$AE$3:$AE$11268,1,'registro operativa'!$G$3:$G$11268,Tabla3[[#This Row],[Nº DE SEMANA]]),"")</f>
        <v>0</v>
      </c>
      <c r="D722" s="6">
        <f>SUMIF(Tabla1[SEMANA],Tabla3[[#This Row],[Nº DE SEMANA]],Tabla1[GROSS])</f>
        <v>0</v>
      </c>
      <c r="E722" s="6">
        <f>SUMIF(Tabla1[SEMANA],Tabla3[[#This Row],[Nº DE SEMANA]],Tabla1[NETO EN PPRO8])</f>
        <v>0</v>
      </c>
      <c r="F722" s="6">
        <f>SUMIF(Tabla1[SEMANA],Tabla3[[#This Row],[Nº DE SEMANA]],Tabla1[FEES])</f>
        <v>0</v>
      </c>
      <c r="G722" s="6" t="str">
        <f t="shared" si="48"/>
        <v/>
      </c>
      <c r="H722" s="6">
        <f>COUNTIF('registro operativa'!$G$3:$G$11268,Tabla3[[#This Row],[Nº DE SEMANA]])</f>
        <v>0</v>
      </c>
      <c r="I722" s="6">
        <f>COUNTIFS('registro operativa'!$G$3:$G$11268,Tabla3[[#This Row],[Nº DE SEMANA]],'registro operativa'!$Y$3:$Y$11268,"&gt;0")</f>
        <v>0</v>
      </c>
      <c r="J722" s="6">
        <f>COUNTIFS('registro operativa'!$G$3:$G$11268,Tabla3[[#This Row],[Nº DE SEMANA]],'registro operativa'!$Y$3:$Y$11268,"&lt;0")</f>
        <v>0</v>
      </c>
      <c r="K722" s="6">
        <f>COUNTIFS('registro operativa'!$H$3:$H$11268,Tabla3[[#This Row],[Nº DE SEMANA]],'registro operativa'!$Y$3:$Y$11268,0)</f>
        <v>0</v>
      </c>
      <c r="L722" s="6" t="str">
        <f t="shared" si="49"/>
        <v/>
      </c>
      <c r="M722" s="6" t="str">
        <f>IFERROR(AVERAGEIFS('registro operativa'!$Y$3:$Y$11268,'registro operativa'!$G$3:$G$11268,Tabla3[[#This Row],[Nº DE SEMANA]],'registro operativa'!$Y$3:$Y$11268,"&gt;0"),"")</f>
        <v/>
      </c>
      <c r="N722" s="6" t="str">
        <f>IFERROR(AVERAGEIFS('registro operativa'!$Y$3:$Y$11268,'registro operativa'!$G$3:$G$11268,Tabla3[[#This Row],[Nº DE SEMANA]],'registro operativa'!$Y$3:$Y$11268,"&lt;0"),"")</f>
        <v/>
      </c>
      <c r="O722" s="6" t="str">
        <f t="shared" si="50"/>
        <v/>
      </c>
      <c r="P722" s="6" t="str">
        <f t="shared" si="51"/>
        <v/>
      </c>
      <c r="Q722" s="23"/>
      <c r="R722" s="23"/>
      <c r="S722" s="23"/>
    </row>
    <row r="723" spans="1:19" x14ac:dyDescent="0.25">
      <c r="A723" s="23"/>
      <c r="B723" s="23"/>
      <c r="C723" s="6">
        <f>IFERROR(COUNTIFS('registro operativa'!$AE$3:$AE$11268,1,'registro operativa'!$G$3:$G$11268,Tabla3[[#This Row],[Nº DE SEMANA]]),"")</f>
        <v>0</v>
      </c>
      <c r="D723" s="6">
        <f>SUMIF(Tabla1[SEMANA],Tabla3[[#This Row],[Nº DE SEMANA]],Tabla1[GROSS])</f>
        <v>0</v>
      </c>
      <c r="E723" s="6">
        <f>SUMIF(Tabla1[SEMANA],Tabla3[[#This Row],[Nº DE SEMANA]],Tabla1[NETO EN PPRO8])</f>
        <v>0</v>
      </c>
      <c r="F723" s="6">
        <f>SUMIF(Tabla1[SEMANA],Tabla3[[#This Row],[Nº DE SEMANA]],Tabla1[FEES])</f>
        <v>0</v>
      </c>
      <c r="G723" s="6" t="str">
        <f t="shared" si="48"/>
        <v/>
      </c>
      <c r="H723" s="6">
        <f>COUNTIF('registro operativa'!$G$3:$G$11268,Tabla3[[#This Row],[Nº DE SEMANA]])</f>
        <v>0</v>
      </c>
      <c r="I723" s="6">
        <f>COUNTIFS('registro operativa'!$G$3:$G$11268,Tabla3[[#This Row],[Nº DE SEMANA]],'registro operativa'!$Y$3:$Y$11268,"&gt;0")</f>
        <v>0</v>
      </c>
      <c r="J723" s="6">
        <f>COUNTIFS('registro operativa'!$G$3:$G$11268,Tabla3[[#This Row],[Nº DE SEMANA]],'registro operativa'!$Y$3:$Y$11268,"&lt;0")</f>
        <v>0</v>
      </c>
      <c r="K723" s="6">
        <f>COUNTIFS('registro operativa'!$H$3:$H$11268,Tabla3[[#This Row],[Nº DE SEMANA]],'registro operativa'!$Y$3:$Y$11268,0)</f>
        <v>0</v>
      </c>
      <c r="L723" s="6" t="str">
        <f t="shared" si="49"/>
        <v/>
      </c>
      <c r="M723" s="6" t="str">
        <f>IFERROR(AVERAGEIFS('registro operativa'!$Y$3:$Y$11268,'registro operativa'!$G$3:$G$11268,Tabla3[[#This Row],[Nº DE SEMANA]],'registro operativa'!$Y$3:$Y$11268,"&gt;0"),"")</f>
        <v/>
      </c>
      <c r="N723" s="6" t="str">
        <f>IFERROR(AVERAGEIFS('registro operativa'!$Y$3:$Y$11268,'registro operativa'!$G$3:$G$11268,Tabla3[[#This Row],[Nº DE SEMANA]],'registro operativa'!$Y$3:$Y$11268,"&lt;0"),"")</f>
        <v/>
      </c>
      <c r="O723" s="6" t="str">
        <f t="shared" si="50"/>
        <v/>
      </c>
      <c r="P723" s="6" t="str">
        <f t="shared" si="51"/>
        <v/>
      </c>
      <c r="Q723" s="23"/>
      <c r="R723" s="23"/>
      <c r="S723" s="23"/>
    </row>
    <row r="724" spans="1:19" x14ac:dyDescent="0.25">
      <c r="A724" s="23"/>
      <c r="B724" s="23"/>
      <c r="C724" s="6">
        <f>IFERROR(COUNTIFS('registro operativa'!$AE$3:$AE$11268,1,'registro operativa'!$G$3:$G$11268,Tabla3[[#This Row],[Nº DE SEMANA]]),"")</f>
        <v>0</v>
      </c>
      <c r="D724" s="6">
        <f>SUMIF(Tabla1[SEMANA],Tabla3[[#This Row],[Nº DE SEMANA]],Tabla1[GROSS])</f>
        <v>0</v>
      </c>
      <c r="E724" s="6">
        <f>SUMIF(Tabla1[SEMANA],Tabla3[[#This Row],[Nº DE SEMANA]],Tabla1[NETO EN PPRO8])</f>
        <v>0</v>
      </c>
      <c r="F724" s="6">
        <f>SUMIF(Tabla1[SEMANA],Tabla3[[#This Row],[Nº DE SEMANA]],Tabla1[FEES])</f>
        <v>0</v>
      </c>
      <c r="G724" s="6" t="str">
        <f t="shared" si="48"/>
        <v/>
      </c>
      <c r="H724" s="6">
        <f>COUNTIF('registro operativa'!$G$3:$G$11268,Tabla3[[#This Row],[Nº DE SEMANA]])</f>
        <v>0</v>
      </c>
      <c r="I724" s="6">
        <f>COUNTIFS('registro operativa'!$G$3:$G$11268,Tabla3[[#This Row],[Nº DE SEMANA]],'registro operativa'!$Y$3:$Y$11268,"&gt;0")</f>
        <v>0</v>
      </c>
      <c r="J724" s="6">
        <f>COUNTIFS('registro operativa'!$G$3:$G$11268,Tabla3[[#This Row],[Nº DE SEMANA]],'registro operativa'!$Y$3:$Y$11268,"&lt;0")</f>
        <v>0</v>
      </c>
      <c r="K724" s="6">
        <f>COUNTIFS('registro operativa'!$H$3:$H$11268,Tabla3[[#This Row],[Nº DE SEMANA]],'registro operativa'!$Y$3:$Y$11268,0)</f>
        <v>0</v>
      </c>
      <c r="L724" s="6" t="str">
        <f t="shared" si="49"/>
        <v/>
      </c>
      <c r="M724" s="6" t="str">
        <f>IFERROR(AVERAGEIFS('registro operativa'!$Y$3:$Y$11268,'registro operativa'!$G$3:$G$11268,Tabla3[[#This Row],[Nº DE SEMANA]],'registro operativa'!$Y$3:$Y$11268,"&gt;0"),"")</f>
        <v/>
      </c>
      <c r="N724" s="6" t="str">
        <f>IFERROR(AVERAGEIFS('registro operativa'!$Y$3:$Y$11268,'registro operativa'!$G$3:$G$11268,Tabla3[[#This Row],[Nº DE SEMANA]],'registro operativa'!$Y$3:$Y$11268,"&lt;0"),"")</f>
        <v/>
      </c>
      <c r="O724" s="6" t="str">
        <f t="shared" si="50"/>
        <v/>
      </c>
      <c r="P724" s="6" t="str">
        <f t="shared" si="51"/>
        <v/>
      </c>
      <c r="Q724" s="23"/>
      <c r="R724" s="23"/>
      <c r="S724" s="23"/>
    </row>
    <row r="725" spans="1:19" x14ac:dyDescent="0.25">
      <c r="A725" s="23"/>
      <c r="B725" s="23"/>
      <c r="C725" s="6">
        <f>IFERROR(COUNTIFS('registro operativa'!$AE$3:$AE$11268,1,'registro operativa'!$G$3:$G$11268,Tabla3[[#This Row],[Nº DE SEMANA]]),"")</f>
        <v>0</v>
      </c>
      <c r="D725" s="6">
        <f>SUMIF(Tabla1[SEMANA],Tabla3[[#This Row],[Nº DE SEMANA]],Tabla1[GROSS])</f>
        <v>0</v>
      </c>
      <c r="E725" s="6">
        <f>SUMIF(Tabla1[SEMANA],Tabla3[[#This Row],[Nº DE SEMANA]],Tabla1[NETO EN PPRO8])</f>
        <v>0</v>
      </c>
      <c r="F725" s="6">
        <f>SUMIF(Tabla1[SEMANA],Tabla3[[#This Row],[Nº DE SEMANA]],Tabla1[FEES])</f>
        <v>0</v>
      </c>
      <c r="G725" s="6" t="str">
        <f t="shared" si="48"/>
        <v/>
      </c>
      <c r="H725" s="6">
        <f>COUNTIF('registro operativa'!$G$3:$G$11268,Tabla3[[#This Row],[Nº DE SEMANA]])</f>
        <v>0</v>
      </c>
      <c r="I725" s="6">
        <f>COUNTIFS('registro operativa'!$G$3:$G$11268,Tabla3[[#This Row],[Nº DE SEMANA]],'registro operativa'!$Y$3:$Y$11268,"&gt;0")</f>
        <v>0</v>
      </c>
      <c r="J725" s="6">
        <f>COUNTIFS('registro operativa'!$G$3:$G$11268,Tabla3[[#This Row],[Nº DE SEMANA]],'registro operativa'!$Y$3:$Y$11268,"&lt;0")</f>
        <v>0</v>
      </c>
      <c r="K725" s="6">
        <f>COUNTIFS('registro operativa'!$H$3:$H$11268,Tabla3[[#This Row],[Nº DE SEMANA]],'registro operativa'!$Y$3:$Y$11268,0)</f>
        <v>0</v>
      </c>
      <c r="L725" s="6" t="str">
        <f t="shared" si="49"/>
        <v/>
      </c>
      <c r="M725" s="6" t="str">
        <f>IFERROR(AVERAGEIFS('registro operativa'!$Y$3:$Y$11268,'registro operativa'!$G$3:$G$11268,Tabla3[[#This Row],[Nº DE SEMANA]],'registro operativa'!$Y$3:$Y$11268,"&gt;0"),"")</f>
        <v/>
      </c>
      <c r="N725" s="6" t="str">
        <f>IFERROR(AVERAGEIFS('registro operativa'!$Y$3:$Y$11268,'registro operativa'!$G$3:$G$11268,Tabla3[[#This Row],[Nº DE SEMANA]],'registro operativa'!$Y$3:$Y$11268,"&lt;0"),"")</f>
        <v/>
      </c>
      <c r="O725" s="6" t="str">
        <f t="shared" si="50"/>
        <v/>
      </c>
      <c r="P725" s="6" t="str">
        <f t="shared" si="51"/>
        <v/>
      </c>
      <c r="Q725" s="23"/>
      <c r="R725" s="23"/>
      <c r="S725" s="23"/>
    </row>
    <row r="726" spans="1:19" x14ac:dyDescent="0.25">
      <c r="A726" s="23"/>
      <c r="B726" s="23"/>
      <c r="C726" s="6">
        <f>IFERROR(COUNTIFS('registro operativa'!$AE$3:$AE$11268,1,'registro operativa'!$G$3:$G$11268,Tabla3[[#This Row],[Nº DE SEMANA]]),"")</f>
        <v>0</v>
      </c>
      <c r="D726" s="6">
        <f>SUMIF(Tabla1[SEMANA],Tabla3[[#This Row],[Nº DE SEMANA]],Tabla1[GROSS])</f>
        <v>0</v>
      </c>
      <c r="E726" s="6">
        <f>SUMIF(Tabla1[SEMANA],Tabla3[[#This Row],[Nº DE SEMANA]],Tabla1[NETO EN PPRO8])</f>
        <v>0</v>
      </c>
      <c r="F726" s="6">
        <f>SUMIF(Tabla1[SEMANA],Tabla3[[#This Row],[Nº DE SEMANA]],Tabla1[FEES])</f>
        <v>0</v>
      </c>
      <c r="G726" s="6" t="str">
        <f t="shared" si="48"/>
        <v/>
      </c>
      <c r="H726" s="6">
        <f>COUNTIF('registro operativa'!$G$3:$G$11268,Tabla3[[#This Row],[Nº DE SEMANA]])</f>
        <v>0</v>
      </c>
      <c r="I726" s="6">
        <f>COUNTIFS('registro operativa'!$G$3:$G$11268,Tabla3[[#This Row],[Nº DE SEMANA]],'registro operativa'!$Y$3:$Y$11268,"&gt;0")</f>
        <v>0</v>
      </c>
      <c r="J726" s="6">
        <f>COUNTIFS('registro operativa'!$G$3:$G$11268,Tabla3[[#This Row],[Nº DE SEMANA]],'registro operativa'!$Y$3:$Y$11268,"&lt;0")</f>
        <v>0</v>
      </c>
      <c r="K726" s="6">
        <f>COUNTIFS('registro operativa'!$H$3:$H$11268,Tabla3[[#This Row],[Nº DE SEMANA]],'registro operativa'!$Y$3:$Y$11268,0)</f>
        <v>0</v>
      </c>
      <c r="L726" s="6" t="str">
        <f t="shared" si="49"/>
        <v/>
      </c>
      <c r="M726" s="6" t="str">
        <f>IFERROR(AVERAGEIFS('registro operativa'!$Y$3:$Y$11268,'registro operativa'!$G$3:$G$11268,Tabla3[[#This Row],[Nº DE SEMANA]],'registro operativa'!$Y$3:$Y$11268,"&gt;0"),"")</f>
        <v/>
      </c>
      <c r="N726" s="6" t="str">
        <f>IFERROR(AVERAGEIFS('registro operativa'!$Y$3:$Y$11268,'registro operativa'!$G$3:$G$11268,Tabla3[[#This Row],[Nº DE SEMANA]],'registro operativa'!$Y$3:$Y$11268,"&lt;0"),"")</f>
        <v/>
      </c>
      <c r="O726" s="6" t="str">
        <f t="shared" si="50"/>
        <v/>
      </c>
      <c r="P726" s="6" t="str">
        <f t="shared" si="51"/>
        <v/>
      </c>
      <c r="Q726" s="23"/>
      <c r="R726" s="23"/>
      <c r="S726" s="23"/>
    </row>
    <row r="727" spans="1:19" x14ac:dyDescent="0.25">
      <c r="A727" s="23"/>
      <c r="B727" s="23"/>
      <c r="C727" s="6">
        <f>IFERROR(COUNTIFS('registro operativa'!$AE$3:$AE$11268,1,'registro operativa'!$G$3:$G$11268,Tabla3[[#This Row],[Nº DE SEMANA]]),"")</f>
        <v>0</v>
      </c>
      <c r="D727" s="6">
        <f>SUMIF(Tabla1[SEMANA],Tabla3[[#This Row],[Nº DE SEMANA]],Tabla1[GROSS])</f>
        <v>0</v>
      </c>
      <c r="E727" s="6">
        <f>SUMIF(Tabla1[SEMANA],Tabla3[[#This Row],[Nº DE SEMANA]],Tabla1[NETO EN PPRO8])</f>
        <v>0</v>
      </c>
      <c r="F727" s="6">
        <f>SUMIF(Tabla1[SEMANA],Tabla3[[#This Row],[Nº DE SEMANA]],Tabla1[FEES])</f>
        <v>0</v>
      </c>
      <c r="G727" s="6" t="str">
        <f t="shared" si="48"/>
        <v/>
      </c>
      <c r="H727" s="6">
        <f>COUNTIF('registro operativa'!$G$3:$G$11268,Tabla3[[#This Row],[Nº DE SEMANA]])</f>
        <v>0</v>
      </c>
      <c r="I727" s="6">
        <f>COUNTIFS('registro operativa'!$G$3:$G$11268,Tabla3[[#This Row],[Nº DE SEMANA]],'registro operativa'!$Y$3:$Y$11268,"&gt;0")</f>
        <v>0</v>
      </c>
      <c r="J727" s="6">
        <f>COUNTIFS('registro operativa'!$G$3:$G$11268,Tabla3[[#This Row],[Nº DE SEMANA]],'registro operativa'!$Y$3:$Y$11268,"&lt;0")</f>
        <v>0</v>
      </c>
      <c r="K727" s="6">
        <f>COUNTIFS('registro operativa'!$H$3:$H$11268,Tabla3[[#This Row],[Nº DE SEMANA]],'registro operativa'!$Y$3:$Y$11268,0)</f>
        <v>0</v>
      </c>
      <c r="L727" s="6" t="str">
        <f t="shared" si="49"/>
        <v/>
      </c>
      <c r="M727" s="6" t="str">
        <f>IFERROR(AVERAGEIFS('registro operativa'!$Y$3:$Y$11268,'registro operativa'!$G$3:$G$11268,Tabla3[[#This Row],[Nº DE SEMANA]],'registro operativa'!$Y$3:$Y$11268,"&gt;0"),"")</f>
        <v/>
      </c>
      <c r="N727" s="6" t="str">
        <f>IFERROR(AVERAGEIFS('registro operativa'!$Y$3:$Y$11268,'registro operativa'!$G$3:$G$11268,Tabla3[[#This Row],[Nº DE SEMANA]],'registro operativa'!$Y$3:$Y$11268,"&lt;0"),"")</f>
        <v/>
      </c>
      <c r="O727" s="6" t="str">
        <f t="shared" si="50"/>
        <v/>
      </c>
      <c r="P727" s="6" t="str">
        <f t="shared" si="51"/>
        <v/>
      </c>
      <c r="Q727" s="23"/>
      <c r="R727" s="23"/>
      <c r="S727" s="23"/>
    </row>
    <row r="728" spans="1:19" x14ac:dyDescent="0.25">
      <c r="A728" s="23"/>
      <c r="B728" s="23"/>
      <c r="C728" s="6">
        <f>IFERROR(COUNTIFS('registro operativa'!$AE$3:$AE$11268,1,'registro operativa'!$G$3:$G$11268,Tabla3[[#This Row],[Nº DE SEMANA]]),"")</f>
        <v>0</v>
      </c>
      <c r="D728" s="6">
        <f>SUMIF(Tabla1[SEMANA],Tabla3[[#This Row],[Nº DE SEMANA]],Tabla1[GROSS])</f>
        <v>0</v>
      </c>
      <c r="E728" s="6">
        <f>SUMIF(Tabla1[SEMANA],Tabla3[[#This Row],[Nº DE SEMANA]],Tabla1[NETO EN PPRO8])</f>
        <v>0</v>
      </c>
      <c r="F728" s="6">
        <f>SUMIF(Tabla1[SEMANA],Tabla3[[#This Row],[Nº DE SEMANA]],Tabla1[FEES])</f>
        <v>0</v>
      </c>
      <c r="G728" s="6" t="str">
        <f t="shared" si="48"/>
        <v/>
      </c>
      <c r="H728" s="6">
        <f>COUNTIF('registro operativa'!$G$3:$G$11268,Tabla3[[#This Row],[Nº DE SEMANA]])</f>
        <v>0</v>
      </c>
      <c r="I728" s="6">
        <f>COUNTIFS('registro operativa'!$G$3:$G$11268,Tabla3[[#This Row],[Nº DE SEMANA]],'registro operativa'!$Y$3:$Y$11268,"&gt;0")</f>
        <v>0</v>
      </c>
      <c r="J728" s="6">
        <f>COUNTIFS('registro operativa'!$G$3:$G$11268,Tabla3[[#This Row],[Nº DE SEMANA]],'registro operativa'!$Y$3:$Y$11268,"&lt;0")</f>
        <v>0</v>
      </c>
      <c r="K728" s="6">
        <f>COUNTIFS('registro operativa'!$H$3:$H$11268,Tabla3[[#This Row],[Nº DE SEMANA]],'registro operativa'!$Y$3:$Y$11268,0)</f>
        <v>0</v>
      </c>
      <c r="L728" s="6" t="str">
        <f t="shared" si="49"/>
        <v/>
      </c>
      <c r="M728" s="6" t="str">
        <f>IFERROR(AVERAGEIFS('registro operativa'!$Y$3:$Y$11268,'registro operativa'!$G$3:$G$11268,Tabla3[[#This Row],[Nº DE SEMANA]],'registro operativa'!$Y$3:$Y$11268,"&gt;0"),"")</f>
        <v/>
      </c>
      <c r="N728" s="6" t="str">
        <f>IFERROR(AVERAGEIFS('registro operativa'!$Y$3:$Y$11268,'registro operativa'!$G$3:$G$11268,Tabla3[[#This Row],[Nº DE SEMANA]],'registro operativa'!$Y$3:$Y$11268,"&lt;0"),"")</f>
        <v/>
      </c>
      <c r="O728" s="6" t="str">
        <f t="shared" si="50"/>
        <v/>
      </c>
      <c r="P728" s="6" t="str">
        <f t="shared" si="51"/>
        <v/>
      </c>
      <c r="Q728" s="23"/>
      <c r="R728" s="23"/>
      <c r="S728" s="23"/>
    </row>
    <row r="729" spans="1:19" x14ac:dyDescent="0.25">
      <c r="A729" s="23"/>
      <c r="B729" s="23"/>
      <c r="C729" s="6">
        <f>IFERROR(COUNTIFS('registro operativa'!$AE$3:$AE$11268,1,'registro operativa'!$G$3:$G$11268,Tabla3[[#This Row],[Nº DE SEMANA]]),"")</f>
        <v>0</v>
      </c>
      <c r="D729" s="6">
        <f>SUMIF(Tabla1[SEMANA],Tabla3[[#This Row],[Nº DE SEMANA]],Tabla1[GROSS])</f>
        <v>0</v>
      </c>
      <c r="E729" s="6">
        <f>SUMIF(Tabla1[SEMANA],Tabla3[[#This Row],[Nº DE SEMANA]],Tabla1[NETO EN PPRO8])</f>
        <v>0</v>
      </c>
      <c r="F729" s="6">
        <f>SUMIF(Tabla1[SEMANA],Tabla3[[#This Row],[Nº DE SEMANA]],Tabla1[FEES])</f>
        <v>0</v>
      </c>
      <c r="G729" s="6" t="str">
        <f t="shared" si="48"/>
        <v/>
      </c>
      <c r="H729" s="6">
        <f>COUNTIF('registro operativa'!$G$3:$G$11268,Tabla3[[#This Row],[Nº DE SEMANA]])</f>
        <v>0</v>
      </c>
      <c r="I729" s="6">
        <f>COUNTIFS('registro operativa'!$G$3:$G$11268,Tabla3[[#This Row],[Nº DE SEMANA]],'registro operativa'!$Y$3:$Y$11268,"&gt;0")</f>
        <v>0</v>
      </c>
      <c r="J729" s="6">
        <f>COUNTIFS('registro operativa'!$G$3:$G$11268,Tabla3[[#This Row],[Nº DE SEMANA]],'registro operativa'!$Y$3:$Y$11268,"&lt;0")</f>
        <v>0</v>
      </c>
      <c r="K729" s="6">
        <f>COUNTIFS('registro operativa'!$H$3:$H$11268,Tabla3[[#This Row],[Nº DE SEMANA]],'registro operativa'!$Y$3:$Y$11268,0)</f>
        <v>0</v>
      </c>
      <c r="L729" s="6" t="str">
        <f t="shared" si="49"/>
        <v/>
      </c>
      <c r="M729" s="6" t="str">
        <f>IFERROR(AVERAGEIFS('registro operativa'!$Y$3:$Y$11268,'registro operativa'!$G$3:$G$11268,Tabla3[[#This Row],[Nº DE SEMANA]],'registro operativa'!$Y$3:$Y$11268,"&gt;0"),"")</f>
        <v/>
      </c>
      <c r="N729" s="6" t="str">
        <f>IFERROR(AVERAGEIFS('registro operativa'!$Y$3:$Y$11268,'registro operativa'!$G$3:$G$11268,Tabla3[[#This Row],[Nº DE SEMANA]],'registro operativa'!$Y$3:$Y$11268,"&lt;0"),"")</f>
        <v/>
      </c>
      <c r="O729" s="6" t="str">
        <f t="shared" si="50"/>
        <v/>
      </c>
      <c r="P729" s="6" t="str">
        <f t="shared" si="51"/>
        <v/>
      </c>
      <c r="Q729" s="23"/>
      <c r="R729" s="23"/>
      <c r="S729" s="23"/>
    </row>
    <row r="730" spans="1:19" x14ac:dyDescent="0.25">
      <c r="A730" s="23"/>
      <c r="B730" s="23"/>
      <c r="C730" s="6">
        <f>IFERROR(COUNTIFS('registro operativa'!$AE$3:$AE$11268,1,'registro operativa'!$G$3:$G$11268,Tabla3[[#This Row],[Nº DE SEMANA]]),"")</f>
        <v>0</v>
      </c>
      <c r="D730" s="6">
        <f>SUMIF(Tabla1[SEMANA],Tabla3[[#This Row],[Nº DE SEMANA]],Tabla1[GROSS])</f>
        <v>0</v>
      </c>
      <c r="E730" s="6">
        <f>SUMIF(Tabla1[SEMANA],Tabla3[[#This Row],[Nº DE SEMANA]],Tabla1[NETO EN PPRO8])</f>
        <v>0</v>
      </c>
      <c r="F730" s="6">
        <f>SUMIF(Tabla1[SEMANA],Tabla3[[#This Row],[Nº DE SEMANA]],Tabla1[FEES])</f>
        <v>0</v>
      </c>
      <c r="G730" s="6" t="str">
        <f t="shared" si="48"/>
        <v/>
      </c>
      <c r="H730" s="6">
        <f>COUNTIF('registro operativa'!$G$3:$G$11268,Tabla3[[#This Row],[Nº DE SEMANA]])</f>
        <v>0</v>
      </c>
      <c r="I730" s="6">
        <f>COUNTIFS('registro operativa'!$G$3:$G$11268,Tabla3[[#This Row],[Nº DE SEMANA]],'registro operativa'!$Y$3:$Y$11268,"&gt;0")</f>
        <v>0</v>
      </c>
      <c r="J730" s="6">
        <f>COUNTIFS('registro operativa'!$G$3:$G$11268,Tabla3[[#This Row],[Nº DE SEMANA]],'registro operativa'!$Y$3:$Y$11268,"&lt;0")</f>
        <v>0</v>
      </c>
      <c r="K730" s="6">
        <f>COUNTIFS('registro operativa'!$H$3:$H$11268,Tabla3[[#This Row],[Nº DE SEMANA]],'registro operativa'!$Y$3:$Y$11268,0)</f>
        <v>0</v>
      </c>
      <c r="L730" s="6" t="str">
        <f t="shared" si="49"/>
        <v/>
      </c>
      <c r="M730" s="6" t="str">
        <f>IFERROR(AVERAGEIFS('registro operativa'!$Y$3:$Y$11268,'registro operativa'!$G$3:$G$11268,Tabla3[[#This Row],[Nº DE SEMANA]],'registro operativa'!$Y$3:$Y$11268,"&gt;0"),"")</f>
        <v/>
      </c>
      <c r="N730" s="6" t="str">
        <f>IFERROR(AVERAGEIFS('registro operativa'!$Y$3:$Y$11268,'registro operativa'!$G$3:$G$11268,Tabla3[[#This Row],[Nº DE SEMANA]],'registro operativa'!$Y$3:$Y$11268,"&lt;0"),"")</f>
        <v/>
      </c>
      <c r="O730" s="6" t="str">
        <f t="shared" si="50"/>
        <v/>
      </c>
      <c r="P730" s="6" t="str">
        <f t="shared" si="51"/>
        <v/>
      </c>
      <c r="Q730" s="23"/>
      <c r="R730" s="23"/>
      <c r="S730" s="23"/>
    </row>
    <row r="731" spans="1:19" x14ac:dyDescent="0.25">
      <c r="A731" s="23"/>
      <c r="B731" s="23"/>
      <c r="C731" s="6">
        <f>IFERROR(COUNTIFS('registro operativa'!$AE$3:$AE$11268,1,'registro operativa'!$G$3:$G$11268,Tabla3[[#This Row],[Nº DE SEMANA]]),"")</f>
        <v>0</v>
      </c>
      <c r="D731" s="6">
        <f>SUMIF(Tabla1[SEMANA],Tabla3[[#This Row],[Nº DE SEMANA]],Tabla1[GROSS])</f>
        <v>0</v>
      </c>
      <c r="E731" s="6">
        <f>SUMIF(Tabla1[SEMANA],Tabla3[[#This Row],[Nº DE SEMANA]],Tabla1[NETO EN PPRO8])</f>
        <v>0</v>
      </c>
      <c r="F731" s="6">
        <f>SUMIF(Tabla1[SEMANA],Tabla3[[#This Row],[Nº DE SEMANA]],Tabla1[FEES])</f>
        <v>0</v>
      </c>
      <c r="G731" s="6" t="str">
        <f t="shared" si="48"/>
        <v/>
      </c>
      <c r="H731" s="6">
        <f>COUNTIF('registro operativa'!$G$3:$G$11268,Tabla3[[#This Row],[Nº DE SEMANA]])</f>
        <v>0</v>
      </c>
      <c r="I731" s="6">
        <f>COUNTIFS('registro operativa'!$G$3:$G$11268,Tabla3[[#This Row],[Nº DE SEMANA]],'registro operativa'!$Y$3:$Y$11268,"&gt;0")</f>
        <v>0</v>
      </c>
      <c r="J731" s="6">
        <f>COUNTIFS('registro operativa'!$G$3:$G$11268,Tabla3[[#This Row],[Nº DE SEMANA]],'registro operativa'!$Y$3:$Y$11268,"&lt;0")</f>
        <v>0</v>
      </c>
      <c r="K731" s="6">
        <f>COUNTIFS('registro operativa'!$H$3:$H$11268,Tabla3[[#This Row],[Nº DE SEMANA]],'registro operativa'!$Y$3:$Y$11268,0)</f>
        <v>0</v>
      </c>
      <c r="L731" s="6" t="str">
        <f t="shared" si="49"/>
        <v/>
      </c>
      <c r="M731" s="6" t="str">
        <f>IFERROR(AVERAGEIFS('registro operativa'!$Y$3:$Y$11268,'registro operativa'!$G$3:$G$11268,Tabla3[[#This Row],[Nº DE SEMANA]],'registro operativa'!$Y$3:$Y$11268,"&gt;0"),"")</f>
        <v/>
      </c>
      <c r="N731" s="6" t="str">
        <f>IFERROR(AVERAGEIFS('registro operativa'!$Y$3:$Y$11268,'registro operativa'!$G$3:$G$11268,Tabla3[[#This Row],[Nº DE SEMANA]],'registro operativa'!$Y$3:$Y$11268,"&lt;0"),"")</f>
        <v/>
      </c>
      <c r="O731" s="6" t="str">
        <f t="shared" si="50"/>
        <v/>
      </c>
      <c r="P731" s="6" t="str">
        <f t="shared" si="51"/>
        <v/>
      </c>
      <c r="Q731" s="23"/>
      <c r="R731" s="23"/>
      <c r="S731" s="23"/>
    </row>
    <row r="732" spans="1:19" x14ac:dyDescent="0.25">
      <c r="A732" s="23"/>
      <c r="B732" s="23"/>
      <c r="C732" s="6">
        <f>IFERROR(COUNTIFS('registro operativa'!$AE$3:$AE$11268,1,'registro operativa'!$G$3:$G$11268,Tabla3[[#This Row],[Nº DE SEMANA]]),"")</f>
        <v>0</v>
      </c>
      <c r="D732" s="6">
        <f>SUMIF(Tabla1[SEMANA],Tabla3[[#This Row],[Nº DE SEMANA]],Tabla1[GROSS])</f>
        <v>0</v>
      </c>
      <c r="E732" s="6">
        <f>SUMIF(Tabla1[SEMANA],Tabla3[[#This Row],[Nº DE SEMANA]],Tabla1[NETO EN PPRO8])</f>
        <v>0</v>
      </c>
      <c r="F732" s="6">
        <f>SUMIF(Tabla1[SEMANA],Tabla3[[#This Row],[Nº DE SEMANA]],Tabla1[FEES])</f>
        <v>0</v>
      </c>
      <c r="G732" s="6" t="str">
        <f t="shared" si="48"/>
        <v/>
      </c>
      <c r="H732" s="6">
        <f>COUNTIF('registro operativa'!$G$3:$G$11268,Tabla3[[#This Row],[Nº DE SEMANA]])</f>
        <v>0</v>
      </c>
      <c r="I732" s="6">
        <f>COUNTIFS('registro operativa'!$G$3:$G$11268,Tabla3[[#This Row],[Nº DE SEMANA]],'registro operativa'!$Y$3:$Y$11268,"&gt;0")</f>
        <v>0</v>
      </c>
      <c r="J732" s="6">
        <f>COUNTIFS('registro operativa'!$G$3:$G$11268,Tabla3[[#This Row],[Nº DE SEMANA]],'registro operativa'!$Y$3:$Y$11268,"&lt;0")</f>
        <v>0</v>
      </c>
      <c r="K732" s="6">
        <f>COUNTIFS('registro operativa'!$H$3:$H$11268,Tabla3[[#This Row],[Nº DE SEMANA]],'registro operativa'!$Y$3:$Y$11268,0)</f>
        <v>0</v>
      </c>
      <c r="L732" s="6" t="str">
        <f t="shared" si="49"/>
        <v/>
      </c>
      <c r="M732" s="6" t="str">
        <f>IFERROR(AVERAGEIFS('registro operativa'!$Y$3:$Y$11268,'registro operativa'!$G$3:$G$11268,Tabla3[[#This Row],[Nº DE SEMANA]],'registro operativa'!$Y$3:$Y$11268,"&gt;0"),"")</f>
        <v/>
      </c>
      <c r="N732" s="6" t="str">
        <f>IFERROR(AVERAGEIFS('registro operativa'!$Y$3:$Y$11268,'registro operativa'!$G$3:$G$11268,Tabla3[[#This Row],[Nº DE SEMANA]],'registro operativa'!$Y$3:$Y$11268,"&lt;0"),"")</f>
        <v/>
      </c>
      <c r="O732" s="6" t="str">
        <f t="shared" si="50"/>
        <v/>
      </c>
      <c r="P732" s="6" t="str">
        <f t="shared" si="51"/>
        <v/>
      </c>
      <c r="Q732" s="23"/>
      <c r="R732" s="23"/>
      <c r="S732" s="23"/>
    </row>
    <row r="733" spans="1:19" x14ac:dyDescent="0.25">
      <c r="A733" s="23"/>
      <c r="B733" s="23"/>
      <c r="C733" s="6">
        <f>IFERROR(COUNTIFS('registro operativa'!$AE$3:$AE$11268,1,'registro operativa'!$G$3:$G$11268,Tabla3[[#This Row],[Nº DE SEMANA]]),"")</f>
        <v>0</v>
      </c>
      <c r="D733" s="6">
        <f>SUMIF(Tabla1[SEMANA],Tabla3[[#This Row],[Nº DE SEMANA]],Tabla1[GROSS])</f>
        <v>0</v>
      </c>
      <c r="E733" s="6">
        <f>SUMIF(Tabla1[SEMANA],Tabla3[[#This Row],[Nº DE SEMANA]],Tabla1[NETO EN PPRO8])</f>
        <v>0</v>
      </c>
      <c r="F733" s="6">
        <f>SUMIF(Tabla1[SEMANA],Tabla3[[#This Row],[Nº DE SEMANA]],Tabla1[FEES])</f>
        <v>0</v>
      </c>
      <c r="G733" s="6" t="str">
        <f t="shared" si="48"/>
        <v/>
      </c>
      <c r="H733" s="6">
        <f>COUNTIF('registro operativa'!$G$3:$G$11268,Tabla3[[#This Row],[Nº DE SEMANA]])</f>
        <v>0</v>
      </c>
      <c r="I733" s="6">
        <f>COUNTIFS('registro operativa'!$G$3:$G$11268,Tabla3[[#This Row],[Nº DE SEMANA]],'registro operativa'!$Y$3:$Y$11268,"&gt;0")</f>
        <v>0</v>
      </c>
      <c r="J733" s="6">
        <f>COUNTIFS('registro operativa'!$G$3:$G$11268,Tabla3[[#This Row],[Nº DE SEMANA]],'registro operativa'!$Y$3:$Y$11268,"&lt;0")</f>
        <v>0</v>
      </c>
      <c r="K733" s="6">
        <f>COUNTIFS('registro operativa'!$H$3:$H$11268,Tabla3[[#This Row],[Nº DE SEMANA]],'registro operativa'!$Y$3:$Y$11268,0)</f>
        <v>0</v>
      </c>
      <c r="L733" s="6" t="str">
        <f t="shared" si="49"/>
        <v/>
      </c>
      <c r="M733" s="6" t="str">
        <f>IFERROR(AVERAGEIFS('registro operativa'!$Y$3:$Y$11268,'registro operativa'!$G$3:$G$11268,Tabla3[[#This Row],[Nº DE SEMANA]],'registro operativa'!$Y$3:$Y$11268,"&gt;0"),"")</f>
        <v/>
      </c>
      <c r="N733" s="6" t="str">
        <f>IFERROR(AVERAGEIFS('registro operativa'!$Y$3:$Y$11268,'registro operativa'!$G$3:$G$11268,Tabla3[[#This Row],[Nº DE SEMANA]],'registro operativa'!$Y$3:$Y$11268,"&lt;0"),"")</f>
        <v/>
      </c>
      <c r="O733" s="6" t="str">
        <f t="shared" si="50"/>
        <v/>
      </c>
      <c r="P733" s="6" t="str">
        <f t="shared" si="51"/>
        <v/>
      </c>
      <c r="Q733" s="23"/>
      <c r="R733" s="23"/>
      <c r="S733" s="23"/>
    </row>
    <row r="734" spans="1:19" x14ac:dyDescent="0.25">
      <c r="A734" s="23"/>
      <c r="B734" s="23"/>
      <c r="C734" s="6">
        <f>IFERROR(COUNTIFS('registro operativa'!$AE$3:$AE$11268,1,'registro operativa'!$G$3:$G$11268,Tabla3[[#This Row],[Nº DE SEMANA]]),"")</f>
        <v>0</v>
      </c>
      <c r="D734" s="6">
        <f>SUMIF(Tabla1[SEMANA],Tabla3[[#This Row],[Nº DE SEMANA]],Tabla1[GROSS])</f>
        <v>0</v>
      </c>
      <c r="E734" s="6">
        <f>SUMIF(Tabla1[SEMANA],Tabla3[[#This Row],[Nº DE SEMANA]],Tabla1[NETO EN PPRO8])</f>
        <v>0</v>
      </c>
      <c r="F734" s="6">
        <f>SUMIF(Tabla1[SEMANA],Tabla3[[#This Row],[Nº DE SEMANA]],Tabla1[FEES])</f>
        <v>0</v>
      </c>
      <c r="G734" s="6" t="str">
        <f t="shared" si="48"/>
        <v/>
      </c>
      <c r="H734" s="6">
        <f>COUNTIF('registro operativa'!$G$3:$G$11268,Tabla3[[#This Row],[Nº DE SEMANA]])</f>
        <v>0</v>
      </c>
      <c r="I734" s="6">
        <f>COUNTIFS('registro operativa'!$G$3:$G$11268,Tabla3[[#This Row],[Nº DE SEMANA]],'registro operativa'!$Y$3:$Y$11268,"&gt;0")</f>
        <v>0</v>
      </c>
      <c r="J734" s="6">
        <f>COUNTIFS('registro operativa'!$G$3:$G$11268,Tabla3[[#This Row],[Nº DE SEMANA]],'registro operativa'!$Y$3:$Y$11268,"&lt;0")</f>
        <v>0</v>
      </c>
      <c r="K734" s="6">
        <f>COUNTIFS('registro operativa'!$H$3:$H$11268,Tabla3[[#This Row],[Nº DE SEMANA]],'registro operativa'!$Y$3:$Y$11268,0)</f>
        <v>0</v>
      </c>
      <c r="L734" s="6" t="str">
        <f t="shared" si="49"/>
        <v/>
      </c>
      <c r="M734" s="6" t="str">
        <f>IFERROR(AVERAGEIFS('registro operativa'!$Y$3:$Y$11268,'registro operativa'!$G$3:$G$11268,Tabla3[[#This Row],[Nº DE SEMANA]],'registro operativa'!$Y$3:$Y$11268,"&gt;0"),"")</f>
        <v/>
      </c>
      <c r="N734" s="6" t="str">
        <f>IFERROR(AVERAGEIFS('registro operativa'!$Y$3:$Y$11268,'registro operativa'!$G$3:$G$11268,Tabla3[[#This Row],[Nº DE SEMANA]],'registro operativa'!$Y$3:$Y$11268,"&lt;0"),"")</f>
        <v/>
      </c>
      <c r="O734" s="6" t="str">
        <f t="shared" si="50"/>
        <v/>
      </c>
      <c r="P734" s="6" t="str">
        <f t="shared" si="51"/>
        <v/>
      </c>
      <c r="Q734" s="23"/>
      <c r="R734" s="23"/>
      <c r="S734" s="23"/>
    </row>
    <row r="735" spans="1:19" x14ac:dyDescent="0.25">
      <c r="A735" s="23"/>
      <c r="B735" s="23"/>
      <c r="C735" s="6">
        <f>IFERROR(COUNTIFS('registro operativa'!$AE$3:$AE$11268,1,'registro operativa'!$G$3:$G$11268,Tabla3[[#This Row],[Nº DE SEMANA]]),"")</f>
        <v>0</v>
      </c>
      <c r="D735" s="6">
        <f>SUMIF(Tabla1[SEMANA],Tabla3[[#This Row],[Nº DE SEMANA]],Tabla1[GROSS])</f>
        <v>0</v>
      </c>
      <c r="E735" s="6">
        <f>SUMIF(Tabla1[SEMANA],Tabla3[[#This Row],[Nº DE SEMANA]],Tabla1[NETO EN PPRO8])</f>
        <v>0</v>
      </c>
      <c r="F735" s="6">
        <f>SUMIF(Tabla1[SEMANA],Tabla3[[#This Row],[Nº DE SEMANA]],Tabla1[FEES])</f>
        <v>0</v>
      </c>
      <c r="G735" s="6" t="str">
        <f t="shared" si="48"/>
        <v/>
      </c>
      <c r="H735" s="6">
        <f>COUNTIF('registro operativa'!$G$3:$G$11268,Tabla3[[#This Row],[Nº DE SEMANA]])</f>
        <v>0</v>
      </c>
      <c r="I735" s="6">
        <f>COUNTIFS('registro operativa'!$G$3:$G$11268,Tabla3[[#This Row],[Nº DE SEMANA]],'registro operativa'!$Y$3:$Y$11268,"&gt;0")</f>
        <v>0</v>
      </c>
      <c r="J735" s="6">
        <f>COUNTIFS('registro operativa'!$G$3:$G$11268,Tabla3[[#This Row],[Nº DE SEMANA]],'registro operativa'!$Y$3:$Y$11268,"&lt;0")</f>
        <v>0</v>
      </c>
      <c r="K735" s="6">
        <f>COUNTIFS('registro operativa'!$H$3:$H$11268,Tabla3[[#This Row],[Nº DE SEMANA]],'registro operativa'!$Y$3:$Y$11268,0)</f>
        <v>0</v>
      </c>
      <c r="L735" s="6" t="str">
        <f t="shared" si="49"/>
        <v/>
      </c>
      <c r="M735" s="6" t="str">
        <f>IFERROR(AVERAGEIFS('registro operativa'!$Y$3:$Y$11268,'registro operativa'!$G$3:$G$11268,Tabla3[[#This Row],[Nº DE SEMANA]],'registro operativa'!$Y$3:$Y$11268,"&gt;0"),"")</f>
        <v/>
      </c>
      <c r="N735" s="6" t="str">
        <f>IFERROR(AVERAGEIFS('registro operativa'!$Y$3:$Y$11268,'registro operativa'!$G$3:$G$11268,Tabla3[[#This Row],[Nº DE SEMANA]],'registro operativa'!$Y$3:$Y$11268,"&lt;0"),"")</f>
        <v/>
      </c>
      <c r="O735" s="6" t="str">
        <f t="shared" si="50"/>
        <v/>
      </c>
      <c r="P735" s="6" t="str">
        <f t="shared" si="51"/>
        <v/>
      </c>
      <c r="Q735" s="23"/>
      <c r="R735" s="23"/>
      <c r="S735" s="23"/>
    </row>
    <row r="736" spans="1:19" x14ac:dyDescent="0.25">
      <c r="A736" s="23"/>
      <c r="B736" s="23"/>
      <c r="C736" s="6">
        <f>IFERROR(COUNTIFS('registro operativa'!$AE$3:$AE$11268,1,'registro operativa'!$G$3:$G$11268,Tabla3[[#This Row],[Nº DE SEMANA]]),"")</f>
        <v>0</v>
      </c>
      <c r="D736" s="6">
        <f>SUMIF(Tabla1[SEMANA],Tabla3[[#This Row],[Nº DE SEMANA]],Tabla1[GROSS])</f>
        <v>0</v>
      </c>
      <c r="E736" s="6">
        <f>SUMIF(Tabla1[SEMANA],Tabla3[[#This Row],[Nº DE SEMANA]],Tabla1[NETO EN PPRO8])</f>
        <v>0</v>
      </c>
      <c r="F736" s="6">
        <f>SUMIF(Tabla1[SEMANA],Tabla3[[#This Row],[Nº DE SEMANA]],Tabla1[FEES])</f>
        <v>0</v>
      </c>
      <c r="G736" s="6" t="str">
        <f t="shared" si="48"/>
        <v/>
      </c>
      <c r="H736" s="6">
        <f>COUNTIF('registro operativa'!$G$3:$G$11268,Tabla3[[#This Row],[Nº DE SEMANA]])</f>
        <v>0</v>
      </c>
      <c r="I736" s="6">
        <f>COUNTIFS('registro operativa'!$G$3:$G$11268,Tabla3[[#This Row],[Nº DE SEMANA]],'registro operativa'!$Y$3:$Y$11268,"&gt;0")</f>
        <v>0</v>
      </c>
      <c r="J736" s="6">
        <f>COUNTIFS('registro operativa'!$G$3:$G$11268,Tabla3[[#This Row],[Nº DE SEMANA]],'registro operativa'!$Y$3:$Y$11268,"&lt;0")</f>
        <v>0</v>
      </c>
      <c r="K736" s="6">
        <f>COUNTIFS('registro operativa'!$H$3:$H$11268,Tabla3[[#This Row],[Nº DE SEMANA]],'registro operativa'!$Y$3:$Y$11268,0)</f>
        <v>0</v>
      </c>
      <c r="L736" s="6" t="str">
        <f t="shared" si="49"/>
        <v/>
      </c>
      <c r="M736" s="6" t="str">
        <f>IFERROR(AVERAGEIFS('registro operativa'!$Y$3:$Y$11268,'registro operativa'!$G$3:$G$11268,Tabla3[[#This Row],[Nº DE SEMANA]],'registro operativa'!$Y$3:$Y$11268,"&gt;0"),"")</f>
        <v/>
      </c>
      <c r="N736" s="6" t="str">
        <f>IFERROR(AVERAGEIFS('registro operativa'!$Y$3:$Y$11268,'registro operativa'!$G$3:$G$11268,Tabla3[[#This Row],[Nº DE SEMANA]],'registro operativa'!$Y$3:$Y$11268,"&lt;0"),"")</f>
        <v/>
      </c>
      <c r="O736" s="6" t="str">
        <f t="shared" si="50"/>
        <v/>
      </c>
      <c r="P736" s="6" t="str">
        <f t="shared" si="51"/>
        <v/>
      </c>
      <c r="Q736" s="23"/>
      <c r="R736" s="23"/>
      <c r="S736" s="23"/>
    </row>
    <row r="737" spans="1:19" x14ac:dyDescent="0.25">
      <c r="A737" s="23"/>
      <c r="B737" s="23"/>
      <c r="C737" s="6">
        <f>IFERROR(COUNTIFS('registro operativa'!$AE$3:$AE$11268,1,'registro operativa'!$G$3:$G$11268,Tabla3[[#This Row],[Nº DE SEMANA]]),"")</f>
        <v>0</v>
      </c>
      <c r="D737" s="6">
        <f>SUMIF(Tabla1[SEMANA],Tabla3[[#This Row],[Nº DE SEMANA]],Tabla1[GROSS])</f>
        <v>0</v>
      </c>
      <c r="E737" s="6">
        <f>SUMIF(Tabla1[SEMANA],Tabla3[[#This Row],[Nº DE SEMANA]],Tabla1[NETO EN PPRO8])</f>
        <v>0</v>
      </c>
      <c r="F737" s="6">
        <f>SUMIF(Tabla1[SEMANA],Tabla3[[#This Row],[Nº DE SEMANA]],Tabla1[FEES])</f>
        <v>0</v>
      </c>
      <c r="G737" s="6" t="str">
        <f t="shared" si="48"/>
        <v/>
      </c>
      <c r="H737" s="6">
        <f>COUNTIF('registro operativa'!$G$3:$G$11268,Tabla3[[#This Row],[Nº DE SEMANA]])</f>
        <v>0</v>
      </c>
      <c r="I737" s="6">
        <f>COUNTIFS('registro operativa'!$G$3:$G$11268,Tabla3[[#This Row],[Nº DE SEMANA]],'registro operativa'!$Y$3:$Y$11268,"&gt;0")</f>
        <v>0</v>
      </c>
      <c r="J737" s="6">
        <f>COUNTIFS('registro operativa'!$G$3:$G$11268,Tabla3[[#This Row],[Nº DE SEMANA]],'registro operativa'!$Y$3:$Y$11268,"&lt;0")</f>
        <v>0</v>
      </c>
      <c r="K737" s="6">
        <f>COUNTIFS('registro operativa'!$H$3:$H$11268,Tabla3[[#This Row],[Nº DE SEMANA]],'registro operativa'!$Y$3:$Y$11268,0)</f>
        <v>0</v>
      </c>
      <c r="L737" s="6" t="str">
        <f t="shared" si="49"/>
        <v/>
      </c>
      <c r="M737" s="6" t="str">
        <f>IFERROR(AVERAGEIFS('registro operativa'!$Y$3:$Y$11268,'registro operativa'!$G$3:$G$11268,Tabla3[[#This Row],[Nº DE SEMANA]],'registro operativa'!$Y$3:$Y$11268,"&gt;0"),"")</f>
        <v/>
      </c>
      <c r="N737" s="6" t="str">
        <f>IFERROR(AVERAGEIFS('registro operativa'!$Y$3:$Y$11268,'registro operativa'!$G$3:$G$11268,Tabla3[[#This Row],[Nº DE SEMANA]],'registro operativa'!$Y$3:$Y$11268,"&lt;0"),"")</f>
        <v/>
      </c>
      <c r="O737" s="6" t="str">
        <f t="shared" si="50"/>
        <v/>
      </c>
      <c r="P737" s="6" t="str">
        <f t="shared" si="51"/>
        <v/>
      </c>
      <c r="Q737" s="23"/>
      <c r="R737" s="23"/>
      <c r="S737" s="23"/>
    </row>
    <row r="738" spans="1:19" x14ac:dyDescent="0.25">
      <c r="A738" s="23"/>
      <c r="B738" s="23"/>
      <c r="C738" s="6">
        <f>IFERROR(COUNTIFS('registro operativa'!$AE$3:$AE$11268,1,'registro operativa'!$G$3:$G$11268,Tabla3[[#This Row],[Nº DE SEMANA]]),"")</f>
        <v>0</v>
      </c>
      <c r="D738" s="6">
        <f>SUMIF(Tabla1[SEMANA],Tabla3[[#This Row],[Nº DE SEMANA]],Tabla1[GROSS])</f>
        <v>0</v>
      </c>
      <c r="E738" s="6">
        <f>SUMIF(Tabla1[SEMANA],Tabla3[[#This Row],[Nº DE SEMANA]],Tabla1[NETO EN PPRO8])</f>
        <v>0</v>
      </c>
      <c r="F738" s="6">
        <f>SUMIF(Tabla1[SEMANA],Tabla3[[#This Row],[Nº DE SEMANA]],Tabla1[FEES])</f>
        <v>0</v>
      </c>
      <c r="G738" s="6" t="str">
        <f t="shared" si="48"/>
        <v/>
      </c>
      <c r="H738" s="6">
        <f>COUNTIF('registro operativa'!$G$3:$G$11268,Tabla3[[#This Row],[Nº DE SEMANA]])</f>
        <v>0</v>
      </c>
      <c r="I738" s="6">
        <f>COUNTIFS('registro operativa'!$G$3:$G$11268,Tabla3[[#This Row],[Nº DE SEMANA]],'registro operativa'!$Y$3:$Y$11268,"&gt;0")</f>
        <v>0</v>
      </c>
      <c r="J738" s="6">
        <f>COUNTIFS('registro operativa'!$G$3:$G$11268,Tabla3[[#This Row],[Nº DE SEMANA]],'registro operativa'!$Y$3:$Y$11268,"&lt;0")</f>
        <v>0</v>
      </c>
      <c r="K738" s="6">
        <f>COUNTIFS('registro operativa'!$H$3:$H$11268,Tabla3[[#This Row],[Nº DE SEMANA]],'registro operativa'!$Y$3:$Y$11268,0)</f>
        <v>0</v>
      </c>
      <c r="L738" s="6" t="str">
        <f t="shared" si="49"/>
        <v/>
      </c>
      <c r="M738" s="6" t="str">
        <f>IFERROR(AVERAGEIFS('registro operativa'!$Y$3:$Y$11268,'registro operativa'!$G$3:$G$11268,Tabla3[[#This Row],[Nº DE SEMANA]],'registro operativa'!$Y$3:$Y$11268,"&gt;0"),"")</f>
        <v/>
      </c>
      <c r="N738" s="6" t="str">
        <f>IFERROR(AVERAGEIFS('registro operativa'!$Y$3:$Y$11268,'registro operativa'!$G$3:$G$11268,Tabla3[[#This Row],[Nº DE SEMANA]],'registro operativa'!$Y$3:$Y$11268,"&lt;0"),"")</f>
        <v/>
      </c>
      <c r="O738" s="6" t="str">
        <f t="shared" si="50"/>
        <v/>
      </c>
      <c r="P738" s="6" t="str">
        <f t="shared" si="51"/>
        <v/>
      </c>
      <c r="Q738" s="23"/>
      <c r="R738" s="23"/>
      <c r="S738" s="23"/>
    </row>
    <row r="739" spans="1:19" x14ac:dyDescent="0.25">
      <c r="A739" s="23"/>
      <c r="B739" s="23"/>
      <c r="C739" s="6">
        <f>IFERROR(COUNTIFS('registro operativa'!$AE$3:$AE$11268,1,'registro operativa'!$G$3:$G$11268,Tabla3[[#This Row],[Nº DE SEMANA]]),"")</f>
        <v>0</v>
      </c>
      <c r="D739" s="6">
        <f>SUMIF(Tabla1[SEMANA],Tabla3[[#This Row],[Nº DE SEMANA]],Tabla1[GROSS])</f>
        <v>0</v>
      </c>
      <c r="E739" s="6">
        <f>SUMIF(Tabla1[SEMANA],Tabla3[[#This Row],[Nº DE SEMANA]],Tabla1[NETO EN PPRO8])</f>
        <v>0</v>
      </c>
      <c r="F739" s="6">
        <f>SUMIF(Tabla1[SEMANA],Tabla3[[#This Row],[Nº DE SEMANA]],Tabla1[FEES])</f>
        <v>0</v>
      </c>
      <c r="G739" s="6" t="str">
        <f t="shared" si="48"/>
        <v/>
      </c>
      <c r="H739" s="6">
        <f>COUNTIF('registro operativa'!$G$3:$G$11268,Tabla3[[#This Row],[Nº DE SEMANA]])</f>
        <v>0</v>
      </c>
      <c r="I739" s="6">
        <f>COUNTIFS('registro operativa'!$G$3:$G$11268,Tabla3[[#This Row],[Nº DE SEMANA]],'registro operativa'!$Y$3:$Y$11268,"&gt;0")</f>
        <v>0</v>
      </c>
      <c r="J739" s="6">
        <f>COUNTIFS('registro operativa'!$G$3:$G$11268,Tabla3[[#This Row],[Nº DE SEMANA]],'registro operativa'!$Y$3:$Y$11268,"&lt;0")</f>
        <v>0</v>
      </c>
      <c r="K739" s="6">
        <f>COUNTIFS('registro operativa'!$H$3:$H$11268,Tabla3[[#This Row],[Nº DE SEMANA]],'registro operativa'!$Y$3:$Y$11268,0)</f>
        <v>0</v>
      </c>
      <c r="L739" s="6" t="str">
        <f t="shared" si="49"/>
        <v/>
      </c>
      <c r="M739" s="6" t="str">
        <f>IFERROR(AVERAGEIFS('registro operativa'!$Y$3:$Y$11268,'registro operativa'!$G$3:$G$11268,Tabla3[[#This Row],[Nº DE SEMANA]],'registro operativa'!$Y$3:$Y$11268,"&gt;0"),"")</f>
        <v/>
      </c>
      <c r="N739" s="6" t="str">
        <f>IFERROR(AVERAGEIFS('registro operativa'!$Y$3:$Y$11268,'registro operativa'!$G$3:$G$11268,Tabla3[[#This Row],[Nº DE SEMANA]],'registro operativa'!$Y$3:$Y$11268,"&lt;0"),"")</f>
        <v/>
      </c>
      <c r="O739" s="6" t="str">
        <f t="shared" si="50"/>
        <v/>
      </c>
      <c r="P739" s="6" t="str">
        <f t="shared" si="51"/>
        <v/>
      </c>
      <c r="Q739" s="23"/>
      <c r="R739" s="23"/>
      <c r="S739" s="23"/>
    </row>
    <row r="740" spans="1:19" x14ac:dyDescent="0.25">
      <c r="A740" s="23"/>
      <c r="B740" s="23"/>
      <c r="C740" s="6">
        <f>IFERROR(COUNTIFS('registro operativa'!$AE$3:$AE$11268,1,'registro operativa'!$G$3:$G$11268,Tabla3[[#This Row],[Nº DE SEMANA]]),"")</f>
        <v>0</v>
      </c>
      <c r="D740" s="6">
        <f>SUMIF(Tabla1[SEMANA],Tabla3[[#This Row],[Nº DE SEMANA]],Tabla1[GROSS])</f>
        <v>0</v>
      </c>
      <c r="E740" s="6">
        <f>SUMIF(Tabla1[SEMANA],Tabla3[[#This Row],[Nº DE SEMANA]],Tabla1[NETO EN PPRO8])</f>
        <v>0</v>
      </c>
      <c r="F740" s="6">
        <f>SUMIF(Tabla1[SEMANA],Tabla3[[#This Row],[Nº DE SEMANA]],Tabla1[FEES])</f>
        <v>0</v>
      </c>
      <c r="G740" s="6" t="str">
        <f t="shared" si="48"/>
        <v/>
      </c>
      <c r="H740" s="6">
        <f>COUNTIF('registro operativa'!$G$3:$G$11268,Tabla3[[#This Row],[Nº DE SEMANA]])</f>
        <v>0</v>
      </c>
      <c r="I740" s="6">
        <f>COUNTIFS('registro operativa'!$G$3:$G$11268,Tabla3[[#This Row],[Nº DE SEMANA]],'registro operativa'!$Y$3:$Y$11268,"&gt;0")</f>
        <v>0</v>
      </c>
      <c r="J740" s="6">
        <f>COUNTIFS('registro operativa'!$G$3:$G$11268,Tabla3[[#This Row],[Nº DE SEMANA]],'registro operativa'!$Y$3:$Y$11268,"&lt;0")</f>
        <v>0</v>
      </c>
      <c r="K740" s="6">
        <f>COUNTIFS('registro operativa'!$H$3:$H$11268,Tabla3[[#This Row],[Nº DE SEMANA]],'registro operativa'!$Y$3:$Y$11268,0)</f>
        <v>0</v>
      </c>
      <c r="L740" s="6" t="str">
        <f t="shared" si="49"/>
        <v/>
      </c>
      <c r="M740" s="6" t="str">
        <f>IFERROR(AVERAGEIFS('registro operativa'!$Y$3:$Y$11268,'registro operativa'!$G$3:$G$11268,Tabla3[[#This Row],[Nº DE SEMANA]],'registro operativa'!$Y$3:$Y$11268,"&gt;0"),"")</f>
        <v/>
      </c>
      <c r="N740" s="6" t="str">
        <f>IFERROR(AVERAGEIFS('registro operativa'!$Y$3:$Y$11268,'registro operativa'!$G$3:$G$11268,Tabla3[[#This Row],[Nº DE SEMANA]],'registro operativa'!$Y$3:$Y$11268,"&lt;0"),"")</f>
        <v/>
      </c>
      <c r="O740" s="6" t="str">
        <f t="shared" si="50"/>
        <v/>
      </c>
      <c r="P740" s="6" t="str">
        <f t="shared" si="51"/>
        <v/>
      </c>
      <c r="Q740" s="23"/>
      <c r="R740" s="23"/>
      <c r="S740" s="23"/>
    </row>
    <row r="741" spans="1:19" x14ac:dyDescent="0.25">
      <c r="A741" s="23"/>
      <c r="B741" s="23"/>
      <c r="C741" s="6">
        <f>IFERROR(COUNTIFS('registro operativa'!$AE$3:$AE$11268,1,'registro operativa'!$G$3:$G$11268,Tabla3[[#This Row],[Nº DE SEMANA]]),"")</f>
        <v>0</v>
      </c>
      <c r="D741" s="6">
        <f>SUMIF(Tabla1[SEMANA],Tabla3[[#This Row],[Nº DE SEMANA]],Tabla1[GROSS])</f>
        <v>0</v>
      </c>
      <c r="E741" s="6">
        <f>SUMIF(Tabla1[SEMANA],Tabla3[[#This Row],[Nº DE SEMANA]],Tabla1[NETO EN PPRO8])</f>
        <v>0</v>
      </c>
      <c r="F741" s="6">
        <f>SUMIF(Tabla1[SEMANA],Tabla3[[#This Row],[Nº DE SEMANA]],Tabla1[FEES])</f>
        <v>0</v>
      </c>
      <c r="G741" s="6" t="str">
        <f t="shared" si="48"/>
        <v/>
      </c>
      <c r="H741" s="6">
        <f>COUNTIF('registro operativa'!$G$3:$G$11268,Tabla3[[#This Row],[Nº DE SEMANA]])</f>
        <v>0</v>
      </c>
      <c r="I741" s="6">
        <f>COUNTIFS('registro operativa'!$G$3:$G$11268,Tabla3[[#This Row],[Nº DE SEMANA]],'registro operativa'!$Y$3:$Y$11268,"&gt;0")</f>
        <v>0</v>
      </c>
      <c r="J741" s="6">
        <f>COUNTIFS('registro operativa'!$G$3:$G$11268,Tabla3[[#This Row],[Nº DE SEMANA]],'registro operativa'!$Y$3:$Y$11268,"&lt;0")</f>
        <v>0</v>
      </c>
      <c r="K741" s="6">
        <f>COUNTIFS('registro operativa'!$H$3:$H$11268,Tabla3[[#This Row],[Nº DE SEMANA]],'registro operativa'!$Y$3:$Y$11268,0)</f>
        <v>0</v>
      </c>
      <c r="L741" s="6" t="str">
        <f t="shared" si="49"/>
        <v/>
      </c>
      <c r="M741" s="6" t="str">
        <f>IFERROR(AVERAGEIFS('registro operativa'!$Y$3:$Y$11268,'registro operativa'!$G$3:$G$11268,Tabla3[[#This Row],[Nº DE SEMANA]],'registro operativa'!$Y$3:$Y$11268,"&gt;0"),"")</f>
        <v/>
      </c>
      <c r="N741" s="6" t="str">
        <f>IFERROR(AVERAGEIFS('registro operativa'!$Y$3:$Y$11268,'registro operativa'!$G$3:$G$11268,Tabla3[[#This Row],[Nº DE SEMANA]],'registro operativa'!$Y$3:$Y$11268,"&lt;0"),"")</f>
        <v/>
      </c>
      <c r="O741" s="6" t="str">
        <f t="shared" si="50"/>
        <v/>
      </c>
      <c r="P741" s="6" t="str">
        <f t="shared" si="51"/>
        <v/>
      </c>
      <c r="Q741" s="23"/>
      <c r="R741" s="23"/>
      <c r="S741" s="23"/>
    </row>
    <row r="742" spans="1:19" x14ac:dyDescent="0.25">
      <c r="A742" s="23"/>
      <c r="B742" s="23"/>
      <c r="C742" s="6">
        <f>IFERROR(COUNTIFS('registro operativa'!$AE$3:$AE$11268,1,'registro operativa'!$G$3:$G$11268,Tabla3[[#This Row],[Nº DE SEMANA]]),"")</f>
        <v>0</v>
      </c>
      <c r="D742" s="6">
        <f>SUMIF(Tabla1[SEMANA],Tabla3[[#This Row],[Nº DE SEMANA]],Tabla1[GROSS])</f>
        <v>0</v>
      </c>
      <c r="E742" s="6">
        <f>SUMIF(Tabla1[SEMANA],Tabla3[[#This Row],[Nº DE SEMANA]],Tabla1[NETO EN PPRO8])</f>
        <v>0</v>
      </c>
      <c r="F742" s="6">
        <f>SUMIF(Tabla1[SEMANA],Tabla3[[#This Row],[Nº DE SEMANA]],Tabla1[FEES])</f>
        <v>0</v>
      </c>
      <c r="G742" s="6" t="str">
        <f t="shared" si="48"/>
        <v/>
      </c>
      <c r="H742" s="6">
        <f>COUNTIF('registro operativa'!$G$3:$G$11268,Tabla3[[#This Row],[Nº DE SEMANA]])</f>
        <v>0</v>
      </c>
      <c r="I742" s="6">
        <f>COUNTIFS('registro operativa'!$G$3:$G$11268,Tabla3[[#This Row],[Nº DE SEMANA]],'registro operativa'!$Y$3:$Y$11268,"&gt;0")</f>
        <v>0</v>
      </c>
      <c r="J742" s="6">
        <f>COUNTIFS('registro operativa'!$G$3:$G$11268,Tabla3[[#This Row],[Nº DE SEMANA]],'registro operativa'!$Y$3:$Y$11268,"&lt;0")</f>
        <v>0</v>
      </c>
      <c r="K742" s="6">
        <f>COUNTIFS('registro operativa'!$H$3:$H$11268,Tabla3[[#This Row],[Nº DE SEMANA]],'registro operativa'!$Y$3:$Y$11268,0)</f>
        <v>0</v>
      </c>
      <c r="L742" s="6" t="str">
        <f t="shared" si="49"/>
        <v/>
      </c>
      <c r="M742" s="6" t="str">
        <f>IFERROR(AVERAGEIFS('registro operativa'!$Y$3:$Y$11268,'registro operativa'!$G$3:$G$11268,Tabla3[[#This Row],[Nº DE SEMANA]],'registro operativa'!$Y$3:$Y$11268,"&gt;0"),"")</f>
        <v/>
      </c>
      <c r="N742" s="6" t="str">
        <f>IFERROR(AVERAGEIFS('registro operativa'!$Y$3:$Y$11268,'registro operativa'!$G$3:$G$11268,Tabla3[[#This Row],[Nº DE SEMANA]],'registro operativa'!$Y$3:$Y$11268,"&lt;0"),"")</f>
        <v/>
      </c>
      <c r="O742" s="6" t="str">
        <f t="shared" si="50"/>
        <v/>
      </c>
      <c r="P742" s="6" t="str">
        <f t="shared" si="51"/>
        <v/>
      </c>
      <c r="Q742" s="23"/>
      <c r="R742" s="23"/>
      <c r="S742" s="23"/>
    </row>
    <row r="743" spans="1:19" x14ac:dyDescent="0.25">
      <c r="A743" s="23"/>
      <c r="B743" s="23"/>
      <c r="C743" s="6">
        <f>IFERROR(COUNTIFS('registro operativa'!$AE$3:$AE$11268,1,'registro operativa'!$G$3:$G$11268,Tabla3[[#This Row],[Nº DE SEMANA]]),"")</f>
        <v>0</v>
      </c>
      <c r="D743" s="6">
        <f>SUMIF(Tabla1[SEMANA],Tabla3[[#This Row],[Nº DE SEMANA]],Tabla1[GROSS])</f>
        <v>0</v>
      </c>
      <c r="E743" s="6">
        <f>SUMIF(Tabla1[SEMANA],Tabla3[[#This Row],[Nº DE SEMANA]],Tabla1[NETO EN PPRO8])</f>
        <v>0</v>
      </c>
      <c r="F743" s="6">
        <f>SUMIF(Tabla1[SEMANA],Tabla3[[#This Row],[Nº DE SEMANA]],Tabla1[FEES])</f>
        <v>0</v>
      </c>
      <c r="G743" s="6" t="str">
        <f t="shared" si="48"/>
        <v/>
      </c>
      <c r="H743" s="6">
        <f>COUNTIF('registro operativa'!$G$3:$G$11268,Tabla3[[#This Row],[Nº DE SEMANA]])</f>
        <v>0</v>
      </c>
      <c r="I743" s="6">
        <f>COUNTIFS('registro operativa'!$G$3:$G$11268,Tabla3[[#This Row],[Nº DE SEMANA]],'registro operativa'!$Y$3:$Y$11268,"&gt;0")</f>
        <v>0</v>
      </c>
      <c r="J743" s="6">
        <f>COUNTIFS('registro operativa'!$G$3:$G$11268,Tabla3[[#This Row],[Nº DE SEMANA]],'registro operativa'!$Y$3:$Y$11268,"&lt;0")</f>
        <v>0</v>
      </c>
      <c r="K743" s="6">
        <f>COUNTIFS('registro operativa'!$H$3:$H$11268,Tabla3[[#This Row],[Nº DE SEMANA]],'registro operativa'!$Y$3:$Y$11268,0)</f>
        <v>0</v>
      </c>
      <c r="L743" s="6" t="str">
        <f t="shared" si="49"/>
        <v/>
      </c>
      <c r="M743" s="6" t="str">
        <f>IFERROR(AVERAGEIFS('registro operativa'!$Y$3:$Y$11268,'registro operativa'!$G$3:$G$11268,Tabla3[[#This Row],[Nº DE SEMANA]],'registro operativa'!$Y$3:$Y$11268,"&gt;0"),"")</f>
        <v/>
      </c>
      <c r="N743" s="6" t="str">
        <f>IFERROR(AVERAGEIFS('registro operativa'!$Y$3:$Y$11268,'registro operativa'!$G$3:$G$11268,Tabla3[[#This Row],[Nº DE SEMANA]],'registro operativa'!$Y$3:$Y$11268,"&lt;0"),"")</f>
        <v/>
      </c>
      <c r="O743" s="6" t="str">
        <f t="shared" si="50"/>
        <v/>
      </c>
      <c r="P743" s="6" t="str">
        <f t="shared" si="51"/>
        <v/>
      </c>
      <c r="Q743" s="23"/>
      <c r="R743" s="23"/>
      <c r="S743" s="23"/>
    </row>
    <row r="744" spans="1:19" x14ac:dyDescent="0.25">
      <c r="A744" s="23"/>
      <c r="B744" s="23"/>
      <c r="C744" s="6">
        <f>IFERROR(COUNTIFS('registro operativa'!$AE$3:$AE$11268,1,'registro operativa'!$G$3:$G$11268,Tabla3[[#This Row],[Nº DE SEMANA]]),"")</f>
        <v>0</v>
      </c>
      <c r="D744" s="6">
        <f>SUMIF(Tabla1[SEMANA],Tabla3[[#This Row],[Nº DE SEMANA]],Tabla1[GROSS])</f>
        <v>0</v>
      </c>
      <c r="E744" s="6">
        <f>SUMIF(Tabla1[SEMANA],Tabla3[[#This Row],[Nº DE SEMANA]],Tabla1[NETO EN PPRO8])</f>
        <v>0</v>
      </c>
      <c r="F744" s="6">
        <f>SUMIF(Tabla1[SEMANA],Tabla3[[#This Row],[Nº DE SEMANA]],Tabla1[FEES])</f>
        <v>0</v>
      </c>
      <c r="G744" s="6" t="str">
        <f t="shared" si="48"/>
        <v/>
      </c>
      <c r="H744" s="6">
        <f>COUNTIF('registro operativa'!$G$3:$G$11268,Tabla3[[#This Row],[Nº DE SEMANA]])</f>
        <v>0</v>
      </c>
      <c r="I744" s="6">
        <f>COUNTIFS('registro operativa'!$G$3:$G$11268,Tabla3[[#This Row],[Nº DE SEMANA]],'registro operativa'!$Y$3:$Y$11268,"&gt;0")</f>
        <v>0</v>
      </c>
      <c r="J744" s="6">
        <f>COUNTIFS('registro operativa'!$G$3:$G$11268,Tabla3[[#This Row],[Nº DE SEMANA]],'registro operativa'!$Y$3:$Y$11268,"&lt;0")</f>
        <v>0</v>
      </c>
      <c r="K744" s="6">
        <f>COUNTIFS('registro operativa'!$H$3:$H$11268,Tabla3[[#This Row],[Nº DE SEMANA]],'registro operativa'!$Y$3:$Y$11268,0)</f>
        <v>0</v>
      </c>
      <c r="L744" s="6" t="str">
        <f t="shared" si="49"/>
        <v/>
      </c>
      <c r="M744" s="6" t="str">
        <f>IFERROR(AVERAGEIFS('registro operativa'!$Y$3:$Y$11268,'registro operativa'!$G$3:$G$11268,Tabla3[[#This Row],[Nº DE SEMANA]],'registro operativa'!$Y$3:$Y$11268,"&gt;0"),"")</f>
        <v/>
      </c>
      <c r="N744" s="6" t="str">
        <f>IFERROR(AVERAGEIFS('registro operativa'!$Y$3:$Y$11268,'registro operativa'!$G$3:$G$11268,Tabla3[[#This Row],[Nº DE SEMANA]],'registro operativa'!$Y$3:$Y$11268,"&lt;0"),"")</f>
        <v/>
      </c>
      <c r="O744" s="6" t="str">
        <f t="shared" si="50"/>
        <v/>
      </c>
      <c r="P744" s="6" t="str">
        <f t="shared" si="51"/>
        <v/>
      </c>
      <c r="Q744" s="23"/>
      <c r="R744" s="23"/>
      <c r="S744" s="23"/>
    </row>
    <row r="745" spans="1:19" x14ac:dyDescent="0.25">
      <c r="A745" s="23"/>
      <c r="B745" s="23"/>
      <c r="C745" s="6">
        <f>IFERROR(COUNTIFS('registro operativa'!$AE$3:$AE$11268,1,'registro operativa'!$G$3:$G$11268,Tabla3[[#This Row],[Nº DE SEMANA]]),"")</f>
        <v>0</v>
      </c>
      <c r="D745" s="6">
        <f>SUMIF(Tabla1[SEMANA],Tabla3[[#This Row],[Nº DE SEMANA]],Tabla1[GROSS])</f>
        <v>0</v>
      </c>
      <c r="E745" s="6">
        <f>SUMIF(Tabla1[SEMANA],Tabla3[[#This Row],[Nº DE SEMANA]],Tabla1[NETO EN PPRO8])</f>
        <v>0</v>
      </c>
      <c r="F745" s="6">
        <f>SUMIF(Tabla1[SEMANA],Tabla3[[#This Row],[Nº DE SEMANA]],Tabla1[FEES])</f>
        <v>0</v>
      </c>
      <c r="G745" s="6" t="str">
        <f t="shared" si="48"/>
        <v/>
      </c>
      <c r="H745" s="6">
        <f>COUNTIF('registro operativa'!$G$3:$G$11268,Tabla3[[#This Row],[Nº DE SEMANA]])</f>
        <v>0</v>
      </c>
      <c r="I745" s="6">
        <f>COUNTIFS('registro operativa'!$G$3:$G$11268,Tabla3[[#This Row],[Nº DE SEMANA]],'registro operativa'!$Y$3:$Y$11268,"&gt;0")</f>
        <v>0</v>
      </c>
      <c r="J745" s="6">
        <f>COUNTIFS('registro operativa'!$G$3:$G$11268,Tabla3[[#This Row],[Nº DE SEMANA]],'registro operativa'!$Y$3:$Y$11268,"&lt;0")</f>
        <v>0</v>
      </c>
      <c r="K745" s="6">
        <f>COUNTIFS('registro operativa'!$H$3:$H$11268,Tabla3[[#This Row],[Nº DE SEMANA]],'registro operativa'!$Y$3:$Y$11268,0)</f>
        <v>0</v>
      </c>
      <c r="L745" s="6" t="str">
        <f t="shared" si="49"/>
        <v/>
      </c>
      <c r="M745" s="6" t="str">
        <f>IFERROR(AVERAGEIFS('registro operativa'!$Y$3:$Y$11268,'registro operativa'!$G$3:$G$11268,Tabla3[[#This Row],[Nº DE SEMANA]],'registro operativa'!$Y$3:$Y$11268,"&gt;0"),"")</f>
        <v/>
      </c>
      <c r="N745" s="6" t="str">
        <f>IFERROR(AVERAGEIFS('registro operativa'!$Y$3:$Y$11268,'registro operativa'!$G$3:$G$11268,Tabla3[[#This Row],[Nº DE SEMANA]],'registro operativa'!$Y$3:$Y$11268,"&lt;0"),"")</f>
        <v/>
      </c>
      <c r="O745" s="6" t="str">
        <f t="shared" si="50"/>
        <v/>
      </c>
      <c r="P745" s="6" t="str">
        <f t="shared" si="51"/>
        <v/>
      </c>
      <c r="Q745" s="23"/>
      <c r="R745" s="23"/>
      <c r="S745" s="23"/>
    </row>
    <row r="746" spans="1:19" x14ac:dyDescent="0.25">
      <c r="A746" s="23"/>
      <c r="B746" s="23"/>
      <c r="C746" s="6">
        <f>IFERROR(COUNTIFS('registro operativa'!$AE$3:$AE$11268,1,'registro operativa'!$G$3:$G$11268,Tabla3[[#This Row],[Nº DE SEMANA]]),"")</f>
        <v>0</v>
      </c>
      <c r="D746" s="6">
        <f>SUMIF(Tabla1[SEMANA],Tabla3[[#This Row],[Nº DE SEMANA]],Tabla1[GROSS])</f>
        <v>0</v>
      </c>
      <c r="E746" s="6">
        <f>SUMIF(Tabla1[SEMANA],Tabla3[[#This Row],[Nº DE SEMANA]],Tabla1[NETO EN PPRO8])</f>
        <v>0</v>
      </c>
      <c r="F746" s="6">
        <f>SUMIF(Tabla1[SEMANA],Tabla3[[#This Row],[Nº DE SEMANA]],Tabla1[FEES])</f>
        <v>0</v>
      </c>
      <c r="G746" s="6" t="str">
        <f t="shared" si="48"/>
        <v/>
      </c>
      <c r="H746" s="6">
        <f>COUNTIF('registro operativa'!$G$3:$G$11268,Tabla3[[#This Row],[Nº DE SEMANA]])</f>
        <v>0</v>
      </c>
      <c r="I746" s="6">
        <f>COUNTIFS('registro operativa'!$G$3:$G$11268,Tabla3[[#This Row],[Nº DE SEMANA]],'registro operativa'!$Y$3:$Y$11268,"&gt;0")</f>
        <v>0</v>
      </c>
      <c r="J746" s="6">
        <f>COUNTIFS('registro operativa'!$G$3:$G$11268,Tabla3[[#This Row],[Nº DE SEMANA]],'registro operativa'!$Y$3:$Y$11268,"&lt;0")</f>
        <v>0</v>
      </c>
      <c r="K746" s="6">
        <f>COUNTIFS('registro operativa'!$H$3:$H$11268,Tabla3[[#This Row],[Nº DE SEMANA]],'registro operativa'!$Y$3:$Y$11268,0)</f>
        <v>0</v>
      </c>
      <c r="L746" s="6" t="str">
        <f t="shared" si="49"/>
        <v/>
      </c>
      <c r="M746" s="6" t="str">
        <f>IFERROR(AVERAGEIFS('registro operativa'!$Y$3:$Y$11268,'registro operativa'!$G$3:$G$11268,Tabla3[[#This Row],[Nº DE SEMANA]],'registro operativa'!$Y$3:$Y$11268,"&gt;0"),"")</f>
        <v/>
      </c>
      <c r="N746" s="6" t="str">
        <f>IFERROR(AVERAGEIFS('registro operativa'!$Y$3:$Y$11268,'registro operativa'!$G$3:$G$11268,Tabla3[[#This Row],[Nº DE SEMANA]],'registro operativa'!$Y$3:$Y$11268,"&lt;0"),"")</f>
        <v/>
      </c>
      <c r="O746" s="6" t="str">
        <f t="shared" si="50"/>
        <v/>
      </c>
      <c r="P746" s="6" t="str">
        <f t="shared" si="51"/>
        <v/>
      </c>
      <c r="Q746" s="23"/>
      <c r="R746" s="23"/>
      <c r="S746" s="23"/>
    </row>
    <row r="747" spans="1:19" x14ac:dyDescent="0.25">
      <c r="A747" s="23"/>
      <c r="B747" s="23"/>
      <c r="C747" s="6">
        <f>IFERROR(COUNTIFS('registro operativa'!$AE$3:$AE$11268,1,'registro operativa'!$G$3:$G$11268,Tabla3[[#This Row],[Nº DE SEMANA]]),"")</f>
        <v>0</v>
      </c>
      <c r="D747" s="6">
        <f>SUMIF(Tabla1[SEMANA],Tabla3[[#This Row],[Nº DE SEMANA]],Tabla1[GROSS])</f>
        <v>0</v>
      </c>
      <c r="E747" s="6">
        <f>SUMIF(Tabla1[SEMANA],Tabla3[[#This Row],[Nº DE SEMANA]],Tabla1[NETO EN PPRO8])</f>
        <v>0</v>
      </c>
      <c r="F747" s="6">
        <f>SUMIF(Tabla1[SEMANA],Tabla3[[#This Row],[Nº DE SEMANA]],Tabla1[FEES])</f>
        <v>0</v>
      </c>
      <c r="G747" s="6" t="str">
        <f t="shared" si="48"/>
        <v/>
      </c>
      <c r="H747" s="6">
        <f>COUNTIF('registro operativa'!$G$3:$G$11268,Tabla3[[#This Row],[Nº DE SEMANA]])</f>
        <v>0</v>
      </c>
      <c r="I747" s="6">
        <f>COUNTIFS('registro operativa'!$G$3:$G$11268,Tabla3[[#This Row],[Nº DE SEMANA]],'registro operativa'!$Y$3:$Y$11268,"&gt;0")</f>
        <v>0</v>
      </c>
      <c r="J747" s="6">
        <f>COUNTIFS('registro operativa'!$G$3:$G$11268,Tabla3[[#This Row],[Nº DE SEMANA]],'registro operativa'!$Y$3:$Y$11268,"&lt;0")</f>
        <v>0</v>
      </c>
      <c r="K747" s="6">
        <f>COUNTIFS('registro operativa'!$H$3:$H$11268,Tabla3[[#This Row],[Nº DE SEMANA]],'registro operativa'!$Y$3:$Y$11268,0)</f>
        <v>0</v>
      </c>
      <c r="L747" s="6" t="str">
        <f t="shared" si="49"/>
        <v/>
      </c>
      <c r="M747" s="6" t="str">
        <f>IFERROR(AVERAGEIFS('registro operativa'!$Y$3:$Y$11268,'registro operativa'!$G$3:$G$11268,Tabla3[[#This Row],[Nº DE SEMANA]],'registro operativa'!$Y$3:$Y$11268,"&gt;0"),"")</f>
        <v/>
      </c>
      <c r="N747" s="6" t="str">
        <f>IFERROR(AVERAGEIFS('registro operativa'!$Y$3:$Y$11268,'registro operativa'!$G$3:$G$11268,Tabla3[[#This Row],[Nº DE SEMANA]],'registro operativa'!$Y$3:$Y$11268,"&lt;0"),"")</f>
        <v/>
      </c>
      <c r="O747" s="6" t="str">
        <f t="shared" si="50"/>
        <v/>
      </c>
      <c r="P747" s="6" t="str">
        <f t="shared" si="51"/>
        <v/>
      </c>
      <c r="Q747" s="23"/>
      <c r="R747" s="23"/>
      <c r="S747" s="23"/>
    </row>
    <row r="748" spans="1:19" x14ac:dyDescent="0.25">
      <c r="A748" s="23"/>
      <c r="B748" s="23"/>
      <c r="C748" s="6">
        <f>IFERROR(COUNTIFS('registro operativa'!$AE$3:$AE$11268,1,'registro operativa'!$G$3:$G$11268,Tabla3[[#This Row],[Nº DE SEMANA]]),"")</f>
        <v>0</v>
      </c>
      <c r="D748" s="6">
        <f>SUMIF(Tabla1[SEMANA],Tabla3[[#This Row],[Nº DE SEMANA]],Tabla1[GROSS])</f>
        <v>0</v>
      </c>
      <c r="E748" s="6">
        <f>SUMIF(Tabla1[SEMANA],Tabla3[[#This Row],[Nº DE SEMANA]],Tabla1[NETO EN PPRO8])</f>
        <v>0</v>
      </c>
      <c r="F748" s="6">
        <f>SUMIF(Tabla1[SEMANA],Tabla3[[#This Row],[Nº DE SEMANA]],Tabla1[FEES])</f>
        <v>0</v>
      </c>
      <c r="G748" s="6" t="str">
        <f t="shared" si="48"/>
        <v/>
      </c>
      <c r="H748" s="6">
        <f>COUNTIF('registro operativa'!$G$3:$G$11268,Tabla3[[#This Row],[Nº DE SEMANA]])</f>
        <v>0</v>
      </c>
      <c r="I748" s="6">
        <f>COUNTIFS('registro operativa'!$G$3:$G$11268,Tabla3[[#This Row],[Nº DE SEMANA]],'registro operativa'!$Y$3:$Y$11268,"&gt;0")</f>
        <v>0</v>
      </c>
      <c r="J748" s="6">
        <f>COUNTIFS('registro operativa'!$G$3:$G$11268,Tabla3[[#This Row],[Nº DE SEMANA]],'registro operativa'!$Y$3:$Y$11268,"&lt;0")</f>
        <v>0</v>
      </c>
      <c r="K748" s="6">
        <f>COUNTIFS('registro operativa'!$H$3:$H$11268,Tabla3[[#This Row],[Nº DE SEMANA]],'registro operativa'!$Y$3:$Y$11268,0)</f>
        <v>0</v>
      </c>
      <c r="L748" s="6" t="str">
        <f t="shared" si="49"/>
        <v/>
      </c>
      <c r="M748" s="6" t="str">
        <f>IFERROR(AVERAGEIFS('registro operativa'!$Y$3:$Y$11268,'registro operativa'!$G$3:$G$11268,Tabla3[[#This Row],[Nº DE SEMANA]],'registro operativa'!$Y$3:$Y$11268,"&gt;0"),"")</f>
        <v/>
      </c>
      <c r="N748" s="6" t="str">
        <f>IFERROR(AVERAGEIFS('registro operativa'!$Y$3:$Y$11268,'registro operativa'!$G$3:$G$11268,Tabla3[[#This Row],[Nº DE SEMANA]],'registro operativa'!$Y$3:$Y$11268,"&lt;0"),"")</f>
        <v/>
      </c>
      <c r="O748" s="6" t="str">
        <f t="shared" si="50"/>
        <v/>
      </c>
      <c r="P748" s="6" t="str">
        <f t="shared" si="51"/>
        <v/>
      </c>
      <c r="Q748" s="23"/>
      <c r="R748" s="23"/>
      <c r="S748" s="23"/>
    </row>
    <row r="749" spans="1:19" x14ac:dyDescent="0.25">
      <c r="A749" s="23"/>
      <c r="B749" s="23"/>
      <c r="C749" s="6">
        <f>IFERROR(COUNTIFS('registro operativa'!$AE$3:$AE$11268,1,'registro operativa'!$G$3:$G$11268,Tabla3[[#This Row],[Nº DE SEMANA]]),"")</f>
        <v>0</v>
      </c>
      <c r="D749" s="6">
        <f>SUMIF(Tabla1[SEMANA],Tabla3[[#This Row],[Nº DE SEMANA]],Tabla1[GROSS])</f>
        <v>0</v>
      </c>
      <c r="E749" s="6">
        <f>SUMIF(Tabla1[SEMANA],Tabla3[[#This Row],[Nº DE SEMANA]],Tabla1[NETO EN PPRO8])</f>
        <v>0</v>
      </c>
      <c r="F749" s="6">
        <f>SUMIF(Tabla1[SEMANA],Tabla3[[#This Row],[Nº DE SEMANA]],Tabla1[FEES])</f>
        <v>0</v>
      </c>
      <c r="G749" s="6" t="str">
        <f t="shared" si="48"/>
        <v/>
      </c>
      <c r="H749" s="6">
        <f>COUNTIF('registro operativa'!$G$3:$G$11268,Tabla3[[#This Row],[Nº DE SEMANA]])</f>
        <v>0</v>
      </c>
      <c r="I749" s="6">
        <f>COUNTIFS('registro operativa'!$G$3:$G$11268,Tabla3[[#This Row],[Nº DE SEMANA]],'registro operativa'!$Y$3:$Y$11268,"&gt;0")</f>
        <v>0</v>
      </c>
      <c r="J749" s="6">
        <f>COUNTIFS('registro operativa'!$G$3:$G$11268,Tabla3[[#This Row],[Nº DE SEMANA]],'registro operativa'!$Y$3:$Y$11268,"&lt;0")</f>
        <v>0</v>
      </c>
      <c r="K749" s="6">
        <f>COUNTIFS('registro operativa'!$H$3:$H$11268,Tabla3[[#This Row],[Nº DE SEMANA]],'registro operativa'!$Y$3:$Y$11268,0)</f>
        <v>0</v>
      </c>
      <c r="L749" s="6" t="str">
        <f t="shared" si="49"/>
        <v/>
      </c>
      <c r="M749" s="6" t="str">
        <f>IFERROR(AVERAGEIFS('registro operativa'!$Y$3:$Y$11268,'registro operativa'!$G$3:$G$11268,Tabla3[[#This Row],[Nº DE SEMANA]],'registro operativa'!$Y$3:$Y$11268,"&gt;0"),"")</f>
        <v/>
      </c>
      <c r="N749" s="6" t="str">
        <f>IFERROR(AVERAGEIFS('registro operativa'!$Y$3:$Y$11268,'registro operativa'!$G$3:$G$11268,Tabla3[[#This Row],[Nº DE SEMANA]],'registro operativa'!$Y$3:$Y$11268,"&lt;0"),"")</f>
        <v/>
      </c>
      <c r="O749" s="6" t="str">
        <f t="shared" si="50"/>
        <v/>
      </c>
      <c r="P749" s="6" t="str">
        <f t="shared" si="51"/>
        <v/>
      </c>
      <c r="Q749" s="23"/>
      <c r="R749" s="23"/>
      <c r="S749" s="23"/>
    </row>
    <row r="750" spans="1:19" x14ac:dyDescent="0.25">
      <c r="A750" s="23"/>
      <c r="B750" s="23"/>
      <c r="C750" s="6">
        <f>IFERROR(COUNTIFS('registro operativa'!$AE$3:$AE$11268,1,'registro operativa'!$G$3:$G$11268,Tabla3[[#This Row],[Nº DE SEMANA]]),"")</f>
        <v>0</v>
      </c>
      <c r="D750" s="6">
        <f>SUMIF(Tabla1[SEMANA],Tabla3[[#This Row],[Nº DE SEMANA]],Tabla1[GROSS])</f>
        <v>0</v>
      </c>
      <c r="E750" s="6">
        <f>SUMIF(Tabla1[SEMANA],Tabla3[[#This Row],[Nº DE SEMANA]],Tabla1[NETO EN PPRO8])</f>
        <v>0</v>
      </c>
      <c r="F750" s="6">
        <f>SUMIF(Tabla1[SEMANA],Tabla3[[#This Row],[Nº DE SEMANA]],Tabla1[FEES])</f>
        <v>0</v>
      </c>
      <c r="G750" s="6" t="str">
        <f t="shared" si="48"/>
        <v/>
      </c>
      <c r="H750" s="6">
        <f>COUNTIF('registro operativa'!$G$3:$G$11268,Tabla3[[#This Row],[Nº DE SEMANA]])</f>
        <v>0</v>
      </c>
      <c r="I750" s="6">
        <f>COUNTIFS('registro operativa'!$G$3:$G$11268,Tabla3[[#This Row],[Nº DE SEMANA]],'registro operativa'!$Y$3:$Y$11268,"&gt;0")</f>
        <v>0</v>
      </c>
      <c r="J750" s="6">
        <f>COUNTIFS('registro operativa'!$G$3:$G$11268,Tabla3[[#This Row],[Nº DE SEMANA]],'registro operativa'!$Y$3:$Y$11268,"&lt;0")</f>
        <v>0</v>
      </c>
      <c r="K750" s="6">
        <f>COUNTIFS('registro operativa'!$H$3:$H$11268,Tabla3[[#This Row],[Nº DE SEMANA]],'registro operativa'!$Y$3:$Y$11268,0)</f>
        <v>0</v>
      </c>
      <c r="L750" s="6" t="str">
        <f t="shared" si="49"/>
        <v/>
      </c>
      <c r="M750" s="6" t="str">
        <f>IFERROR(AVERAGEIFS('registro operativa'!$Y$3:$Y$11268,'registro operativa'!$G$3:$G$11268,Tabla3[[#This Row],[Nº DE SEMANA]],'registro operativa'!$Y$3:$Y$11268,"&gt;0"),"")</f>
        <v/>
      </c>
      <c r="N750" s="6" t="str">
        <f>IFERROR(AVERAGEIFS('registro operativa'!$Y$3:$Y$11268,'registro operativa'!$G$3:$G$11268,Tabla3[[#This Row],[Nº DE SEMANA]],'registro operativa'!$Y$3:$Y$11268,"&lt;0"),"")</f>
        <v/>
      </c>
      <c r="O750" s="6" t="str">
        <f t="shared" si="50"/>
        <v/>
      </c>
      <c r="P750" s="6" t="str">
        <f t="shared" si="51"/>
        <v/>
      </c>
      <c r="Q750" s="23"/>
      <c r="R750" s="23"/>
      <c r="S750" s="23"/>
    </row>
    <row r="751" spans="1:19" x14ac:dyDescent="0.25">
      <c r="A751" s="23"/>
      <c r="B751" s="23"/>
      <c r="C751" s="6">
        <f>IFERROR(COUNTIFS('registro operativa'!$AE$3:$AE$11268,1,'registro operativa'!$G$3:$G$11268,Tabla3[[#This Row],[Nº DE SEMANA]]),"")</f>
        <v>0</v>
      </c>
      <c r="D751" s="6">
        <f>SUMIF(Tabla1[SEMANA],Tabla3[[#This Row],[Nº DE SEMANA]],Tabla1[GROSS])</f>
        <v>0</v>
      </c>
      <c r="E751" s="6">
        <f>SUMIF(Tabla1[SEMANA],Tabla3[[#This Row],[Nº DE SEMANA]],Tabla1[NETO EN PPRO8])</f>
        <v>0</v>
      </c>
      <c r="F751" s="6">
        <f>SUMIF(Tabla1[SEMANA],Tabla3[[#This Row],[Nº DE SEMANA]],Tabla1[FEES])</f>
        <v>0</v>
      </c>
      <c r="G751" s="6" t="str">
        <f t="shared" si="48"/>
        <v/>
      </c>
      <c r="H751" s="6">
        <f>COUNTIF('registro operativa'!$G$3:$G$11268,Tabla3[[#This Row],[Nº DE SEMANA]])</f>
        <v>0</v>
      </c>
      <c r="I751" s="6">
        <f>COUNTIFS('registro operativa'!$G$3:$G$11268,Tabla3[[#This Row],[Nº DE SEMANA]],'registro operativa'!$Y$3:$Y$11268,"&gt;0")</f>
        <v>0</v>
      </c>
      <c r="J751" s="6">
        <f>COUNTIFS('registro operativa'!$G$3:$G$11268,Tabla3[[#This Row],[Nº DE SEMANA]],'registro operativa'!$Y$3:$Y$11268,"&lt;0")</f>
        <v>0</v>
      </c>
      <c r="K751" s="6">
        <f>COUNTIFS('registro operativa'!$H$3:$H$11268,Tabla3[[#This Row],[Nº DE SEMANA]],'registro operativa'!$Y$3:$Y$11268,0)</f>
        <v>0</v>
      </c>
      <c r="L751" s="6" t="str">
        <f t="shared" si="49"/>
        <v/>
      </c>
      <c r="M751" s="6" t="str">
        <f>IFERROR(AVERAGEIFS('registro operativa'!$Y$3:$Y$11268,'registro operativa'!$G$3:$G$11268,Tabla3[[#This Row],[Nº DE SEMANA]],'registro operativa'!$Y$3:$Y$11268,"&gt;0"),"")</f>
        <v/>
      </c>
      <c r="N751" s="6" t="str">
        <f>IFERROR(AVERAGEIFS('registro operativa'!$Y$3:$Y$11268,'registro operativa'!$G$3:$G$11268,Tabla3[[#This Row],[Nº DE SEMANA]],'registro operativa'!$Y$3:$Y$11268,"&lt;0"),"")</f>
        <v/>
      </c>
      <c r="O751" s="6" t="str">
        <f t="shared" si="50"/>
        <v/>
      </c>
      <c r="P751" s="6" t="str">
        <f t="shared" si="51"/>
        <v/>
      </c>
      <c r="Q751" s="23"/>
      <c r="R751" s="23"/>
      <c r="S751" s="23"/>
    </row>
    <row r="752" spans="1:19" x14ac:dyDescent="0.25">
      <c r="A752" s="23"/>
      <c r="B752" s="23"/>
      <c r="C752" s="6">
        <f>IFERROR(COUNTIFS('registro operativa'!$AE$3:$AE$11268,1,'registro operativa'!$G$3:$G$11268,Tabla3[[#This Row],[Nº DE SEMANA]]),"")</f>
        <v>0</v>
      </c>
      <c r="D752" s="6">
        <f>SUMIF(Tabla1[SEMANA],Tabla3[[#This Row],[Nº DE SEMANA]],Tabla1[GROSS])</f>
        <v>0</v>
      </c>
      <c r="E752" s="6">
        <f>SUMIF(Tabla1[SEMANA],Tabla3[[#This Row],[Nº DE SEMANA]],Tabla1[NETO EN PPRO8])</f>
        <v>0</v>
      </c>
      <c r="F752" s="6">
        <f>SUMIF(Tabla1[SEMANA],Tabla3[[#This Row],[Nº DE SEMANA]],Tabla1[FEES])</f>
        <v>0</v>
      </c>
      <c r="G752" s="6" t="str">
        <f t="shared" si="48"/>
        <v/>
      </c>
      <c r="H752" s="6">
        <f>COUNTIF('registro operativa'!$G$3:$G$11268,Tabla3[[#This Row],[Nº DE SEMANA]])</f>
        <v>0</v>
      </c>
      <c r="I752" s="6">
        <f>COUNTIFS('registro operativa'!$G$3:$G$11268,Tabla3[[#This Row],[Nº DE SEMANA]],'registro operativa'!$Y$3:$Y$11268,"&gt;0")</f>
        <v>0</v>
      </c>
      <c r="J752" s="6">
        <f>COUNTIFS('registro operativa'!$G$3:$G$11268,Tabla3[[#This Row],[Nº DE SEMANA]],'registro operativa'!$Y$3:$Y$11268,"&lt;0")</f>
        <v>0</v>
      </c>
      <c r="K752" s="6">
        <f>COUNTIFS('registro operativa'!$H$3:$H$11268,Tabla3[[#This Row],[Nº DE SEMANA]],'registro operativa'!$Y$3:$Y$11268,0)</f>
        <v>0</v>
      </c>
      <c r="L752" s="6" t="str">
        <f t="shared" si="49"/>
        <v/>
      </c>
      <c r="M752" s="6" t="str">
        <f>IFERROR(AVERAGEIFS('registro operativa'!$Y$3:$Y$11268,'registro operativa'!$G$3:$G$11268,Tabla3[[#This Row],[Nº DE SEMANA]],'registro operativa'!$Y$3:$Y$11268,"&gt;0"),"")</f>
        <v/>
      </c>
      <c r="N752" s="6" t="str">
        <f>IFERROR(AVERAGEIFS('registro operativa'!$Y$3:$Y$11268,'registro operativa'!$G$3:$G$11268,Tabla3[[#This Row],[Nº DE SEMANA]],'registro operativa'!$Y$3:$Y$11268,"&lt;0"),"")</f>
        <v/>
      </c>
      <c r="O752" s="6" t="str">
        <f t="shared" si="50"/>
        <v/>
      </c>
      <c r="P752" s="6" t="str">
        <f t="shared" si="51"/>
        <v/>
      </c>
      <c r="Q752" s="23"/>
      <c r="R752" s="23"/>
      <c r="S752" s="23"/>
    </row>
    <row r="753" spans="1:19" x14ac:dyDescent="0.25">
      <c r="A753" s="23"/>
      <c r="B753" s="23"/>
      <c r="C753" s="6">
        <f>IFERROR(COUNTIFS('registro operativa'!$AE$3:$AE$11268,1,'registro operativa'!$G$3:$G$11268,Tabla3[[#This Row],[Nº DE SEMANA]]),"")</f>
        <v>0</v>
      </c>
      <c r="D753" s="6">
        <f>SUMIF(Tabla1[SEMANA],Tabla3[[#This Row],[Nº DE SEMANA]],Tabla1[GROSS])</f>
        <v>0</v>
      </c>
      <c r="E753" s="6">
        <f>SUMIF(Tabla1[SEMANA],Tabla3[[#This Row],[Nº DE SEMANA]],Tabla1[NETO EN PPRO8])</f>
        <v>0</v>
      </c>
      <c r="F753" s="6">
        <f>SUMIF(Tabla1[SEMANA],Tabla3[[#This Row],[Nº DE SEMANA]],Tabla1[FEES])</f>
        <v>0</v>
      </c>
      <c r="G753" s="6" t="str">
        <f t="shared" si="48"/>
        <v/>
      </c>
      <c r="H753" s="6">
        <f>COUNTIF('registro operativa'!$G$3:$G$11268,Tabla3[[#This Row],[Nº DE SEMANA]])</f>
        <v>0</v>
      </c>
      <c r="I753" s="6">
        <f>COUNTIFS('registro operativa'!$G$3:$G$11268,Tabla3[[#This Row],[Nº DE SEMANA]],'registro operativa'!$Y$3:$Y$11268,"&gt;0")</f>
        <v>0</v>
      </c>
      <c r="J753" s="6">
        <f>COUNTIFS('registro operativa'!$G$3:$G$11268,Tabla3[[#This Row],[Nº DE SEMANA]],'registro operativa'!$Y$3:$Y$11268,"&lt;0")</f>
        <v>0</v>
      </c>
      <c r="K753" s="6">
        <f>COUNTIFS('registro operativa'!$H$3:$H$11268,Tabla3[[#This Row],[Nº DE SEMANA]],'registro operativa'!$Y$3:$Y$11268,0)</f>
        <v>0</v>
      </c>
      <c r="L753" s="6" t="str">
        <f t="shared" si="49"/>
        <v/>
      </c>
      <c r="M753" s="6" t="str">
        <f>IFERROR(AVERAGEIFS('registro operativa'!$Y$3:$Y$11268,'registro operativa'!$G$3:$G$11268,Tabla3[[#This Row],[Nº DE SEMANA]],'registro operativa'!$Y$3:$Y$11268,"&gt;0"),"")</f>
        <v/>
      </c>
      <c r="N753" s="6" t="str">
        <f>IFERROR(AVERAGEIFS('registro operativa'!$Y$3:$Y$11268,'registro operativa'!$G$3:$G$11268,Tabla3[[#This Row],[Nº DE SEMANA]],'registro operativa'!$Y$3:$Y$11268,"&lt;0"),"")</f>
        <v/>
      </c>
      <c r="O753" s="6" t="str">
        <f t="shared" si="50"/>
        <v/>
      </c>
      <c r="P753" s="6" t="str">
        <f t="shared" si="51"/>
        <v/>
      </c>
      <c r="Q753" s="23"/>
      <c r="R753" s="23"/>
      <c r="S753" s="23"/>
    </row>
    <row r="754" spans="1:19" x14ac:dyDescent="0.25">
      <c r="A754" s="23"/>
      <c r="B754" s="23"/>
      <c r="C754" s="6">
        <f>IFERROR(COUNTIFS('registro operativa'!$AE$3:$AE$11268,1,'registro operativa'!$G$3:$G$11268,Tabla3[[#This Row],[Nº DE SEMANA]]),"")</f>
        <v>0</v>
      </c>
      <c r="D754" s="6">
        <f>SUMIF(Tabla1[SEMANA],Tabla3[[#This Row],[Nº DE SEMANA]],Tabla1[GROSS])</f>
        <v>0</v>
      </c>
      <c r="E754" s="6">
        <f>SUMIF(Tabla1[SEMANA],Tabla3[[#This Row],[Nº DE SEMANA]],Tabla1[NETO EN PPRO8])</f>
        <v>0</v>
      </c>
      <c r="F754" s="6">
        <f>SUMIF(Tabla1[SEMANA],Tabla3[[#This Row],[Nº DE SEMANA]],Tabla1[FEES])</f>
        <v>0</v>
      </c>
      <c r="G754" s="6" t="str">
        <f t="shared" si="48"/>
        <v/>
      </c>
      <c r="H754" s="6">
        <f>COUNTIF('registro operativa'!$G$3:$G$11268,Tabla3[[#This Row],[Nº DE SEMANA]])</f>
        <v>0</v>
      </c>
      <c r="I754" s="6">
        <f>COUNTIFS('registro operativa'!$G$3:$G$11268,Tabla3[[#This Row],[Nº DE SEMANA]],'registro operativa'!$Y$3:$Y$11268,"&gt;0")</f>
        <v>0</v>
      </c>
      <c r="J754" s="6">
        <f>COUNTIFS('registro operativa'!$G$3:$G$11268,Tabla3[[#This Row],[Nº DE SEMANA]],'registro operativa'!$Y$3:$Y$11268,"&lt;0")</f>
        <v>0</v>
      </c>
      <c r="K754" s="6">
        <f>COUNTIFS('registro operativa'!$H$3:$H$11268,Tabla3[[#This Row],[Nº DE SEMANA]],'registro operativa'!$Y$3:$Y$11268,0)</f>
        <v>0</v>
      </c>
      <c r="L754" s="6" t="str">
        <f t="shared" si="49"/>
        <v/>
      </c>
      <c r="M754" s="6" t="str">
        <f>IFERROR(AVERAGEIFS('registro operativa'!$Y$3:$Y$11268,'registro operativa'!$G$3:$G$11268,Tabla3[[#This Row],[Nº DE SEMANA]],'registro operativa'!$Y$3:$Y$11268,"&gt;0"),"")</f>
        <v/>
      </c>
      <c r="N754" s="6" t="str">
        <f>IFERROR(AVERAGEIFS('registro operativa'!$Y$3:$Y$11268,'registro operativa'!$G$3:$G$11268,Tabla3[[#This Row],[Nº DE SEMANA]],'registro operativa'!$Y$3:$Y$11268,"&lt;0"),"")</f>
        <v/>
      </c>
      <c r="O754" s="6" t="str">
        <f t="shared" si="50"/>
        <v/>
      </c>
      <c r="P754" s="6" t="str">
        <f t="shared" si="51"/>
        <v/>
      </c>
      <c r="Q754" s="23"/>
      <c r="R754" s="23"/>
      <c r="S754" s="23"/>
    </row>
    <row r="755" spans="1:19" x14ac:dyDescent="0.25">
      <c r="A755" s="23"/>
      <c r="B755" s="23"/>
      <c r="C755" s="6">
        <f>IFERROR(COUNTIFS('registro operativa'!$AE$3:$AE$11268,1,'registro operativa'!$G$3:$G$11268,Tabla3[[#This Row],[Nº DE SEMANA]]),"")</f>
        <v>0</v>
      </c>
      <c r="D755" s="6">
        <f>SUMIF(Tabla1[SEMANA],Tabla3[[#This Row],[Nº DE SEMANA]],Tabla1[GROSS])</f>
        <v>0</v>
      </c>
      <c r="E755" s="6">
        <f>SUMIF(Tabla1[SEMANA],Tabla3[[#This Row],[Nº DE SEMANA]],Tabla1[NETO EN PPRO8])</f>
        <v>0</v>
      </c>
      <c r="F755" s="6">
        <f>SUMIF(Tabla1[SEMANA],Tabla3[[#This Row],[Nº DE SEMANA]],Tabla1[FEES])</f>
        <v>0</v>
      </c>
      <c r="G755" s="6" t="str">
        <f t="shared" si="48"/>
        <v/>
      </c>
      <c r="H755" s="6">
        <f>COUNTIF('registro operativa'!$G$3:$G$11268,Tabla3[[#This Row],[Nº DE SEMANA]])</f>
        <v>0</v>
      </c>
      <c r="I755" s="6">
        <f>COUNTIFS('registro operativa'!$G$3:$G$11268,Tabla3[[#This Row],[Nº DE SEMANA]],'registro operativa'!$Y$3:$Y$11268,"&gt;0")</f>
        <v>0</v>
      </c>
      <c r="J755" s="6">
        <f>COUNTIFS('registro operativa'!$G$3:$G$11268,Tabla3[[#This Row],[Nº DE SEMANA]],'registro operativa'!$Y$3:$Y$11268,"&lt;0")</f>
        <v>0</v>
      </c>
      <c r="K755" s="6">
        <f>COUNTIFS('registro operativa'!$H$3:$H$11268,Tabla3[[#This Row],[Nº DE SEMANA]],'registro operativa'!$Y$3:$Y$11268,0)</f>
        <v>0</v>
      </c>
      <c r="L755" s="6" t="str">
        <f t="shared" si="49"/>
        <v/>
      </c>
      <c r="M755" s="6" t="str">
        <f>IFERROR(AVERAGEIFS('registro operativa'!$Y$3:$Y$11268,'registro operativa'!$G$3:$G$11268,Tabla3[[#This Row],[Nº DE SEMANA]],'registro operativa'!$Y$3:$Y$11268,"&gt;0"),"")</f>
        <v/>
      </c>
      <c r="N755" s="6" t="str">
        <f>IFERROR(AVERAGEIFS('registro operativa'!$Y$3:$Y$11268,'registro operativa'!$G$3:$G$11268,Tabla3[[#This Row],[Nº DE SEMANA]],'registro operativa'!$Y$3:$Y$11268,"&lt;0"),"")</f>
        <v/>
      </c>
      <c r="O755" s="6" t="str">
        <f t="shared" si="50"/>
        <v/>
      </c>
      <c r="P755" s="6" t="str">
        <f t="shared" si="51"/>
        <v/>
      </c>
      <c r="Q755" s="23"/>
      <c r="R755" s="23"/>
      <c r="S755" s="23"/>
    </row>
    <row r="756" spans="1:19" x14ac:dyDescent="0.25">
      <c r="A756" s="23"/>
      <c r="B756" s="23"/>
      <c r="C756" s="6">
        <f>IFERROR(COUNTIFS('registro operativa'!$AE$3:$AE$11268,1,'registro operativa'!$G$3:$G$11268,Tabla3[[#This Row],[Nº DE SEMANA]]),"")</f>
        <v>0</v>
      </c>
      <c r="D756" s="6">
        <f>SUMIF(Tabla1[SEMANA],Tabla3[[#This Row],[Nº DE SEMANA]],Tabla1[GROSS])</f>
        <v>0</v>
      </c>
      <c r="E756" s="6">
        <f>SUMIF(Tabla1[SEMANA],Tabla3[[#This Row],[Nº DE SEMANA]],Tabla1[NETO EN PPRO8])</f>
        <v>0</v>
      </c>
      <c r="F756" s="6">
        <f>SUMIF(Tabla1[SEMANA],Tabla3[[#This Row],[Nº DE SEMANA]],Tabla1[FEES])</f>
        <v>0</v>
      </c>
      <c r="G756" s="6" t="str">
        <f t="shared" si="48"/>
        <v/>
      </c>
      <c r="H756" s="6">
        <f>COUNTIF('registro operativa'!$G$3:$G$11268,Tabla3[[#This Row],[Nº DE SEMANA]])</f>
        <v>0</v>
      </c>
      <c r="I756" s="6">
        <f>COUNTIFS('registro operativa'!$G$3:$G$11268,Tabla3[[#This Row],[Nº DE SEMANA]],'registro operativa'!$Y$3:$Y$11268,"&gt;0")</f>
        <v>0</v>
      </c>
      <c r="J756" s="6">
        <f>COUNTIFS('registro operativa'!$G$3:$G$11268,Tabla3[[#This Row],[Nº DE SEMANA]],'registro operativa'!$Y$3:$Y$11268,"&lt;0")</f>
        <v>0</v>
      </c>
      <c r="K756" s="6">
        <f>COUNTIFS('registro operativa'!$H$3:$H$11268,Tabla3[[#This Row],[Nº DE SEMANA]],'registro operativa'!$Y$3:$Y$11268,0)</f>
        <v>0</v>
      </c>
      <c r="L756" s="6" t="str">
        <f t="shared" si="49"/>
        <v/>
      </c>
      <c r="M756" s="6" t="str">
        <f>IFERROR(AVERAGEIFS('registro operativa'!$Y$3:$Y$11268,'registro operativa'!$G$3:$G$11268,Tabla3[[#This Row],[Nº DE SEMANA]],'registro operativa'!$Y$3:$Y$11268,"&gt;0"),"")</f>
        <v/>
      </c>
      <c r="N756" s="6" t="str">
        <f>IFERROR(AVERAGEIFS('registro operativa'!$Y$3:$Y$11268,'registro operativa'!$G$3:$G$11268,Tabla3[[#This Row],[Nº DE SEMANA]],'registro operativa'!$Y$3:$Y$11268,"&lt;0"),"")</f>
        <v/>
      </c>
      <c r="O756" s="6" t="str">
        <f t="shared" si="50"/>
        <v/>
      </c>
      <c r="P756" s="6" t="str">
        <f t="shared" si="51"/>
        <v/>
      </c>
      <c r="Q756" s="23"/>
      <c r="R756" s="23"/>
      <c r="S756" s="23"/>
    </row>
    <row r="757" spans="1:19" x14ac:dyDescent="0.25">
      <c r="A757" s="23"/>
      <c r="B757" s="23"/>
      <c r="C757" s="6">
        <f>IFERROR(COUNTIFS('registro operativa'!$AE$3:$AE$11268,1,'registro operativa'!$G$3:$G$11268,Tabla3[[#This Row],[Nº DE SEMANA]]),"")</f>
        <v>0</v>
      </c>
      <c r="D757" s="6">
        <f>SUMIF(Tabla1[SEMANA],Tabla3[[#This Row],[Nº DE SEMANA]],Tabla1[GROSS])</f>
        <v>0</v>
      </c>
      <c r="E757" s="6">
        <f>SUMIF(Tabla1[SEMANA],Tabla3[[#This Row],[Nº DE SEMANA]],Tabla1[NETO EN PPRO8])</f>
        <v>0</v>
      </c>
      <c r="F757" s="6">
        <f>SUMIF(Tabla1[SEMANA],Tabla3[[#This Row],[Nº DE SEMANA]],Tabla1[FEES])</f>
        <v>0</v>
      </c>
      <c r="G757" s="6" t="str">
        <f t="shared" si="48"/>
        <v/>
      </c>
      <c r="H757" s="6">
        <f>COUNTIF('registro operativa'!$G$3:$G$11268,Tabla3[[#This Row],[Nº DE SEMANA]])</f>
        <v>0</v>
      </c>
      <c r="I757" s="6">
        <f>COUNTIFS('registro operativa'!$G$3:$G$11268,Tabla3[[#This Row],[Nº DE SEMANA]],'registro operativa'!$Y$3:$Y$11268,"&gt;0")</f>
        <v>0</v>
      </c>
      <c r="J757" s="6">
        <f>COUNTIFS('registro operativa'!$G$3:$G$11268,Tabla3[[#This Row],[Nº DE SEMANA]],'registro operativa'!$Y$3:$Y$11268,"&lt;0")</f>
        <v>0</v>
      </c>
      <c r="K757" s="6">
        <f>COUNTIFS('registro operativa'!$H$3:$H$11268,Tabla3[[#This Row],[Nº DE SEMANA]],'registro operativa'!$Y$3:$Y$11268,0)</f>
        <v>0</v>
      </c>
      <c r="L757" s="6" t="str">
        <f t="shared" si="49"/>
        <v/>
      </c>
      <c r="M757" s="6" t="str">
        <f>IFERROR(AVERAGEIFS('registro operativa'!$Y$3:$Y$11268,'registro operativa'!$G$3:$G$11268,Tabla3[[#This Row],[Nº DE SEMANA]],'registro operativa'!$Y$3:$Y$11268,"&gt;0"),"")</f>
        <v/>
      </c>
      <c r="N757" s="6" t="str">
        <f>IFERROR(AVERAGEIFS('registro operativa'!$Y$3:$Y$11268,'registro operativa'!$G$3:$G$11268,Tabla3[[#This Row],[Nº DE SEMANA]],'registro operativa'!$Y$3:$Y$11268,"&lt;0"),"")</f>
        <v/>
      </c>
      <c r="O757" s="6" t="str">
        <f t="shared" si="50"/>
        <v/>
      </c>
      <c r="P757" s="6" t="str">
        <f t="shared" si="51"/>
        <v/>
      </c>
      <c r="Q757" s="23"/>
      <c r="R757" s="23"/>
      <c r="S757" s="23"/>
    </row>
    <row r="758" spans="1:19" x14ac:dyDescent="0.25">
      <c r="A758" s="23"/>
      <c r="B758" s="23"/>
      <c r="C758" s="6">
        <f>IFERROR(COUNTIFS('registro operativa'!$AE$3:$AE$11268,1,'registro operativa'!$G$3:$G$11268,Tabla3[[#This Row],[Nº DE SEMANA]]),"")</f>
        <v>0</v>
      </c>
      <c r="D758" s="6">
        <f>SUMIF(Tabla1[SEMANA],Tabla3[[#This Row],[Nº DE SEMANA]],Tabla1[GROSS])</f>
        <v>0</v>
      </c>
      <c r="E758" s="6">
        <f>SUMIF(Tabla1[SEMANA],Tabla3[[#This Row],[Nº DE SEMANA]],Tabla1[NETO EN PPRO8])</f>
        <v>0</v>
      </c>
      <c r="F758" s="6">
        <f>SUMIF(Tabla1[SEMANA],Tabla3[[#This Row],[Nº DE SEMANA]],Tabla1[FEES])</f>
        <v>0</v>
      </c>
      <c r="G758" s="6" t="str">
        <f t="shared" si="48"/>
        <v/>
      </c>
      <c r="H758" s="6">
        <f>COUNTIF('registro operativa'!$G$3:$G$11268,Tabla3[[#This Row],[Nº DE SEMANA]])</f>
        <v>0</v>
      </c>
      <c r="I758" s="6">
        <f>COUNTIFS('registro operativa'!$G$3:$G$11268,Tabla3[[#This Row],[Nº DE SEMANA]],'registro operativa'!$Y$3:$Y$11268,"&gt;0")</f>
        <v>0</v>
      </c>
      <c r="J758" s="6">
        <f>COUNTIFS('registro operativa'!$G$3:$G$11268,Tabla3[[#This Row],[Nº DE SEMANA]],'registro operativa'!$Y$3:$Y$11268,"&lt;0")</f>
        <v>0</v>
      </c>
      <c r="K758" s="6">
        <f>COUNTIFS('registro operativa'!$H$3:$H$11268,Tabla3[[#This Row],[Nº DE SEMANA]],'registro operativa'!$Y$3:$Y$11268,0)</f>
        <v>0</v>
      </c>
      <c r="L758" s="6" t="str">
        <f t="shared" si="49"/>
        <v/>
      </c>
      <c r="M758" s="6" t="str">
        <f>IFERROR(AVERAGEIFS('registro operativa'!$Y$3:$Y$11268,'registro operativa'!$G$3:$G$11268,Tabla3[[#This Row],[Nº DE SEMANA]],'registro operativa'!$Y$3:$Y$11268,"&gt;0"),"")</f>
        <v/>
      </c>
      <c r="N758" s="6" t="str">
        <f>IFERROR(AVERAGEIFS('registro operativa'!$Y$3:$Y$11268,'registro operativa'!$G$3:$G$11268,Tabla3[[#This Row],[Nº DE SEMANA]],'registro operativa'!$Y$3:$Y$11268,"&lt;0"),"")</f>
        <v/>
      </c>
      <c r="O758" s="6" t="str">
        <f t="shared" si="50"/>
        <v/>
      </c>
      <c r="P758" s="6" t="str">
        <f t="shared" si="51"/>
        <v/>
      </c>
      <c r="Q758" s="23"/>
      <c r="R758" s="23"/>
      <c r="S758" s="23"/>
    </row>
    <row r="759" spans="1:19" x14ac:dyDescent="0.25">
      <c r="A759" s="23"/>
      <c r="B759" s="23"/>
      <c r="C759" s="6">
        <f>IFERROR(COUNTIFS('registro operativa'!$AE$3:$AE$11268,1,'registro operativa'!$G$3:$G$11268,Tabla3[[#This Row],[Nº DE SEMANA]]),"")</f>
        <v>0</v>
      </c>
      <c r="D759" s="6">
        <f>SUMIF(Tabla1[SEMANA],Tabla3[[#This Row],[Nº DE SEMANA]],Tabla1[GROSS])</f>
        <v>0</v>
      </c>
      <c r="E759" s="6">
        <f>SUMIF(Tabla1[SEMANA],Tabla3[[#This Row],[Nº DE SEMANA]],Tabla1[NETO EN PPRO8])</f>
        <v>0</v>
      </c>
      <c r="F759" s="6">
        <f>SUMIF(Tabla1[SEMANA],Tabla3[[#This Row],[Nº DE SEMANA]],Tabla1[FEES])</f>
        <v>0</v>
      </c>
      <c r="G759" s="6" t="str">
        <f t="shared" si="48"/>
        <v/>
      </c>
      <c r="H759" s="6">
        <f>COUNTIF('registro operativa'!$G$3:$G$11268,Tabla3[[#This Row],[Nº DE SEMANA]])</f>
        <v>0</v>
      </c>
      <c r="I759" s="6">
        <f>COUNTIFS('registro operativa'!$G$3:$G$11268,Tabla3[[#This Row],[Nº DE SEMANA]],'registro operativa'!$Y$3:$Y$11268,"&gt;0")</f>
        <v>0</v>
      </c>
      <c r="J759" s="6">
        <f>COUNTIFS('registro operativa'!$G$3:$G$11268,Tabla3[[#This Row],[Nº DE SEMANA]],'registro operativa'!$Y$3:$Y$11268,"&lt;0")</f>
        <v>0</v>
      </c>
      <c r="K759" s="6">
        <f>COUNTIFS('registro operativa'!$H$3:$H$11268,Tabla3[[#This Row],[Nº DE SEMANA]],'registro operativa'!$Y$3:$Y$11268,0)</f>
        <v>0</v>
      </c>
      <c r="L759" s="6" t="str">
        <f t="shared" si="49"/>
        <v/>
      </c>
      <c r="M759" s="6" t="str">
        <f>IFERROR(AVERAGEIFS('registro operativa'!$Y$3:$Y$11268,'registro operativa'!$G$3:$G$11268,Tabla3[[#This Row],[Nº DE SEMANA]],'registro operativa'!$Y$3:$Y$11268,"&gt;0"),"")</f>
        <v/>
      </c>
      <c r="N759" s="6" t="str">
        <f>IFERROR(AVERAGEIFS('registro operativa'!$Y$3:$Y$11268,'registro operativa'!$G$3:$G$11268,Tabla3[[#This Row],[Nº DE SEMANA]],'registro operativa'!$Y$3:$Y$11268,"&lt;0"),"")</f>
        <v/>
      </c>
      <c r="O759" s="6" t="str">
        <f t="shared" si="50"/>
        <v/>
      </c>
      <c r="P759" s="6" t="str">
        <f t="shared" si="51"/>
        <v/>
      </c>
      <c r="Q759" s="23"/>
      <c r="R759" s="23"/>
      <c r="S759" s="23"/>
    </row>
    <row r="760" spans="1:19" x14ac:dyDescent="0.25">
      <c r="A760" s="23"/>
      <c r="B760" s="23"/>
      <c r="C760" s="6">
        <f>IFERROR(COUNTIFS('registro operativa'!$AE$3:$AE$11268,1,'registro operativa'!$G$3:$G$11268,Tabla3[[#This Row],[Nº DE SEMANA]]),"")</f>
        <v>0</v>
      </c>
      <c r="D760" s="6">
        <f>SUMIF(Tabla1[SEMANA],Tabla3[[#This Row],[Nº DE SEMANA]],Tabla1[GROSS])</f>
        <v>0</v>
      </c>
      <c r="E760" s="6">
        <f>SUMIF(Tabla1[SEMANA],Tabla3[[#This Row],[Nº DE SEMANA]],Tabla1[NETO EN PPRO8])</f>
        <v>0</v>
      </c>
      <c r="F760" s="6">
        <f>SUMIF(Tabla1[SEMANA],Tabla3[[#This Row],[Nº DE SEMANA]],Tabla1[FEES])</f>
        <v>0</v>
      </c>
      <c r="G760" s="6" t="str">
        <f t="shared" si="48"/>
        <v/>
      </c>
      <c r="H760" s="6">
        <f>COUNTIF('registro operativa'!$G$3:$G$11268,Tabla3[[#This Row],[Nº DE SEMANA]])</f>
        <v>0</v>
      </c>
      <c r="I760" s="6">
        <f>COUNTIFS('registro operativa'!$G$3:$G$11268,Tabla3[[#This Row],[Nº DE SEMANA]],'registro operativa'!$Y$3:$Y$11268,"&gt;0")</f>
        <v>0</v>
      </c>
      <c r="J760" s="6">
        <f>COUNTIFS('registro operativa'!$G$3:$G$11268,Tabla3[[#This Row],[Nº DE SEMANA]],'registro operativa'!$Y$3:$Y$11268,"&lt;0")</f>
        <v>0</v>
      </c>
      <c r="K760" s="6">
        <f>COUNTIFS('registro operativa'!$H$3:$H$11268,Tabla3[[#This Row],[Nº DE SEMANA]],'registro operativa'!$Y$3:$Y$11268,0)</f>
        <v>0</v>
      </c>
      <c r="L760" s="6" t="str">
        <f t="shared" si="49"/>
        <v/>
      </c>
      <c r="M760" s="6" t="str">
        <f>IFERROR(AVERAGEIFS('registro operativa'!$Y$3:$Y$11268,'registro operativa'!$G$3:$G$11268,Tabla3[[#This Row],[Nº DE SEMANA]],'registro operativa'!$Y$3:$Y$11268,"&gt;0"),"")</f>
        <v/>
      </c>
      <c r="N760" s="6" t="str">
        <f>IFERROR(AVERAGEIFS('registro operativa'!$Y$3:$Y$11268,'registro operativa'!$G$3:$G$11268,Tabla3[[#This Row],[Nº DE SEMANA]],'registro operativa'!$Y$3:$Y$11268,"&lt;0"),"")</f>
        <v/>
      </c>
      <c r="O760" s="6" t="str">
        <f t="shared" si="50"/>
        <v/>
      </c>
      <c r="P760" s="6" t="str">
        <f t="shared" si="51"/>
        <v/>
      </c>
      <c r="Q760" s="23"/>
      <c r="R760" s="23"/>
      <c r="S760" s="23"/>
    </row>
    <row r="761" spans="1:19" x14ac:dyDescent="0.25">
      <c r="A761" s="23"/>
      <c r="B761" s="23"/>
      <c r="C761" s="6">
        <f>IFERROR(COUNTIFS('registro operativa'!$AE$3:$AE$11268,1,'registro operativa'!$G$3:$G$11268,Tabla3[[#This Row],[Nº DE SEMANA]]),"")</f>
        <v>0</v>
      </c>
      <c r="D761" s="6">
        <f>SUMIF(Tabla1[SEMANA],Tabla3[[#This Row],[Nº DE SEMANA]],Tabla1[GROSS])</f>
        <v>0</v>
      </c>
      <c r="E761" s="6">
        <f>SUMIF(Tabla1[SEMANA],Tabla3[[#This Row],[Nº DE SEMANA]],Tabla1[NETO EN PPRO8])</f>
        <v>0</v>
      </c>
      <c r="F761" s="6">
        <f>SUMIF(Tabla1[SEMANA],Tabla3[[#This Row],[Nº DE SEMANA]],Tabla1[FEES])</f>
        <v>0</v>
      </c>
      <c r="G761" s="6" t="str">
        <f t="shared" si="48"/>
        <v/>
      </c>
      <c r="H761" s="6">
        <f>COUNTIF('registro operativa'!$G$3:$G$11268,Tabla3[[#This Row],[Nº DE SEMANA]])</f>
        <v>0</v>
      </c>
      <c r="I761" s="6">
        <f>COUNTIFS('registro operativa'!$G$3:$G$11268,Tabla3[[#This Row],[Nº DE SEMANA]],'registro operativa'!$Y$3:$Y$11268,"&gt;0")</f>
        <v>0</v>
      </c>
      <c r="J761" s="6">
        <f>COUNTIFS('registro operativa'!$G$3:$G$11268,Tabla3[[#This Row],[Nº DE SEMANA]],'registro operativa'!$Y$3:$Y$11268,"&lt;0")</f>
        <v>0</v>
      </c>
      <c r="K761" s="6">
        <f>COUNTIFS('registro operativa'!$H$3:$H$11268,Tabla3[[#This Row],[Nº DE SEMANA]],'registro operativa'!$Y$3:$Y$11268,0)</f>
        <v>0</v>
      </c>
      <c r="L761" s="6" t="str">
        <f t="shared" si="49"/>
        <v/>
      </c>
      <c r="M761" s="6" t="str">
        <f>IFERROR(AVERAGEIFS('registro operativa'!$Y$3:$Y$11268,'registro operativa'!$G$3:$G$11268,Tabla3[[#This Row],[Nº DE SEMANA]],'registro operativa'!$Y$3:$Y$11268,"&gt;0"),"")</f>
        <v/>
      </c>
      <c r="N761" s="6" t="str">
        <f>IFERROR(AVERAGEIFS('registro operativa'!$Y$3:$Y$11268,'registro operativa'!$G$3:$G$11268,Tabla3[[#This Row],[Nº DE SEMANA]],'registro operativa'!$Y$3:$Y$11268,"&lt;0"),"")</f>
        <v/>
      </c>
      <c r="O761" s="6" t="str">
        <f t="shared" si="50"/>
        <v/>
      </c>
      <c r="P761" s="6" t="str">
        <f t="shared" si="51"/>
        <v/>
      </c>
      <c r="Q761" s="23"/>
      <c r="R761" s="23"/>
      <c r="S761" s="23"/>
    </row>
    <row r="762" spans="1:19" x14ac:dyDescent="0.25">
      <c r="A762" s="23"/>
      <c r="B762" s="23"/>
      <c r="C762" s="6">
        <f>IFERROR(COUNTIFS('registro operativa'!$AE$3:$AE$11268,1,'registro operativa'!$G$3:$G$11268,Tabla3[[#This Row],[Nº DE SEMANA]]),"")</f>
        <v>0</v>
      </c>
      <c r="D762" s="6">
        <f>SUMIF(Tabla1[SEMANA],Tabla3[[#This Row],[Nº DE SEMANA]],Tabla1[GROSS])</f>
        <v>0</v>
      </c>
      <c r="E762" s="6">
        <f>SUMIF(Tabla1[SEMANA],Tabla3[[#This Row],[Nº DE SEMANA]],Tabla1[NETO EN PPRO8])</f>
        <v>0</v>
      </c>
      <c r="F762" s="6">
        <f>SUMIF(Tabla1[SEMANA],Tabla3[[#This Row],[Nº DE SEMANA]],Tabla1[FEES])</f>
        <v>0</v>
      </c>
      <c r="G762" s="6" t="str">
        <f t="shared" si="48"/>
        <v/>
      </c>
      <c r="H762" s="6">
        <f>COUNTIF('registro operativa'!$G$3:$G$11268,Tabla3[[#This Row],[Nº DE SEMANA]])</f>
        <v>0</v>
      </c>
      <c r="I762" s="6">
        <f>COUNTIFS('registro operativa'!$G$3:$G$11268,Tabla3[[#This Row],[Nº DE SEMANA]],'registro operativa'!$Y$3:$Y$11268,"&gt;0")</f>
        <v>0</v>
      </c>
      <c r="J762" s="6">
        <f>COUNTIFS('registro operativa'!$G$3:$G$11268,Tabla3[[#This Row],[Nº DE SEMANA]],'registro operativa'!$Y$3:$Y$11268,"&lt;0")</f>
        <v>0</v>
      </c>
      <c r="K762" s="6">
        <f>COUNTIFS('registro operativa'!$H$3:$H$11268,Tabla3[[#This Row],[Nº DE SEMANA]],'registro operativa'!$Y$3:$Y$11268,0)</f>
        <v>0</v>
      </c>
      <c r="L762" s="6" t="str">
        <f t="shared" si="49"/>
        <v/>
      </c>
      <c r="M762" s="6" t="str">
        <f>IFERROR(AVERAGEIFS('registro operativa'!$Y$3:$Y$11268,'registro operativa'!$G$3:$G$11268,Tabla3[[#This Row],[Nº DE SEMANA]],'registro operativa'!$Y$3:$Y$11268,"&gt;0"),"")</f>
        <v/>
      </c>
      <c r="N762" s="6" t="str">
        <f>IFERROR(AVERAGEIFS('registro operativa'!$Y$3:$Y$11268,'registro operativa'!$G$3:$G$11268,Tabla3[[#This Row],[Nº DE SEMANA]],'registro operativa'!$Y$3:$Y$11268,"&lt;0"),"")</f>
        <v/>
      </c>
      <c r="O762" s="6" t="str">
        <f t="shared" si="50"/>
        <v/>
      </c>
      <c r="P762" s="6" t="str">
        <f t="shared" si="51"/>
        <v/>
      </c>
      <c r="Q762" s="23"/>
      <c r="R762" s="23"/>
      <c r="S762" s="23"/>
    </row>
    <row r="763" spans="1:19" x14ac:dyDescent="0.25">
      <c r="A763" s="23"/>
      <c r="B763" s="23"/>
      <c r="C763" s="6">
        <f>IFERROR(COUNTIFS('registro operativa'!$AE$3:$AE$11268,1,'registro operativa'!$G$3:$G$11268,Tabla3[[#This Row],[Nº DE SEMANA]]),"")</f>
        <v>0</v>
      </c>
      <c r="D763" s="6">
        <f>SUMIF(Tabla1[SEMANA],Tabla3[[#This Row],[Nº DE SEMANA]],Tabla1[GROSS])</f>
        <v>0</v>
      </c>
      <c r="E763" s="6">
        <f>SUMIF(Tabla1[SEMANA],Tabla3[[#This Row],[Nº DE SEMANA]],Tabla1[NETO EN PPRO8])</f>
        <v>0</v>
      </c>
      <c r="F763" s="6">
        <f>SUMIF(Tabla1[SEMANA],Tabla3[[#This Row],[Nº DE SEMANA]],Tabla1[FEES])</f>
        <v>0</v>
      </c>
      <c r="G763" s="6" t="str">
        <f t="shared" si="48"/>
        <v/>
      </c>
      <c r="H763" s="6">
        <f>COUNTIF('registro operativa'!$G$3:$G$11268,Tabla3[[#This Row],[Nº DE SEMANA]])</f>
        <v>0</v>
      </c>
      <c r="I763" s="6">
        <f>COUNTIFS('registro operativa'!$G$3:$G$11268,Tabla3[[#This Row],[Nº DE SEMANA]],'registro operativa'!$Y$3:$Y$11268,"&gt;0")</f>
        <v>0</v>
      </c>
      <c r="J763" s="6">
        <f>COUNTIFS('registro operativa'!$G$3:$G$11268,Tabla3[[#This Row],[Nº DE SEMANA]],'registro operativa'!$Y$3:$Y$11268,"&lt;0")</f>
        <v>0</v>
      </c>
      <c r="K763" s="6">
        <f>COUNTIFS('registro operativa'!$H$3:$H$11268,Tabla3[[#This Row],[Nº DE SEMANA]],'registro operativa'!$Y$3:$Y$11268,0)</f>
        <v>0</v>
      </c>
      <c r="L763" s="6" t="str">
        <f t="shared" si="49"/>
        <v/>
      </c>
      <c r="M763" s="6" t="str">
        <f>IFERROR(AVERAGEIFS('registro operativa'!$Y$3:$Y$11268,'registro operativa'!$G$3:$G$11268,Tabla3[[#This Row],[Nº DE SEMANA]],'registro operativa'!$Y$3:$Y$11268,"&gt;0"),"")</f>
        <v/>
      </c>
      <c r="N763" s="6" t="str">
        <f>IFERROR(AVERAGEIFS('registro operativa'!$Y$3:$Y$11268,'registro operativa'!$G$3:$G$11268,Tabla3[[#This Row],[Nº DE SEMANA]],'registro operativa'!$Y$3:$Y$11268,"&lt;0"),"")</f>
        <v/>
      </c>
      <c r="O763" s="6" t="str">
        <f t="shared" si="50"/>
        <v/>
      </c>
      <c r="P763" s="6" t="str">
        <f t="shared" si="51"/>
        <v/>
      </c>
      <c r="Q763" s="23"/>
      <c r="R763" s="23"/>
      <c r="S763" s="23"/>
    </row>
    <row r="764" spans="1:19" x14ac:dyDescent="0.25">
      <c r="A764" s="23"/>
      <c r="B764" s="23"/>
      <c r="C764" s="6">
        <f>IFERROR(COUNTIFS('registro operativa'!$AE$3:$AE$11268,1,'registro operativa'!$G$3:$G$11268,Tabla3[[#This Row],[Nº DE SEMANA]]),"")</f>
        <v>0</v>
      </c>
      <c r="D764" s="6">
        <f>SUMIF(Tabla1[SEMANA],Tabla3[[#This Row],[Nº DE SEMANA]],Tabla1[GROSS])</f>
        <v>0</v>
      </c>
      <c r="E764" s="6">
        <f>SUMIF(Tabla1[SEMANA],Tabla3[[#This Row],[Nº DE SEMANA]],Tabla1[NETO EN PPRO8])</f>
        <v>0</v>
      </c>
      <c r="F764" s="6">
        <f>SUMIF(Tabla1[SEMANA],Tabla3[[#This Row],[Nº DE SEMANA]],Tabla1[FEES])</f>
        <v>0</v>
      </c>
      <c r="G764" s="6" t="str">
        <f t="shared" si="48"/>
        <v/>
      </c>
      <c r="H764" s="6">
        <f>COUNTIF('registro operativa'!$G$3:$G$11268,Tabla3[[#This Row],[Nº DE SEMANA]])</f>
        <v>0</v>
      </c>
      <c r="I764" s="6">
        <f>COUNTIFS('registro operativa'!$G$3:$G$11268,Tabla3[[#This Row],[Nº DE SEMANA]],'registro operativa'!$Y$3:$Y$11268,"&gt;0")</f>
        <v>0</v>
      </c>
      <c r="J764" s="6">
        <f>COUNTIFS('registro operativa'!$G$3:$G$11268,Tabla3[[#This Row],[Nº DE SEMANA]],'registro operativa'!$Y$3:$Y$11268,"&lt;0")</f>
        <v>0</v>
      </c>
      <c r="K764" s="6">
        <f>COUNTIFS('registro operativa'!$H$3:$H$11268,Tabla3[[#This Row],[Nº DE SEMANA]],'registro operativa'!$Y$3:$Y$11268,0)</f>
        <v>0</v>
      </c>
      <c r="L764" s="6" t="str">
        <f t="shared" si="49"/>
        <v/>
      </c>
      <c r="M764" s="6" t="str">
        <f>IFERROR(AVERAGEIFS('registro operativa'!$Y$3:$Y$11268,'registro operativa'!$G$3:$G$11268,Tabla3[[#This Row],[Nº DE SEMANA]],'registro operativa'!$Y$3:$Y$11268,"&gt;0"),"")</f>
        <v/>
      </c>
      <c r="N764" s="6" t="str">
        <f>IFERROR(AVERAGEIFS('registro operativa'!$Y$3:$Y$11268,'registro operativa'!$G$3:$G$11268,Tabla3[[#This Row],[Nº DE SEMANA]],'registro operativa'!$Y$3:$Y$11268,"&lt;0"),"")</f>
        <v/>
      </c>
      <c r="O764" s="6" t="str">
        <f t="shared" si="50"/>
        <v/>
      </c>
      <c r="P764" s="6" t="str">
        <f t="shared" si="51"/>
        <v/>
      </c>
      <c r="Q764" s="23"/>
      <c r="R764" s="23"/>
      <c r="S764" s="23"/>
    </row>
    <row r="765" spans="1:19" x14ac:dyDescent="0.25">
      <c r="A765" s="23"/>
      <c r="B765" s="23"/>
      <c r="C765" s="6">
        <f>IFERROR(COUNTIFS('registro operativa'!$AE$3:$AE$11268,1,'registro operativa'!$G$3:$G$11268,Tabla3[[#This Row],[Nº DE SEMANA]]),"")</f>
        <v>0</v>
      </c>
      <c r="D765" s="6">
        <f>SUMIF(Tabla1[SEMANA],Tabla3[[#This Row],[Nº DE SEMANA]],Tabla1[GROSS])</f>
        <v>0</v>
      </c>
      <c r="E765" s="6">
        <f>SUMIF(Tabla1[SEMANA],Tabla3[[#This Row],[Nº DE SEMANA]],Tabla1[NETO EN PPRO8])</f>
        <v>0</v>
      </c>
      <c r="F765" s="6">
        <f>SUMIF(Tabla1[SEMANA],Tabla3[[#This Row],[Nº DE SEMANA]],Tabla1[FEES])</f>
        <v>0</v>
      </c>
      <c r="G765" s="6" t="str">
        <f t="shared" si="48"/>
        <v/>
      </c>
      <c r="H765" s="6">
        <f>COUNTIF('registro operativa'!$G$3:$G$11268,Tabla3[[#This Row],[Nº DE SEMANA]])</f>
        <v>0</v>
      </c>
      <c r="I765" s="6">
        <f>COUNTIFS('registro operativa'!$G$3:$G$11268,Tabla3[[#This Row],[Nº DE SEMANA]],'registro operativa'!$Y$3:$Y$11268,"&gt;0")</f>
        <v>0</v>
      </c>
      <c r="J765" s="6">
        <f>COUNTIFS('registro operativa'!$G$3:$G$11268,Tabla3[[#This Row],[Nº DE SEMANA]],'registro operativa'!$Y$3:$Y$11268,"&lt;0")</f>
        <v>0</v>
      </c>
      <c r="K765" s="6">
        <f>COUNTIFS('registro operativa'!$H$3:$H$11268,Tabla3[[#This Row],[Nº DE SEMANA]],'registro operativa'!$Y$3:$Y$11268,0)</f>
        <v>0</v>
      </c>
      <c r="L765" s="6" t="str">
        <f t="shared" si="49"/>
        <v/>
      </c>
      <c r="M765" s="6" t="str">
        <f>IFERROR(AVERAGEIFS('registro operativa'!$Y$3:$Y$11268,'registro operativa'!$G$3:$G$11268,Tabla3[[#This Row],[Nº DE SEMANA]],'registro operativa'!$Y$3:$Y$11268,"&gt;0"),"")</f>
        <v/>
      </c>
      <c r="N765" s="6" t="str">
        <f>IFERROR(AVERAGEIFS('registro operativa'!$Y$3:$Y$11268,'registro operativa'!$G$3:$G$11268,Tabla3[[#This Row],[Nº DE SEMANA]],'registro operativa'!$Y$3:$Y$11268,"&lt;0"),"")</f>
        <v/>
      </c>
      <c r="O765" s="6" t="str">
        <f t="shared" si="50"/>
        <v/>
      </c>
      <c r="P765" s="6" t="str">
        <f t="shared" si="51"/>
        <v/>
      </c>
      <c r="Q765" s="23"/>
      <c r="R765" s="23"/>
      <c r="S765" s="23"/>
    </row>
    <row r="766" spans="1:19" x14ac:dyDescent="0.25">
      <c r="A766" s="23"/>
      <c r="B766" s="23"/>
      <c r="C766" s="6">
        <f>IFERROR(COUNTIFS('registro operativa'!$AE$3:$AE$11268,1,'registro operativa'!$G$3:$G$11268,Tabla3[[#This Row],[Nº DE SEMANA]]),"")</f>
        <v>0</v>
      </c>
      <c r="D766" s="6">
        <f>SUMIF(Tabla1[SEMANA],Tabla3[[#This Row],[Nº DE SEMANA]],Tabla1[GROSS])</f>
        <v>0</v>
      </c>
      <c r="E766" s="6">
        <f>SUMIF(Tabla1[SEMANA],Tabla3[[#This Row],[Nº DE SEMANA]],Tabla1[NETO EN PPRO8])</f>
        <v>0</v>
      </c>
      <c r="F766" s="6">
        <f>SUMIF(Tabla1[SEMANA],Tabla3[[#This Row],[Nº DE SEMANA]],Tabla1[FEES])</f>
        <v>0</v>
      </c>
      <c r="G766" s="6" t="str">
        <f t="shared" si="48"/>
        <v/>
      </c>
      <c r="H766" s="6">
        <f>COUNTIF('registro operativa'!$G$3:$G$11268,Tabla3[[#This Row],[Nº DE SEMANA]])</f>
        <v>0</v>
      </c>
      <c r="I766" s="6">
        <f>COUNTIFS('registro operativa'!$G$3:$G$11268,Tabla3[[#This Row],[Nº DE SEMANA]],'registro operativa'!$Y$3:$Y$11268,"&gt;0")</f>
        <v>0</v>
      </c>
      <c r="J766" s="6">
        <f>COUNTIFS('registro operativa'!$G$3:$G$11268,Tabla3[[#This Row],[Nº DE SEMANA]],'registro operativa'!$Y$3:$Y$11268,"&lt;0")</f>
        <v>0</v>
      </c>
      <c r="K766" s="6">
        <f>COUNTIFS('registro operativa'!$H$3:$H$11268,Tabla3[[#This Row],[Nº DE SEMANA]],'registro operativa'!$Y$3:$Y$11268,0)</f>
        <v>0</v>
      </c>
      <c r="L766" s="6" t="str">
        <f t="shared" si="49"/>
        <v/>
      </c>
      <c r="M766" s="6" t="str">
        <f>IFERROR(AVERAGEIFS('registro operativa'!$Y$3:$Y$11268,'registro operativa'!$G$3:$G$11268,Tabla3[[#This Row],[Nº DE SEMANA]],'registro operativa'!$Y$3:$Y$11268,"&gt;0"),"")</f>
        <v/>
      </c>
      <c r="N766" s="6" t="str">
        <f>IFERROR(AVERAGEIFS('registro operativa'!$Y$3:$Y$11268,'registro operativa'!$G$3:$G$11268,Tabla3[[#This Row],[Nº DE SEMANA]],'registro operativa'!$Y$3:$Y$11268,"&lt;0"),"")</f>
        <v/>
      </c>
      <c r="O766" s="6" t="str">
        <f t="shared" si="50"/>
        <v/>
      </c>
      <c r="P766" s="6" t="str">
        <f t="shared" si="51"/>
        <v/>
      </c>
      <c r="Q766" s="23"/>
      <c r="R766" s="23"/>
      <c r="S766" s="23"/>
    </row>
    <row r="767" spans="1:19" x14ac:dyDescent="0.25">
      <c r="A767" s="23"/>
      <c r="B767" s="23"/>
      <c r="C767" s="6">
        <f>IFERROR(COUNTIFS('registro operativa'!$AE$3:$AE$11268,1,'registro operativa'!$G$3:$G$11268,Tabla3[[#This Row],[Nº DE SEMANA]]),"")</f>
        <v>0</v>
      </c>
      <c r="D767" s="6">
        <f>SUMIF(Tabla1[SEMANA],Tabla3[[#This Row],[Nº DE SEMANA]],Tabla1[GROSS])</f>
        <v>0</v>
      </c>
      <c r="E767" s="6">
        <f>SUMIF(Tabla1[SEMANA],Tabla3[[#This Row],[Nº DE SEMANA]],Tabla1[NETO EN PPRO8])</f>
        <v>0</v>
      </c>
      <c r="F767" s="6">
        <f>SUMIF(Tabla1[SEMANA],Tabla3[[#This Row],[Nº DE SEMANA]],Tabla1[FEES])</f>
        <v>0</v>
      </c>
      <c r="G767" s="6" t="str">
        <f t="shared" si="48"/>
        <v/>
      </c>
      <c r="H767" s="6">
        <f>COUNTIF('registro operativa'!$G$3:$G$11268,Tabla3[[#This Row],[Nº DE SEMANA]])</f>
        <v>0</v>
      </c>
      <c r="I767" s="6">
        <f>COUNTIFS('registro operativa'!$G$3:$G$11268,Tabla3[[#This Row],[Nº DE SEMANA]],'registro operativa'!$Y$3:$Y$11268,"&gt;0")</f>
        <v>0</v>
      </c>
      <c r="J767" s="6">
        <f>COUNTIFS('registro operativa'!$G$3:$G$11268,Tabla3[[#This Row],[Nº DE SEMANA]],'registro operativa'!$Y$3:$Y$11268,"&lt;0")</f>
        <v>0</v>
      </c>
      <c r="K767" s="6">
        <f>COUNTIFS('registro operativa'!$H$3:$H$11268,Tabla3[[#This Row],[Nº DE SEMANA]],'registro operativa'!$Y$3:$Y$11268,0)</f>
        <v>0</v>
      </c>
      <c r="L767" s="6" t="str">
        <f t="shared" si="49"/>
        <v/>
      </c>
      <c r="M767" s="6" t="str">
        <f>IFERROR(AVERAGEIFS('registro operativa'!$Y$3:$Y$11268,'registro operativa'!$G$3:$G$11268,Tabla3[[#This Row],[Nº DE SEMANA]],'registro operativa'!$Y$3:$Y$11268,"&gt;0"),"")</f>
        <v/>
      </c>
      <c r="N767" s="6" t="str">
        <f>IFERROR(AVERAGEIFS('registro operativa'!$Y$3:$Y$11268,'registro operativa'!$G$3:$G$11268,Tabla3[[#This Row],[Nº DE SEMANA]],'registro operativa'!$Y$3:$Y$11268,"&lt;0"),"")</f>
        <v/>
      </c>
      <c r="O767" s="6" t="str">
        <f t="shared" si="50"/>
        <v/>
      </c>
      <c r="P767" s="6" t="str">
        <f t="shared" si="51"/>
        <v/>
      </c>
      <c r="Q767" s="23"/>
      <c r="R767" s="23"/>
      <c r="S767" s="23"/>
    </row>
    <row r="768" spans="1:19" x14ac:dyDescent="0.25">
      <c r="A768" s="23"/>
      <c r="B768" s="23"/>
      <c r="C768" s="6">
        <f>IFERROR(COUNTIFS('registro operativa'!$AE$3:$AE$11268,1,'registro operativa'!$G$3:$G$11268,Tabla3[[#This Row],[Nº DE SEMANA]]),"")</f>
        <v>0</v>
      </c>
      <c r="D768" s="6">
        <f>SUMIF(Tabla1[SEMANA],Tabla3[[#This Row],[Nº DE SEMANA]],Tabla1[GROSS])</f>
        <v>0</v>
      </c>
      <c r="E768" s="6">
        <f>SUMIF(Tabla1[SEMANA],Tabla3[[#This Row],[Nº DE SEMANA]],Tabla1[NETO EN PPRO8])</f>
        <v>0</v>
      </c>
      <c r="F768" s="6">
        <f>SUMIF(Tabla1[SEMANA],Tabla3[[#This Row],[Nº DE SEMANA]],Tabla1[FEES])</f>
        <v>0</v>
      </c>
      <c r="G768" s="6" t="str">
        <f t="shared" si="48"/>
        <v/>
      </c>
      <c r="H768" s="6">
        <f>COUNTIF('registro operativa'!$G$3:$G$11268,Tabla3[[#This Row],[Nº DE SEMANA]])</f>
        <v>0</v>
      </c>
      <c r="I768" s="6">
        <f>COUNTIFS('registro operativa'!$G$3:$G$11268,Tabla3[[#This Row],[Nº DE SEMANA]],'registro operativa'!$Y$3:$Y$11268,"&gt;0")</f>
        <v>0</v>
      </c>
      <c r="J768" s="6">
        <f>COUNTIFS('registro operativa'!$G$3:$G$11268,Tabla3[[#This Row],[Nº DE SEMANA]],'registro operativa'!$Y$3:$Y$11268,"&lt;0")</f>
        <v>0</v>
      </c>
      <c r="K768" s="6">
        <f>COUNTIFS('registro operativa'!$H$3:$H$11268,Tabla3[[#This Row],[Nº DE SEMANA]],'registro operativa'!$Y$3:$Y$11268,0)</f>
        <v>0</v>
      </c>
      <c r="L768" s="6" t="str">
        <f t="shared" si="49"/>
        <v/>
      </c>
      <c r="M768" s="6" t="str">
        <f>IFERROR(AVERAGEIFS('registro operativa'!$Y$3:$Y$11268,'registro operativa'!$G$3:$G$11268,Tabla3[[#This Row],[Nº DE SEMANA]],'registro operativa'!$Y$3:$Y$11268,"&gt;0"),"")</f>
        <v/>
      </c>
      <c r="N768" s="6" t="str">
        <f>IFERROR(AVERAGEIFS('registro operativa'!$Y$3:$Y$11268,'registro operativa'!$G$3:$G$11268,Tabla3[[#This Row],[Nº DE SEMANA]],'registro operativa'!$Y$3:$Y$11268,"&lt;0"),"")</f>
        <v/>
      </c>
      <c r="O768" s="6" t="str">
        <f t="shared" si="50"/>
        <v/>
      </c>
      <c r="P768" s="6" t="str">
        <f t="shared" si="51"/>
        <v/>
      </c>
      <c r="Q768" s="23"/>
      <c r="R768" s="23"/>
      <c r="S768" s="23"/>
    </row>
    <row r="769" spans="1:19" x14ac:dyDescent="0.25">
      <c r="A769" s="23"/>
      <c r="B769" s="23"/>
      <c r="C769" s="6">
        <f>IFERROR(COUNTIFS('registro operativa'!$AE$3:$AE$11268,1,'registro operativa'!$G$3:$G$11268,Tabla3[[#This Row],[Nº DE SEMANA]]),"")</f>
        <v>0</v>
      </c>
      <c r="D769" s="6">
        <f>SUMIF(Tabla1[SEMANA],Tabla3[[#This Row],[Nº DE SEMANA]],Tabla1[GROSS])</f>
        <v>0</v>
      </c>
      <c r="E769" s="6">
        <f>SUMIF(Tabla1[SEMANA],Tabla3[[#This Row],[Nº DE SEMANA]],Tabla1[NETO EN PPRO8])</f>
        <v>0</v>
      </c>
      <c r="F769" s="6">
        <f>SUMIF(Tabla1[SEMANA],Tabla3[[#This Row],[Nº DE SEMANA]],Tabla1[FEES])</f>
        <v>0</v>
      </c>
      <c r="G769" s="6" t="str">
        <f t="shared" si="48"/>
        <v/>
      </c>
      <c r="H769" s="6">
        <f>COUNTIF('registro operativa'!$G$3:$G$11268,Tabla3[[#This Row],[Nº DE SEMANA]])</f>
        <v>0</v>
      </c>
      <c r="I769" s="6">
        <f>COUNTIFS('registro operativa'!$G$3:$G$11268,Tabla3[[#This Row],[Nº DE SEMANA]],'registro operativa'!$Y$3:$Y$11268,"&gt;0")</f>
        <v>0</v>
      </c>
      <c r="J769" s="6">
        <f>COUNTIFS('registro operativa'!$G$3:$G$11268,Tabla3[[#This Row],[Nº DE SEMANA]],'registro operativa'!$Y$3:$Y$11268,"&lt;0")</f>
        <v>0</v>
      </c>
      <c r="K769" s="6">
        <f>COUNTIFS('registro operativa'!$H$3:$H$11268,Tabla3[[#This Row],[Nº DE SEMANA]],'registro operativa'!$Y$3:$Y$11268,0)</f>
        <v>0</v>
      </c>
      <c r="L769" s="6" t="str">
        <f t="shared" si="49"/>
        <v/>
      </c>
      <c r="M769" s="6" t="str">
        <f>IFERROR(AVERAGEIFS('registro operativa'!$Y$3:$Y$11268,'registro operativa'!$G$3:$G$11268,Tabla3[[#This Row],[Nº DE SEMANA]],'registro operativa'!$Y$3:$Y$11268,"&gt;0"),"")</f>
        <v/>
      </c>
      <c r="N769" s="6" t="str">
        <f>IFERROR(AVERAGEIFS('registro operativa'!$Y$3:$Y$11268,'registro operativa'!$G$3:$G$11268,Tabla3[[#This Row],[Nº DE SEMANA]],'registro operativa'!$Y$3:$Y$11268,"&lt;0"),"")</f>
        <v/>
      </c>
      <c r="O769" s="6" t="str">
        <f t="shared" si="50"/>
        <v/>
      </c>
      <c r="P769" s="6" t="str">
        <f t="shared" si="51"/>
        <v/>
      </c>
      <c r="Q769" s="23"/>
      <c r="R769" s="23"/>
      <c r="S769" s="23"/>
    </row>
    <row r="770" spans="1:19" x14ac:dyDescent="0.25">
      <c r="A770" s="23"/>
      <c r="B770" s="23"/>
      <c r="C770" s="6">
        <f>IFERROR(COUNTIFS('registro operativa'!$AE$3:$AE$11268,1,'registro operativa'!$G$3:$G$11268,Tabla3[[#This Row],[Nº DE SEMANA]]),"")</f>
        <v>0</v>
      </c>
      <c r="D770" s="6">
        <f>SUMIF(Tabla1[SEMANA],Tabla3[[#This Row],[Nº DE SEMANA]],Tabla1[GROSS])</f>
        <v>0</v>
      </c>
      <c r="E770" s="6">
        <f>SUMIF(Tabla1[SEMANA],Tabla3[[#This Row],[Nº DE SEMANA]],Tabla1[NETO EN PPRO8])</f>
        <v>0</v>
      </c>
      <c r="F770" s="6">
        <f>SUMIF(Tabla1[SEMANA],Tabla3[[#This Row],[Nº DE SEMANA]],Tabla1[FEES])</f>
        <v>0</v>
      </c>
      <c r="G770" s="6" t="str">
        <f t="shared" si="48"/>
        <v/>
      </c>
      <c r="H770" s="6">
        <f>COUNTIF('registro operativa'!$G$3:$G$11268,Tabla3[[#This Row],[Nº DE SEMANA]])</f>
        <v>0</v>
      </c>
      <c r="I770" s="6">
        <f>COUNTIFS('registro operativa'!$G$3:$G$11268,Tabla3[[#This Row],[Nº DE SEMANA]],'registro operativa'!$Y$3:$Y$11268,"&gt;0")</f>
        <v>0</v>
      </c>
      <c r="J770" s="6">
        <f>COUNTIFS('registro operativa'!$G$3:$G$11268,Tabla3[[#This Row],[Nº DE SEMANA]],'registro operativa'!$Y$3:$Y$11268,"&lt;0")</f>
        <v>0</v>
      </c>
      <c r="K770" s="6">
        <f>COUNTIFS('registro operativa'!$H$3:$H$11268,Tabla3[[#This Row],[Nº DE SEMANA]],'registro operativa'!$Y$3:$Y$11268,0)</f>
        <v>0</v>
      </c>
      <c r="L770" s="6" t="str">
        <f t="shared" si="49"/>
        <v/>
      </c>
      <c r="M770" s="6" t="str">
        <f>IFERROR(AVERAGEIFS('registro operativa'!$Y$3:$Y$11268,'registro operativa'!$G$3:$G$11268,Tabla3[[#This Row],[Nº DE SEMANA]],'registro operativa'!$Y$3:$Y$11268,"&gt;0"),"")</f>
        <v/>
      </c>
      <c r="N770" s="6" t="str">
        <f>IFERROR(AVERAGEIFS('registro operativa'!$Y$3:$Y$11268,'registro operativa'!$G$3:$G$11268,Tabla3[[#This Row],[Nº DE SEMANA]],'registro operativa'!$Y$3:$Y$11268,"&lt;0"),"")</f>
        <v/>
      </c>
      <c r="O770" s="6" t="str">
        <f t="shared" si="50"/>
        <v/>
      </c>
      <c r="P770" s="6" t="str">
        <f t="shared" si="51"/>
        <v/>
      </c>
      <c r="Q770" s="23"/>
      <c r="R770" s="23"/>
      <c r="S770" s="23"/>
    </row>
    <row r="771" spans="1:19" x14ac:dyDescent="0.25">
      <c r="A771" s="23"/>
      <c r="B771" s="23"/>
      <c r="C771" s="6">
        <f>IFERROR(COUNTIFS('registro operativa'!$AE$3:$AE$11268,1,'registro operativa'!$G$3:$G$11268,Tabla3[[#This Row],[Nº DE SEMANA]]),"")</f>
        <v>0</v>
      </c>
      <c r="D771" s="6">
        <f>SUMIF(Tabla1[SEMANA],Tabla3[[#This Row],[Nº DE SEMANA]],Tabla1[GROSS])</f>
        <v>0</v>
      </c>
      <c r="E771" s="6">
        <f>SUMIF(Tabla1[SEMANA],Tabla3[[#This Row],[Nº DE SEMANA]],Tabla1[NETO EN PPRO8])</f>
        <v>0</v>
      </c>
      <c r="F771" s="6">
        <f>SUMIF(Tabla1[SEMANA],Tabla3[[#This Row],[Nº DE SEMANA]],Tabla1[FEES])</f>
        <v>0</v>
      </c>
      <c r="G771" s="6" t="str">
        <f t="shared" si="48"/>
        <v/>
      </c>
      <c r="H771" s="6">
        <f>COUNTIF('registro operativa'!$G$3:$G$11268,Tabla3[[#This Row],[Nº DE SEMANA]])</f>
        <v>0</v>
      </c>
      <c r="I771" s="6">
        <f>COUNTIFS('registro operativa'!$G$3:$G$11268,Tabla3[[#This Row],[Nº DE SEMANA]],'registro operativa'!$Y$3:$Y$11268,"&gt;0")</f>
        <v>0</v>
      </c>
      <c r="J771" s="6">
        <f>COUNTIFS('registro operativa'!$G$3:$G$11268,Tabla3[[#This Row],[Nº DE SEMANA]],'registro operativa'!$Y$3:$Y$11268,"&lt;0")</f>
        <v>0</v>
      </c>
      <c r="K771" s="6">
        <f>COUNTIFS('registro operativa'!$H$3:$H$11268,Tabla3[[#This Row],[Nº DE SEMANA]],'registro operativa'!$Y$3:$Y$11268,0)</f>
        <v>0</v>
      </c>
      <c r="L771" s="6" t="str">
        <f t="shared" si="49"/>
        <v/>
      </c>
      <c r="M771" s="6" t="str">
        <f>IFERROR(AVERAGEIFS('registro operativa'!$Y$3:$Y$11268,'registro operativa'!$G$3:$G$11268,Tabla3[[#This Row],[Nº DE SEMANA]],'registro operativa'!$Y$3:$Y$11268,"&gt;0"),"")</f>
        <v/>
      </c>
      <c r="N771" s="6" t="str">
        <f>IFERROR(AVERAGEIFS('registro operativa'!$Y$3:$Y$11268,'registro operativa'!$G$3:$G$11268,Tabla3[[#This Row],[Nº DE SEMANA]],'registro operativa'!$Y$3:$Y$11268,"&lt;0"),"")</f>
        <v/>
      </c>
      <c r="O771" s="6" t="str">
        <f t="shared" si="50"/>
        <v/>
      </c>
      <c r="P771" s="6" t="str">
        <f t="shared" si="51"/>
        <v/>
      </c>
      <c r="Q771" s="23"/>
      <c r="R771" s="23"/>
      <c r="S771" s="23"/>
    </row>
    <row r="772" spans="1:19" x14ac:dyDescent="0.25">
      <c r="A772" s="23"/>
      <c r="B772" s="23"/>
      <c r="C772" s="6">
        <f>IFERROR(COUNTIFS('registro operativa'!$AE$3:$AE$11268,1,'registro operativa'!$G$3:$G$11268,Tabla3[[#This Row],[Nº DE SEMANA]]),"")</f>
        <v>0</v>
      </c>
      <c r="D772" s="6">
        <f>SUMIF(Tabla1[SEMANA],Tabla3[[#This Row],[Nº DE SEMANA]],Tabla1[GROSS])</f>
        <v>0</v>
      </c>
      <c r="E772" s="6">
        <f>SUMIF(Tabla1[SEMANA],Tabla3[[#This Row],[Nº DE SEMANA]],Tabla1[NETO EN PPRO8])</f>
        <v>0</v>
      </c>
      <c r="F772" s="6">
        <f>SUMIF(Tabla1[SEMANA],Tabla3[[#This Row],[Nº DE SEMANA]],Tabla1[FEES])</f>
        <v>0</v>
      </c>
      <c r="G772" s="6" t="str">
        <f t="shared" si="48"/>
        <v/>
      </c>
      <c r="H772" s="6">
        <f>COUNTIF('registro operativa'!$G$3:$G$11268,Tabla3[[#This Row],[Nº DE SEMANA]])</f>
        <v>0</v>
      </c>
      <c r="I772" s="6">
        <f>COUNTIFS('registro operativa'!$G$3:$G$11268,Tabla3[[#This Row],[Nº DE SEMANA]],'registro operativa'!$Y$3:$Y$11268,"&gt;0")</f>
        <v>0</v>
      </c>
      <c r="J772" s="6">
        <f>COUNTIFS('registro operativa'!$G$3:$G$11268,Tabla3[[#This Row],[Nº DE SEMANA]],'registro operativa'!$Y$3:$Y$11268,"&lt;0")</f>
        <v>0</v>
      </c>
      <c r="K772" s="6">
        <f>COUNTIFS('registro operativa'!$H$3:$H$11268,Tabla3[[#This Row],[Nº DE SEMANA]],'registro operativa'!$Y$3:$Y$11268,0)</f>
        <v>0</v>
      </c>
      <c r="L772" s="6" t="str">
        <f t="shared" si="49"/>
        <v/>
      </c>
      <c r="M772" s="6" t="str">
        <f>IFERROR(AVERAGEIFS('registro operativa'!$Y$3:$Y$11268,'registro operativa'!$G$3:$G$11268,Tabla3[[#This Row],[Nº DE SEMANA]],'registro operativa'!$Y$3:$Y$11268,"&gt;0"),"")</f>
        <v/>
      </c>
      <c r="N772" s="6" t="str">
        <f>IFERROR(AVERAGEIFS('registro operativa'!$Y$3:$Y$11268,'registro operativa'!$G$3:$G$11268,Tabla3[[#This Row],[Nº DE SEMANA]],'registro operativa'!$Y$3:$Y$11268,"&lt;0"),"")</f>
        <v/>
      </c>
      <c r="O772" s="6" t="str">
        <f t="shared" si="50"/>
        <v/>
      </c>
      <c r="P772" s="6" t="str">
        <f t="shared" si="51"/>
        <v/>
      </c>
      <c r="Q772" s="23"/>
      <c r="R772" s="23"/>
      <c r="S772" s="23"/>
    </row>
    <row r="773" spans="1:19" x14ac:dyDescent="0.25">
      <c r="A773" s="23"/>
      <c r="B773" s="23"/>
      <c r="C773" s="6">
        <f>IFERROR(COUNTIFS('registro operativa'!$AE$3:$AE$11268,1,'registro operativa'!$G$3:$G$11268,Tabla3[[#This Row],[Nº DE SEMANA]]),"")</f>
        <v>0</v>
      </c>
      <c r="D773" s="6">
        <f>SUMIF(Tabla1[SEMANA],Tabla3[[#This Row],[Nº DE SEMANA]],Tabla1[GROSS])</f>
        <v>0</v>
      </c>
      <c r="E773" s="6">
        <f>SUMIF(Tabla1[SEMANA],Tabla3[[#This Row],[Nº DE SEMANA]],Tabla1[NETO EN PPRO8])</f>
        <v>0</v>
      </c>
      <c r="F773" s="6">
        <f>SUMIF(Tabla1[SEMANA],Tabla3[[#This Row],[Nº DE SEMANA]],Tabla1[FEES])</f>
        <v>0</v>
      </c>
      <c r="G773" s="6" t="str">
        <f t="shared" si="48"/>
        <v/>
      </c>
      <c r="H773" s="6">
        <f>COUNTIF('registro operativa'!$G$3:$G$11268,Tabla3[[#This Row],[Nº DE SEMANA]])</f>
        <v>0</v>
      </c>
      <c r="I773" s="6">
        <f>COUNTIFS('registro operativa'!$G$3:$G$11268,Tabla3[[#This Row],[Nº DE SEMANA]],'registro operativa'!$Y$3:$Y$11268,"&gt;0")</f>
        <v>0</v>
      </c>
      <c r="J773" s="6">
        <f>COUNTIFS('registro operativa'!$G$3:$G$11268,Tabla3[[#This Row],[Nº DE SEMANA]],'registro operativa'!$Y$3:$Y$11268,"&lt;0")</f>
        <v>0</v>
      </c>
      <c r="K773" s="6">
        <f>COUNTIFS('registro operativa'!$H$3:$H$11268,Tabla3[[#This Row],[Nº DE SEMANA]],'registro operativa'!$Y$3:$Y$11268,0)</f>
        <v>0</v>
      </c>
      <c r="L773" s="6" t="str">
        <f t="shared" si="49"/>
        <v/>
      </c>
      <c r="M773" s="6" t="str">
        <f>IFERROR(AVERAGEIFS('registro operativa'!$Y$3:$Y$11268,'registro operativa'!$G$3:$G$11268,Tabla3[[#This Row],[Nº DE SEMANA]],'registro operativa'!$Y$3:$Y$11268,"&gt;0"),"")</f>
        <v/>
      </c>
      <c r="N773" s="6" t="str">
        <f>IFERROR(AVERAGEIFS('registro operativa'!$Y$3:$Y$11268,'registro operativa'!$G$3:$G$11268,Tabla3[[#This Row],[Nº DE SEMANA]],'registro operativa'!$Y$3:$Y$11268,"&lt;0"),"")</f>
        <v/>
      </c>
      <c r="O773" s="6" t="str">
        <f t="shared" si="50"/>
        <v/>
      </c>
      <c r="P773" s="6" t="str">
        <f t="shared" si="51"/>
        <v/>
      </c>
      <c r="Q773" s="23"/>
      <c r="R773" s="23"/>
      <c r="S773" s="23"/>
    </row>
    <row r="774" spans="1:19" x14ac:dyDescent="0.25">
      <c r="A774" s="23"/>
      <c r="B774" s="23"/>
      <c r="C774" s="6">
        <f>IFERROR(COUNTIFS('registro operativa'!$AE$3:$AE$11268,1,'registro operativa'!$G$3:$G$11268,Tabla3[[#This Row],[Nº DE SEMANA]]),"")</f>
        <v>0</v>
      </c>
      <c r="D774" s="6">
        <f>SUMIF(Tabla1[SEMANA],Tabla3[[#This Row],[Nº DE SEMANA]],Tabla1[GROSS])</f>
        <v>0</v>
      </c>
      <c r="E774" s="6">
        <f>SUMIF(Tabla1[SEMANA],Tabla3[[#This Row],[Nº DE SEMANA]],Tabla1[NETO EN PPRO8])</f>
        <v>0</v>
      </c>
      <c r="F774" s="6">
        <f>SUMIF(Tabla1[SEMANA],Tabla3[[#This Row],[Nº DE SEMANA]],Tabla1[FEES])</f>
        <v>0</v>
      </c>
      <c r="G774" s="6" t="str">
        <f t="shared" si="48"/>
        <v/>
      </c>
      <c r="H774" s="6">
        <f>COUNTIF('registro operativa'!$G$3:$G$11268,Tabla3[[#This Row],[Nº DE SEMANA]])</f>
        <v>0</v>
      </c>
      <c r="I774" s="6">
        <f>COUNTIFS('registro operativa'!$G$3:$G$11268,Tabla3[[#This Row],[Nº DE SEMANA]],'registro operativa'!$Y$3:$Y$11268,"&gt;0")</f>
        <v>0</v>
      </c>
      <c r="J774" s="6">
        <f>COUNTIFS('registro operativa'!$G$3:$G$11268,Tabla3[[#This Row],[Nº DE SEMANA]],'registro operativa'!$Y$3:$Y$11268,"&lt;0")</f>
        <v>0</v>
      </c>
      <c r="K774" s="6">
        <f>COUNTIFS('registro operativa'!$H$3:$H$11268,Tabla3[[#This Row],[Nº DE SEMANA]],'registro operativa'!$Y$3:$Y$11268,0)</f>
        <v>0</v>
      </c>
      <c r="L774" s="6" t="str">
        <f t="shared" si="49"/>
        <v/>
      </c>
      <c r="M774" s="6" t="str">
        <f>IFERROR(AVERAGEIFS('registro operativa'!$Y$3:$Y$11268,'registro operativa'!$G$3:$G$11268,Tabla3[[#This Row],[Nº DE SEMANA]],'registro operativa'!$Y$3:$Y$11268,"&gt;0"),"")</f>
        <v/>
      </c>
      <c r="N774" s="6" t="str">
        <f>IFERROR(AVERAGEIFS('registro operativa'!$Y$3:$Y$11268,'registro operativa'!$G$3:$G$11268,Tabla3[[#This Row],[Nº DE SEMANA]],'registro operativa'!$Y$3:$Y$11268,"&lt;0"),"")</f>
        <v/>
      </c>
      <c r="O774" s="6" t="str">
        <f t="shared" si="50"/>
        <v/>
      </c>
      <c r="P774" s="6" t="str">
        <f t="shared" si="51"/>
        <v/>
      </c>
      <c r="Q774" s="23"/>
      <c r="R774" s="23"/>
      <c r="S774" s="23"/>
    </row>
    <row r="775" spans="1:19" x14ac:dyDescent="0.25">
      <c r="A775" s="23"/>
      <c r="B775" s="23"/>
      <c r="C775" s="6">
        <f>IFERROR(COUNTIFS('registro operativa'!$AE$3:$AE$11268,1,'registro operativa'!$G$3:$G$11268,Tabla3[[#This Row],[Nº DE SEMANA]]),"")</f>
        <v>0</v>
      </c>
      <c r="D775" s="6">
        <f>SUMIF(Tabla1[SEMANA],Tabla3[[#This Row],[Nº DE SEMANA]],Tabla1[GROSS])</f>
        <v>0</v>
      </c>
      <c r="E775" s="6">
        <f>SUMIF(Tabla1[SEMANA],Tabla3[[#This Row],[Nº DE SEMANA]],Tabla1[NETO EN PPRO8])</f>
        <v>0</v>
      </c>
      <c r="F775" s="6">
        <f>SUMIF(Tabla1[SEMANA],Tabla3[[#This Row],[Nº DE SEMANA]],Tabla1[FEES])</f>
        <v>0</v>
      </c>
      <c r="G775" s="6" t="str">
        <f t="shared" si="48"/>
        <v/>
      </c>
      <c r="H775" s="6">
        <f>COUNTIF('registro operativa'!$G$3:$G$11268,Tabla3[[#This Row],[Nº DE SEMANA]])</f>
        <v>0</v>
      </c>
      <c r="I775" s="6">
        <f>COUNTIFS('registro operativa'!$G$3:$G$11268,Tabla3[[#This Row],[Nº DE SEMANA]],'registro operativa'!$Y$3:$Y$11268,"&gt;0")</f>
        <v>0</v>
      </c>
      <c r="J775" s="6">
        <f>COUNTIFS('registro operativa'!$G$3:$G$11268,Tabla3[[#This Row],[Nº DE SEMANA]],'registro operativa'!$Y$3:$Y$11268,"&lt;0")</f>
        <v>0</v>
      </c>
      <c r="K775" s="6">
        <f>COUNTIFS('registro operativa'!$H$3:$H$11268,Tabla3[[#This Row],[Nº DE SEMANA]],'registro operativa'!$Y$3:$Y$11268,0)</f>
        <v>0</v>
      </c>
      <c r="L775" s="6" t="str">
        <f t="shared" si="49"/>
        <v/>
      </c>
      <c r="M775" s="6" t="str">
        <f>IFERROR(AVERAGEIFS('registro operativa'!$Y$3:$Y$11268,'registro operativa'!$G$3:$G$11268,Tabla3[[#This Row],[Nº DE SEMANA]],'registro operativa'!$Y$3:$Y$11268,"&gt;0"),"")</f>
        <v/>
      </c>
      <c r="N775" s="6" t="str">
        <f>IFERROR(AVERAGEIFS('registro operativa'!$Y$3:$Y$11268,'registro operativa'!$G$3:$G$11268,Tabla3[[#This Row],[Nº DE SEMANA]],'registro operativa'!$Y$3:$Y$11268,"&lt;0"),"")</f>
        <v/>
      </c>
      <c r="O775" s="6" t="str">
        <f t="shared" si="50"/>
        <v/>
      </c>
      <c r="P775" s="6" t="str">
        <f t="shared" si="51"/>
        <v/>
      </c>
      <c r="Q775" s="23"/>
      <c r="R775" s="23"/>
      <c r="S775" s="23"/>
    </row>
    <row r="776" spans="1:19" x14ac:dyDescent="0.25">
      <c r="A776" s="23"/>
      <c r="B776" s="23"/>
      <c r="C776" s="6">
        <f>IFERROR(COUNTIFS('registro operativa'!$AE$3:$AE$11268,1,'registro operativa'!$G$3:$G$11268,Tabla3[[#This Row],[Nº DE SEMANA]]),"")</f>
        <v>0</v>
      </c>
      <c r="D776" s="6">
        <f>SUMIF(Tabla1[SEMANA],Tabla3[[#This Row],[Nº DE SEMANA]],Tabla1[GROSS])</f>
        <v>0</v>
      </c>
      <c r="E776" s="6">
        <f>SUMIF(Tabla1[SEMANA],Tabla3[[#This Row],[Nº DE SEMANA]],Tabla1[NETO EN PPRO8])</f>
        <v>0</v>
      </c>
      <c r="F776" s="6">
        <f>SUMIF(Tabla1[SEMANA],Tabla3[[#This Row],[Nº DE SEMANA]],Tabla1[FEES])</f>
        <v>0</v>
      </c>
      <c r="G776" s="6" t="str">
        <f t="shared" ref="G776:G839" si="52">IFERROR(E776/C776,"")</f>
        <v/>
      </c>
      <c r="H776" s="6">
        <f>COUNTIF('registro operativa'!$G$3:$G$11268,Tabla3[[#This Row],[Nº DE SEMANA]])</f>
        <v>0</v>
      </c>
      <c r="I776" s="6">
        <f>COUNTIFS('registro operativa'!$G$3:$G$11268,Tabla3[[#This Row],[Nº DE SEMANA]],'registro operativa'!$Y$3:$Y$11268,"&gt;0")</f>
        <v>0</v>
      </c>
      <c r="J776" s="6">
        <f>COUNTIFS('registro operativa'!$G$3:$G$11268,Tabla3[[#This Row],[Nº DE SEMANA]],'registro operativa'!$Y$3:$Y$11268,"&lt;0")</f>
        <v>0</v>
      </c>
      <c r="K776" s="6">
        <f>COUNTIFS('registro operativa'!$H$3:$H$11268,Tabla3[[#This Row],[Nº DE SEMANA]],'registro operativa'!$Y$3:$Y$11268,0)</f>
        <v>0</v>
      </c>
      <c r="L776" s="6" t="str">
        <f t="shared" ref="L776:L839" si="53">IFERROR(H776/C776,"")</f>
        <v/>
      </c>
      <c r="M776" s="6" t="str">
        <f>IFERROR(AVERAGEIFS('registro operativa'!$Y$3:$Y$11268,'registro operativa'!$G$3:$G$11268,Tabla3[[#This Row],[Nº DE SEMANA]],'registro operativa'!$Y$3:$Y$11268,"&gt;0"),"")</f>
        <v/>
      </c>
      <c r="N776" s="6" t="str">
        <f>IFERROR(AVERAGEIFS('registro operativa'!$Y$3:$Y$11268,'registro operativa'!$G$3:$G$11268,Tabla3[[#This Row],[Nº DE SEMANA]],'registro operativa'!$Y$3:$Y$11268,"&lt;0"),"")</f>
        <v/>
      </c>
      <c r="O776" s="6" t="str">
        <f t="shared" ref="O776:O839" si="54">IFERROR(I776/(H776-K776),"")</f>
        <v/>
      </c>
      <c r="P776" s="6" t="str">
        <f t="shared" ref="P776:P839" si="55">IFERROR(M776/N776,"")</f>
        <v/>
      </c>
      <c r="Q776" s="23"/>
      <c r="R776" s="23"/>
      <c r="S776" s="23"/>
    </row>
    <row r="777" spans="1:19" x14ac:dyDescent="0.25">
      <c r="A777" s="23"/>
      <c r="B777" s="23"/>
      <c r="C777" s="6">
        <f>IFERROR(COUNTIFS('registro operativa'!$AE$3:$AE$11268,1,'registro operativa'!$G$3:$G$11268,Tabla3[[#This Row],[Nº DE SEMANA]]),"")</f>
        <v>0</v>
      </c>
      <c r="D777" s="6">
        <f>SUMIF(Tabla1[SEMANA],Tabla3[[#This Row],[Nº DE SEMANA]],Tabla1[GROSS])</f>
        <v>0</v>
      </c>
      <c r="E777" s="6">
        <f>SUMIF(Tabla1[SEMANA],Tabla3[[#This Row],[Nº DE SEMANA]],Tabla1[NETO EN PPRO8])</f>
        <v>0</v>
      </c>
      <c r="F777" s="6">
        <f>SUMIF(Tabla1[SEMANA],Tabla3[[#This Row],[Nº DE SEMANA]],Tabla1[FEES])</f>
        <v>0</v>
      </c>
      <c r="G777" s="6" t="str">
        <f t="shared" si="52"/>
        <v/>
      </c>
      <c r="H777" s="6">
        <f>COUNTIF('registro operativa'!$G$3:$G$11268,Tabla3[[#This Row],[Nº DE SEMANA]])</f>
        <v>0</v>
      </c>
      <c r="I777" s="6">
        <f>COUNTIFS('registro operativa'!$G$3:$G$11268,Tabla3[[#This Row],[Nº DE SEMANA]],'registro operativa'!$Y$3:$Y$11268,"&gt;0")</f>
        <v>0</v>
      </c>
      <c r="J777" s="6">
        <f>COUNTIFS('registro operativa'!$G$3:$G$11268,Tabla3[[#This Row],[Nº DE SEMANA]],'registro operativa'!$Y$3:$Y$11268,"&lt;0")</f>
        <v>0</v>
      </c>
      <c r="K777" s="6">
        <f>COUNTIFS('registro operativa'!$H$3:$H$11268,Tabla3[[#This Row],[Nº DE SEMANA]],'registro operativa'!$Y$3:$Y$11268,0)</f>
        <v>0</v>
      </c>
      <c r="L777" s="6" t="str">
        <f t="shared" si="53"/>
        <v/>
      </c>
      <c r="M777" s="6" t="str">
        <f>IFERROR(AVERAGEIFS('registro operativa'!$Y$3:$Y$11268,'registro operativa'!$G$3:$G$11268,Tabla3[[#This Row],[Nº DE SEMANA]],'registro operativa'!$Y$3:$Y$11268,"&gt;0"),"")</f>
        <v/>
      </c>
      <c r="N777" s="6" t="str">
        <f>IFERROR(AVERAGEIFS('registro operativa'!$Y$3:$Y$11268,'registro operativa'!$G$3:$G$11268,Tabla3[[#This Row],[Nº DE SEMANA]],'registro operativa'!$Y$3:$Y$11268,"&lt;0"),"")</f>
        <v/>
      </c>
      <c r="O777" s="6" t="str">
        <f t="shared" si="54"/>
        <v/>
      </c>
      <c r="P777" s="6" t="str">
        <f t="shared" si="55"/>
        <v/>
      </c>
      <c r="Q777" s="23"/>
      <c r="R777" s="23"/>
      <c r="S777" s="23"/>
    </row>
    <row r="778" spans="1:19" x14ac:dyDescent="0.25">
      <c r="A778" s="23"/>
      <c r="B778" s="23"/>
      <c r="C778" s="6">
        <f>IFERROR(COUNTIFS('registro operativa'!$AE$3:$AE$11268,1,'registro operativa'!$G$3:$G$11268,Tabla3[[#This Row],[Nº DE SEMANA]]),"")</f>
        <v>0</v>
      </c>
      <c r="D778" s="6">
        <f>SUMIF(Tabla1[SEMANA],Tabla3[[#This Row],[Nº DE SEMANA]],Tabla1[GROSS])</f>
        <v>0</v>
      </c>
      <c r="E778" s="6">
        <f>SUMIF(Tabla1[SEMANA],Tabla3[[#This Row],[Nº DE SEMANA]],Tabla1[NETO EN PPRO8])</f>
        <v>0</v>
      </c>
      <c r="F778" s="6">
        <f>SUMIF(Tabla1[SEMANA],Tabla3[[#This Row],[Nº DE SEMANA]],Tabla1[FEES])</f>
        <v>0</v>
      </c>
      <c r="G778" s="6" t="str">
        <f t="shared" si="52"/>
        <v/>
      </c>
      <c r="H778" s="6">
        <f>COUNTIF('registro operativa'!$G$3:$G$11268,Tabla3[[#This Row],[Nº DE SEMANA]])</f>
        <v>0</v>
      </c>
      <c r="I778" s="6">
        <f>COUNTIFS('registro operativa'!$G$3:$G$11268,Tabla3[[#This Row],[Nº DE SEMANA]],'registro operativa'!$Y$3:$Y$11268,"&gt;0")</f>
        <v>0</v>
      </c>
      <c r="J778" s="6">
        <f>COUNTIFS('registro operativa'!$G$3:$G$11268,Tabla3[[#This Row],[Nº DE SEMANA]],'registro operativa'!$Y$3:$Y$11268,"&lt;0")</f>
        <v>0</v>
      </c>
      <c r="K778" s="6">
        <f>COUNTIFS('registro operativa'!$H$3:$H$11268,Tabla3[[#This Row],[Nº DE SEMANA]],'registro operativa'!$Y$3:$Y$11268,0)</f>
        <v>0</v>
      </c>
      <c r="L778" s="6" t="str">
        <f t="shared" si="53"/>
        <v/>
      </c>
      <c r="M778" s="6" t="str">
        <f>IFERROR(AVERAGEIFS('registro operativa'!$Y$3:$Y$11268,'registro operativa'!$G$3:$G$11268,Tabla3[[#This Row],[Nº DE SEMANA]],'registro operativa'!$Y$3:$Y$11268,"&gt;0"),"")</f>
        <v/>
      </c>
      <c r="N778" s="6" t="str">
        <f>IFERROR(AVERAGEIFS('registro operativa'!$Y$3:$Y$11268,'registro operativa'!$G$3:$G$11268,Tabla3[[#This Row],[Nº DE SEMANA]],'registro operativa'!$Y$3:$Y$11268,"&lt;0"),"")</f>
        <v/>
      </c>
      <c r="O778" s="6" t="str">
        <f t="shared" si="54"/>
        <v/>
      </c>
      <c r="P778" s="6" t="str">
        <f t="shared" si="55"/>
        <v/>
      </c>
      <c r="Q778" s="23"/>
      <c r="R778" s="23"/>
      <c r="S778" s="23"/>
    </row>
    <row r="779" spans="1:19" x14ac:dyDescent="0.25">
      <c r="A779" s="23"/>
      <c r="B779" s="23"/>
      <c r="C779" s="6">
        <f>IFERROR(COUNTIFS('registro operativa'!$AE$3:$AE$11268,1,'registro operativa'!$G$3:$G$11268,Tabla3[[#This Row],[Nº DE SEMANA]]),"")</f>
        <v>0</v>
      </c>
      <c r="D779" s="6">
        <f>SUMIF(Tabla1[SEMANA],Tabla3[[#This Row],[Nº DE SEMANA]],Tabla1[GROSS])</f>
        <v>0</v>
      </c>
      <c r="E779" s="6">
        <f>SUMIF(Tabla1[SEMANA],Tabla3[[#This Row],[Nº DE SEMANA]],Tabla1[NETO EN PPRO8])</f>
        <v>0</v>
      </c>
      <c r="F779" s="6">
        <f>SUMIF(Tabla1[SEMANA],Tabla3[[#This Row],[Nº DE SEMANA]],Tabla1[FEES])</f>
        <v>0</v>
      </c>
      <c r="G779" s="6" t="str">
        <f t="shared" si="52"/>
        <v/>
      </c>
      <c r="H779" s="6">
        <f>COUNTIF('registro operativa'!$G$3:$G$11268,Tabla3[[#This Row],[Nº DE SEMANA]])</f>
        <v>0</v>
      </c>
      <c r="I779" s="6">
        <f>COUNTIFS('registro operativa'!$G$3:$G$11268,Tabla3[[#This Row],[Nº DE SEMANA]],'registro operativa'!$Y$3:$Y$11268,"&gt;0")</f>
        <v>0</v>
      </c>
      <c r="J779" s="6">
        <f>COUNTIFS('registro operativa'!$G$3:$G$11268,Tabla3[[#This Row],[Nº DE SEMANA]],'registro operativa'!$Y$3:$Y$11268,"&lt;0")</f>
        <v>0</v>
      </c>
      <c r="K779" s="6">
        <f>COUNTIFS('registro operativa'!$H$3:$H$11268,Tabla3[[#This Row],[Nº DE SEMANA]],'registro operativa'!$Y$3:$Y$11268,0)</f>
        <v>0</v>
      </c>
      <c r="L779" s="6" t="str">
        <f t="shared" si="53"/>
        <v/>
      </c>
      <c r="M779" s="6" t="str">
        <f>IFERROR(AVERAGEIFS('registro operativa'!$Y$3:$Y$11268,'registro operativa'!$G$3:$G$11268,Tabla3[[#This Row],[Nº DE SEMANA]],'registro operativa'!$Y$3:$Y$11268,"&gt;0"),"")</f>
        <v/>
      </c>
      <c r="N779" s="6" t="str">
        <f>IFERROR(AVERAGEIFS('registro operativa'!$Y$3:$Y$11268,'registro operativa'!$G$3:$G$11268,Tabla3[[#This Row],[Nº DE SEMANA]],'registro operativa'!$Y$3:$Y$11268,"&lt;0"),"")</f>
        <v/>
      </c>
      <c r="O779" s="6" t="str">
        <f t="shared" si="54"/>
        <v/>
      </c>
      <c r="P779" s="6" t="str">
        <f t="shared" si="55"/>
        <v/>
      </c>
      <c r="Q779" s="23"/>
      <c r="R779" s="23"/>
      <c r="S779" s="23"/>
    </row>
    <row r="780" spans="1:19" x14ac:dyDescent="0.25">
      <c r="A780" s="23"/>
      <c r="B780" s="23"/>
      <c r="C780" s="6">
        <f>IFERROR(COUNTIFS('registro operativa'!$AE$3:$AE$11268,1,'registro operativa'!$G$3:$G$11268,Tabla3[[#This Row],[Nº DE SEMANA]]),"")</f>
        <v>0</v>
      </c>
      <c r="D780" s="6">
        <f>SUMIF(Tabla1[SEMANA],Tabla3[[#This Row],[Nº DE SEMANA]],Tabla1[GROSS])</f>
        <v>0</v>
      </c>
      <c r="E780" s="6">
        <f>SUMIF(Tabla1[SEMANA],Tabla3[[#This Row],[Nº DE SEMANA]],Tabla1[NETO EN PPRO8])</f>
        <v>0</v>
      </c>
      <c r="F780" s="6">
        <f>SUMIF(Tabla1[SEMANA],Tabla3[[#This Row],[Nº DE SEMANA]],Tabla1[FEES])</f>
        <v>0</v>
      </c>
      <c r="G780" s="6" t="str">
        <f t="shared" si="52"/>
        <v/>
      </c>
      <c r="H780" s="6">
        <f>COUNTIF('registro operativa'!$G$3:$G$11268,Tabla3[[#This Row],[Nº DE SEMANA]])</f>
        <v>0</v>
      </c>
      <c r="I780" s="6">
        <f>COUNTIFS('registro operativa'!$G$3:$G$11268,Tabla3[[#This Row],[Nº DE SEMANA]],'registro operativa'!$Y$3:$Y$11268,"&gt;0")</f>
        <v>0</v>
      </c>
      <c r="J780" s="6">
        <f>COUNTIFS('registro operativa'!$G$3:$G$11268,Tabla3[[#This Row],[Nº DE SEMANA]],'registro operativa'!$Y$3:$Y$11268,"&lt;0")</f>
        <v>0</v>
      </c>
      <c r="K780" s="6">
        <f>COUNTIFS('registro operativa'!$H$3:$H$11268,Tabla3[[#This Row],[Nº DE SEMANA]],'registro operativa'!$Y$3:$Y$11268,0)</f>
        <v>0</v>
      </c>
      <c r="L780" s="6" t="str">
        <f t="shared" si="53"/>
        <v/>
      </c>
      <c r="M780" s="6" t="str">
        <f>IFERROR(AVERAGEIFS('registro operativa'!$Y$3:$Y$11268,'registro operativa'!$G$3:$G$11268,Tabla3[[#This Row],[Nº DE SEMANA]],'registro operativa'!$Y$3:$Y$11268,"&gt;0"),"")</f>
        <v/>
      </c>
      <c r="N780" s="6" t="str">
        <f>IFERROR(AVERAGEIFS('registro operativa'!$Y$3:$Y$11268,'registro operativa'!$G$3:$G$11268,Tabla3[[#This Row],[Nº DE SEMANA]],'registro operativa'!$Y$3:$Y$11268,"&lt;0"),"")</f>
        <v/>
      </c>
      <c r="O780" s="6" t="str">
        <f t="shared" si="54"/>
        <v/>
      </c>
      <c r="P780" s="6" t="str">
        <f t="shared" si="55"/>
        <v/>
      </c>
      <c r="Q780" s="23"/>
      <c r="R780" s="23"/>
      <c r="S780" s="23"/>
    </row>
    <row r="781" spans="1:19" x14ac:dyDescent="0.25">
      <c r="A781" s="23"/>
      <c r="B781" s="23"/>
      <c r="C781" s="6">
        <f>IFERROR(COUNTIFS('registro operativa'!$AE$3:$AE$11268,1,'registro operativa'!$G$3:$G$11268,Tabla3[[#This Row],[Nº DE SEMANA]]),"")</f>
        <v>0</v>
      </c>
      <c r="D781" s="6">
        <f>SUMIF(Tabla1[SEMANA],Tabla3[[#This Row],[Nº DE SEMANA]],Tabla1[GROSS])</f>
        <v>0</v>
      </c>
      <c r="E781" s="6">
        <f>SUMIF(Tabla1[SEMANA],Tabla3[[#This Row],[Nº DE SEMANA]],Tabla1[NETO EN PPRO8])</f>
        <v>0</v>
      </c>
      <c r="F781" s="6">
        <f>SUMIF(Tabla1[SEMANA],Tabla3[[#This Row],[Nº DE SEMANA]],Tabla1[FEES])</f>
        <v>0</v>
      </c>
      <c r="G781" s="6" t="str">
        <f t="shared" si="52"/>
        <v/>
      </c>
      <c r="H781" s="6">
        <f>COUNTIF('registro operativa'!$G$3:$G$11268,Tabla3[[#This Row],[Nº DE SEMANA]])</f>
        <v>0</v>
      </c>
      <c r="I781" s="6">
        <f>COUNTIFS('registro operativa'!$G$3:$G$11268,Tabla3[[#This Row],[Nº DE SEMANA]],'registro operativa'!$Y$3:$Y$11268,"&gt;0")</f>
        <v>0</v>
      </c>
      <c r="J781" s="6">
        <f>COUNTIFS('registro operativa'!$G$3:$G$11268,Tabla3[[#This Row],[Nº DE SEMANA]],'registro operativa'!$Y$3:$Y$11268,"&lt;0")</f>
        <v>0</v>
      </c>
      <c r="K781" s="6">
        <f>COUNTIFS('registro operativa'!$H$3:$H$11268,Tabla3[[#This Row],[Nº DE SEMANA]],'registro operativa'!$Y$3:$Y$11268,0)</f>
        <v>0</v>
      </c>
      <c r="L781" s="6" t="str">
        <f t="shared" si="53"/>
        <v/>
      </c>
      <c r="M781" s="6" t="str">
        <f>IFERROR(AVERAGEIFS('registro operativa'!$Y$3:$Y$11268,'registro operativa'!$G$3:$G$11268,Tabla3[[#This Row],[Nº DE SEMANA]],'registro operativa'!$Y$3:$Y$11268,"&gt;0"),"")</f>
        <v/>
      </c>
      <c r="N781" s="6" t="str">
        <f>IFERROR(AVERAGEIFS('registro operativa'!$Y$3:$Y$11268,'registro operativa'!$G$3:$G$11268,Tabla3[[#This Row],[Nº DE SEMANA]],'registro operativa'!$Y$3:$Y$11268,"&lt;0"),"")</f>
        <v/>
      </c>
      <c r="O781" s="6" t="str">
        <f t="shared" si="54"/>
        <v/>
      </c>
      <c r="P781" s="6" t="str">
        <f t="shared" si="55"/>
        <v/>
      </c>
      <c r="Q781" s="23"/>
      <c r="R781" s="23"/>
      <c r="S781" s="23"/>
    </row>
    <row r="782" spans="1:19" x14ac:dyDescent="0.25">
      <c r="A782" s="23"/>
      <c r="B782" s="23"/>
      <c r="C782" s="6">
        <f>IFERROR(COUNTIFS('registro operativa'!$AE$3:$AE$11268,1,'registro operativa'!$G$3:$G$11268,Tabla3[[#This Row],[Nº DE SEMANA]]),"")</f>
        <v>0</v>
      </c>
      <c r="D782" s="6">
        <f>SUMIF(Tabla1[SEMANA],Tabla3[[#This Row],[Nº DE SEMANA]],Tabla1[GROSS])</f>
        <v>0</v>
      </c>
      <c r="E782" s="6">
        <f>SUMIF(Tabla1[SEMANA],Tabla3[[#This Row],[Nº DE SEMANA]],Tabla1[NETO EN PPRO8])</f>
        <v>0</v>
      </c>
      <c r="F782" s="6">
        <f>SUMIF(Tabla1[SEMANA],Tabla3[[#This Row],[Nº DE SEMANA]],Tabla1[FEES])</f>
        <v>0</v>
      </c>
      <c r="G782" s="6" t="str">
        <f t="shared" si="52"/>
        <v/>
      </c>
      <c r="H782" s="6">
        <f>COUNTIF('registro operativa'!$G$3:$G$11268,Tabla3[[#This Row],[Nº DE SEMANA]])</f>
        <v>0</v>
      </c>
      <c r="I782" s="6">
        <f>COUNTIFS('registro operativa'!$G$3:$G$11268,Tabla3[[#This Row],[Nº DE SEMANA]],'registro operativa'!$Y$3:$Y$11268,"&gt;0")</f>
        <v>0</v>
      </c>
      <c r="J782" s="6">
        <f>COUNTIFS('registro operativa'!$G$3:$G$11268,Tabla3[[#This Row],[Nº DE SEMANA]],'registro operativa'!$Y$3:$Y$11268,"&lt;0")</f>
        <v>0</v>
      </c>
      <c r="K782" s="6">
        <f>COUNTIFS('registro operativa'!$H$3:$H$11268,Tabla3[[#This Row],[Nº DE SEMANA]],'registro operativa'!$Y$3:$Y$11268,0)</f>
        <v>0</v>
      </c>
      <c r="L782" s="6" t="str">
        <f t="shared" si="53"/>
        <v/>
      </c>
      <c r="M782" s="6" t="str">
        <f>IFERROR(AVERAGEIFS('registro operativa'!$Y$3:$Y$11268,'registro operativa'!$G$3:$G$11268,Tabla3[[#This Row],[Nº DE SEMANA]],'registro operativa'!$Y$3:$Y$11268,"&gt;0"),"")</f>
        <v/>
      </c>
      <c r="N782" s="6" t="str">
        <f>IFERROR(AVERAGEIFS('registro operativa'!$Y$3:$Y$11268,'registro operativa'!$G$3:$G$11268,Tabla3[[#This Row],[Nº DE SEMANA]],'registro operativa'!$Y$3:$Y$11268,"&lt;0"),"")</f>
        <v/>
      </c>
      <c r="O782" s="6" t="str">
        <f t="shared" si="54"/>
        <v/>
      </c>
      <c r="P782" s="6" t="str">
        <f t="shared" si="55"/>
        <v/>
      </c>
      <c r="Q782" s="23"/>
      <c r="R782" s="23"/>
      <c r="S782" s="23"/>
    </row>
    <row r="783" spans="1:19" x14ac:dyDescent="0.25">
      <c r="A783" s="23"/>
      <c r="B783" s="23"/>
      <c r="C783" s="6">
        <f>IFERROR(COUNTIFS('registro operativa'!$AE$3:$AE$11268,1,'registro operativa'!$G$3:$G$11268,Tabla3[[#This Row],[Nº DE SEMANA]]),"")</f>
        <v>0</v>
      </c>
      <c r="D783" s="6">
        <f>SUMIF(Tabla1[SEMANA],Tabla3[[#This Row],[Nº DE SEMANA]],Tabla1[GROSS])</f>
        <v>0</v>
      </c>
      <c r="E783" s="6">
        <f>SUMIF(Tabla1[SEMANA],Tabla3[[#This Row],[Nº DE SEMANA]],Tabla1[NETO EN PPRO8])</f>
        <v>0</v>
      </c>
      <c r="F783" s="6">
        <f>SUMIF(Tabla1[SEMANA],Tabla3[[#This Row],[Nº DE SEMANA]],Tabla1[FEES])</f>
        <v>0</v>
      </c>
      <c r="G783" s="6" t="str">
        <f t="shared" si="52"/>
        <v/>
      </c>
      <c r="H783" s="6">
        <f>COUNTIF('registro operativa'!$G$3:$G$11268,Tabla3[[#This Row],[Nº DE SEMANA]])</f>
        <v>0</v>
      </c>
      <c r="I783" s="6">
        <f>COUNTIFS('registro operativa'!$G$3:$G$11268,Tabla3[[#This Row],[Nº DE SEMANA]],'registro operativa'!$Y$3:$Y$11268,"&gt;0")</f>
        <v>0</v>
      </c>
      <c r="J783" s="6">
        <f>COUNTIFS('registro operativa'!$G$3:$G$11268,Tabla3[[#This Row],[Nº DE SEMANA]],'registro operativa'!$Y$3:$Y$11268,"&lt;0")</f>
        <v>0</v>
      </c>
      <c r="K783" s="6">
        <f>COUNTIFS('registro operativa'!$H$3:$H$11268,Tabla3[[#This Row],[Nº DE SEMANA]],'registro operativa'!$Y$3:$Y$11268,0)</f>
        <v>0</v>
      </c>
      <c r="L783" s="6" t="str">
        <f t="shared" si="53"/>
        <v/>
      </c>
      <c r="M783" s="6" t="str">
        <f>IFERROR(AVERAGEIFS('registro operativa'!$Y$3:$Y$11268,'registro operativa'!$G$3:$G$11268,Tabla3[[#This Row],[Nº DE SEMANA]],'registro operativa'!$Y$3:$Y$11268,"&gt;0"),"")</f>
        <v/>
      </c>
      <c r="N783" s="6" t="str">
        <f>IFERROR(AVERAGEIFS('registro operativa'!$Y$3:$Y$11268,'registro operativa'!$G$3:$G$11268,Tabla3[[#This Row],[Nº DE SEMANA]],'registro operativa'!$Y$3:$Y$11268,"&lt;0"),"")</f>
        <v/>
      </c>
      <c r="O783" s="6" t="str">
        <f t="shared" si="54"/>
        <v/>
      </c>
      <c r="P783" s="6" t="str">
        <f t="shared" si="55"/>
        <v/>
      </c>
      <c r="Q783" s="23"/>
      <c r="R783" s="23"/>
      <c r="S783" s="23"/>
    </row>
    <row r="784" spans="1:19" x14ac:dyDescent="0.25">
      <c r="A784" s="23"/>
      <c r="B784" s="23"/>
      <c r="C784" s="6">
        <f>IFERROR(COUNTIFS('registro operativa'!$AE$3:$AE$11268,1,'registro operativa'!$G$3:$G$11268,Tabla3[[#This Row],[Nº DE SEMANA]]),"")</f>
        <v>0</v>
      </c>
      <c r="D784" s="6">
        <f>SUMIF(Tabla1[SEMANA],Tabla3[[#This Row],[Nº DE SEMANA]],Tabla1[GROSS])</f>
        <v>0</v>
      </c>
      <c r="E784" s="6">
        <f>SUMIF(Tabla1[SEMANA],Tabla3[[#This Row],[Nº DE SEMANA]],Tabla1[NETO EN PPRO8])</f>
        <v>0</v>
      </c>
      <c r="F784" s="6">
        <f>SUMIF(Tabla1[SEMANA],Tabla3[[#This Row],[Nº DE SEMANA]],Tabla1[FEES])</f>
        <v>0</v>
      </c>
      <c r="G784" s="6" t="str">
        <f t="shared" si="52"/>
        <v/>
      </c>
      <c r="H784" s="6">
        <f>COUNTIF('registro operativa'!$G$3:$G$11268,Tabla3[[#This Row],[Nº DE SEMANA]])</f>
        <v>0</v>
      </c>
      <c r="I784" s="6">
        <f>COUNTIFS('registro operativa'!$G$3:$G$11268,Tabla3[[#This Row],[Nº DE SEMANA]],'registro operativa'!$Y$3:$Y$11268,"&gt;0")</f>
        <v>0</v>
      </c>
      <c r="J784" s="6">
        <f>COUNTIFS('registro operativa'!$G$3:$G$11268,Tabla3[[#This Row],[Nº DE SEMANA]],'registro operativa'!$Y$3:$Y$11268,"&lt;0")</f>
        <v>0</v>
      </c>
      <c r="K784" s="6">
        <f>COUNTIFS('registro operativa'!$H$3:$H$11268,Tabla3[[#This Row],[Nº DE SEMANA]],'registro operativa'!$Y$3:$Y$11268,0)</f>
        <v>0</v>
      </c>
      <c r="L784" s="6" t="str">
        <f t="shared" si="53"/>
        <v/>
      </c>
      <c r="M784" s="6" t="str">
        <f>IFERROR(AVERAGEIFS('registro operativa'!$Y$3:$Y$11268,'registro operativa'!$G$3:$G$11268,Tabla3[[#This Row],[Nº DE SEMANA]],'registro operativa'!$Y$3:$Y$11268,"&gt;0"),"")</f>
        <v/>
      </c>
      <c r="N784" s="6" t="str">
        <f>IFERROR(AVERAGEIFS('registro operativa'!$Y$3:$Y$11268,'registro operativa'!$G$3:$G$11268,Tabla3[[#This Row],[Nº DE SEMANA]],'registro operativa'!$Y$3:$Y$11268,"&lt;0"),"")</f>
        <v/>
      </c>
      <c r="O784" s="6" t="str">
        <f t="shared" si="54"/>
        <v/>
      </c>
      <c r="P784" s="6" t="str">
        <f t="shared" si="55"/>
        <v/>
      </c>
      <c r="Q784" s="23"/>
      <c r="R784" s="23"/>
      <c r="S784" s="23"/>
    </row>
    <row r="785" spans="1:19" x14ac:dyDescent="0.25">
      <c r="A785" s="23"/>
      <c r="B785" s="23"/>
      <c r="C785" s="6">
        <f>IFERROR(COUNTIFS('registro operativa'!$AE$3:$AE$11268,1,'registro operativa'!$G$3:$G$11268,Tabla3[[#This Row],[Nº DE SEMANA]]),"")</f>
        <v>0</v>
      </c>
      <c r="D785" s="6">
        <f>SUMIF(Tabla1[SEMANA],Tabla3[[#This Row],[Nº DE SEMANA]],Tabla1[GROSS])</f>
        <v>0</v>
      </c>
      <c r="E785" s="6">
        <f>SUMIF(Tabla1[SEMANA],Tabla3[[#This Row],[Nº DE SEMANA]],Tabla1[NETO EN PPRO8])</f>
        <v>0</v>
      </c>
      <c r="F785" s="6">
        <f>SUMIF(Tabla1[SEMANA],Tabla3[[#This Row],[Nº DE SEMANA]],Tabla1[FEES])</f>
        <v>0</v>
      </c>
      <c r="G785" s="6" t="str">
        <f t="shared" si="52"/>
        <v/>
      </c>
      <c r="H785" s="6">
        <f>COUNTIF('registro operativa'!$G$3:$G$11268,Tabla3[[#This Row],[Nº DE SEMANA]])</f>
        <v>0</v>
      </c>
      <c r="I785" s="6">
        <f>COUNTIFS('registro operativa'!$G$3:$G$11268,Tabla3[[#This Row],[Nº DE SEMANA]],'registro operativa'!$Y$3:$Y$11268,"&gt;0")</f>
        <v>0</v>
      </c>
      <c r="J785" s="6">
        <f>COUNTIFS('registro operativa'!$G$3:$G$11268,Tabla3[[#This Row],[Nº DE SEMANA]],'registro operativa'!$Y$3:$Y$11268,"&lt;0")</f>
        <v>0</v>
      </c>
      <c r="K785" s="6">
        <f>COUNTIFS('registro operativa'!$H$3:$H$11268,Tabla3[[#This Row],[Nº DE SEMANA]],'registro operativa'!$Y$3:$Y$11268,0)</f>
        <v>0</v>
      </c>
      <c r="L785" s="6" t="str">
        <f t="shared" si="53"/>
        <v/>
      </c>
      <c r="M785" s="6" t="str">
        <f>IFERROR(AVERAGEIFS('registro operativa'!$Y$3:$Y$11268,'registro operativa'!$G$3:$G$11268,Tabla3[[#This Row],[Nº DE SEMANA]],'registro operativa'!$Y$3:$Y$11268,"&gt;0"),"")</f>
        <v/>
      </c>
      <c r="N785" s="6" t="str">
        <f>IFERROR(AVERAGEIFS('registro operativa'!$Y$3:$Y$11268,'registro operativa'!$G$3:$G$11268,Tabla3[[#This Row],[Nº DE SEMANA]],'registro operativa'!$Y$3:$Y$11268,"&lt;0"),"")</f>
        <v/>
      </c>
      <c r="O785" s="6" t="str">
        <f t="shared" si="54"/>
        <v/>
      </c>
      <c r="P785" s="6" t="str">
        <f t="shared" si="55"/>
        <v/>
      </c>
      <c r="Q785" s="23"/>
      <c r="R785" s="23"/>
      <c r="S785" s="23"/>
    </row>
    <row r="786" spans="1:19" x14ac:dyDescent="0.25">
      <c r="A786" s="23"/>
      <c r="B786" s="23"/>
      <c r="C786" s="6">
        <f>IFERROR(COUNTIFS('registro operativa'!$AE$3:$AE$11268,1,'registro operativa'!$G$3:$G$11268,Tabla3[[#This Row],[Nº DE SEMANA]]),"")</f>
        <v>0</v>
      </c>
      <c r="D786" s="6">
        <f>SUMIF(Tabla1[SEMANA],Tabla3[[#This Row],[Nº DE SEMANA]],Tabla1[GROSS])</f>
        <v>0</v>
      </c>
      <c r="E786" s="6">
        <f>SUMIF(Tabla1[SEMANA],Tabla3[[#This Row],[Nº DE SEMANA]],Tabla1[NETO EN PPRO8])</f>
        <v>0</v>
      </c>
      <c r="F786" s="6">
        <f>SUMIF(Tabla1[SEMANA],Tabla3[[#This Row],[Nº DE SEMANA]],Tabla1[FEES])</f>
        <v>0</v>
      </c>
      <c r="G786" s="6" t="str">
        <f t="shared" si="52"/>
        <v/>
      </c>
      <c r="H786" s="6">
        <f>COUNTIF('registro operativa'!$G$3:$G$11268,Tabla3[[#This Row],[Nº DE SEMANA]])</f>
        <v>0</v>
      </c>
      <c r="I786" s="6">
        <f>COUNTIFS('registro operativa'!$G$3:$G$11268,Tabla3[[#This Row],[Nº DE SEMANA]],'registro operativa'!$Y$3:$Y$11268,"&gt;0")</f>
        <v>0</v>
      </c>
      <c r="J786" s="6">
        <f>COUNTIFS('registro operativa'!$G$3:$G$11268,Tabla3[[#This Row],[Nº DE SEMANA]],'registro operativa'!$Y$3:$Y$11268,"&lt;0")</f>
        <v>0</v>
      </c>
      <c r="K786" s="6">
        <f>COUNTIFS('registro operativa'!$H$3:$H$11268,Tabla3[[#This Row],[Nº DE SEMANA]],'registro operativa'!$Y$3:$Y$11268,0)</f>
        <v>0</v>
      </c>
      <c r="L786" s="6" t="str">
        <f t="shared" si="53"/>
        <v/>
      </c>
      <c r="M786" s="6" t="str">
        <f>IFERROR(AVERAGEIFS('registro operativa'!$Y$3:$Y$11268,'registro operativa'!$G$3:$G$11268,Tabla3[[#This Row],[Nº DE SEMANA]],'registro operativa'!$Y$3:$Y$11268,"&gt;0"),"")</f>
        <v/>
      </c>
      <c r="N786" s="6" t="str">
        <f>IFERROR(AVERAGEIFS('registro operativa'!$Y$3:$Y$11268,'registro operativa'!$G$3:$G$11268,Tabla3[[#This Row],[Nº DE SEMANA]],'registro operativa'!$Y$3:$Y$11268,"&lt;0"),"")</f>
        <v/>
      </c>
      <c r="O786" s="6" t="str">
        <f t="shared" si="54"/>
        <v/>
      </c>
      <c r="P786" s="6" t="str">
        <f t="shared" si="55"/>
        <v/>
      </c>
      <c r="Q786" s="23"/>
      <c r="R786" s="23"/>
      <c r="S786" s="23"/>
    </row>
    <row r="787" spans="1:19" x14ac:dyDescent="0.25">
      <c r="A787" s="23"/>
      <c r="B787" s="23"/>
      <c r="C787" s="6">
        <f>IFERROR(COUNTIFS('registro operativa'!$AE$3:$AE$11268,1,'registro operativa'!$G$3:$G$11268,Tabla3[[#This Row],[Nº DE SEMANA]]),"")</f>
        <v>0</v>
      </c>
      <c r="D787" s="6">
        <f>SUMIF(Tabla1[SEMANA],Tabla3[[#This Row],[Nº DE SEMANA]],Tabla1[GROSS])</f>
        <v>0</v>
      </c>
      <c r="E787" s="6">
        <f>SUMIF(Tabla1[SEMANA],Tabla3[[#This Row],[Nº DE SEMANA]],Tabla1[NETO EN PPRO8])</f>
        <v>0</v>
      </c>
      <c r="F787" s="6">
        <f>SUMIF(Tabla1[SEMANA],Tabla3[[#This Row],[Nº DE SEMANA]],Tabla1[FEES])</f>
        <v>0</v>
      </c>
      <c r="G787" s="6" t="str">
        <f t="shared" si="52"/>
        <v/>
      </c>
      <c r="H787" s="6">
        <f>COUNTIF('registro operativa'!$G$3:$G$11268,Tabla3[[#This Row],[Nº DE SEMANA]])</f>
        <v>0</v>
      </c>
      <c r="I787" s="6">
        <f>COUNTIFS('registro operativa'!$G$3:$G$11268,Tabla3[[#This Row],[Nº DE SEMANA]],'registro operativa'!$Y$3:$Y$11268,"&gt;0")</f>
        <v>0</v>
      </c>
      <c r="J787" s="6">
        <f>COUNTIFS('registro operativa'!$G$3:$G$11268,Tabla3[[#This Row],[Nº DE SEMANA]],'registro operativa'!$Y$3:$Y$11268,"&lt;0")</f>
        <v>0</v>
      </c>
      <c r="K787" s="6">
        <f>COUNTIFS('registro operativa'!$H$3:$H$11268,Tabla3[[#This Row],[Nº DE SEMANA]],'registro operativa'!$Y$3:$Y$11268,0)</f>
        <v>0</v>
      </c>
      <c r="L787" s="6" t="str">
        <f t="shared" si="53"/>
        <v/>
      </c>
      <c r="M787" s="6" t="str">
        <f>IFERROR(AVERAGEIFS('registro operativa'!$Y$3:$Y$11268,'registro operativa'!$G$3:$G$11268,Tabla3[[#This Row],[Nº DE SEMANA]],'registro operativa'!$Y$3:$Y$11268,"&gt;0"),"")</f>
        <v/>
      </c>
      <c r="N787" s="6" t="str">
        <f>IFERROR(AVERAGEIFS('registro operativa'!$Y$3:$Y$11268,'registro operativa'!$G$3:$G$11268,Tabla3[[#This Row],[Nº DE SEMANA]],'registro operativa'!$Y$3:$Y$11268,"&lt;0"),"")</f>
        <v/>
      </c>
      <c r="O787" s="6" t="str">
        <f t="shared" si="54"/>
        <v/>
      </c>
      <c r="P787" s="6" t="str">
        <f t="shared" si="55"/>
        <v/>
      </c>
      <c r="Q787" s="23"/>
      <c r="R787" s="23"/>
      <c r="S787" s="23"/>
    </row>
    <row r="788" spans="1:19" x14ac:dyDescent="0.25">
      <c r="A788" s="23"/>
      <c r="B788" s="23"/>
      <c r="C788" s="6">
        <f>IFERROR(COUNTIFS('registro operativa'!$AE$3:$AE$11268,1,'registro operativa'!$G$3:$G$11268,Tabla3[[#This Row],[Nº DE SEMANA]]),"")</f>
        <v>0</v>
      </c>
      <c r="D788" s="6">
        <f>SUMIF(Tabla1[SEMANA],Tabla3[[#This Row],[Nº DE SEMANA]],Tabla1[GROSS])</f>
        <v>0</v>
      </c>
      <c r="E788" s="6">
        <f>SUMIF(Tabla1[SEMANA],Tabla3[[#This Row],[Nº DE SEMANA]],Tabla1[NETO EN PPRO8])</f>
        <v>0</v>
      </c>
      <c r="F788" s="6">
        <f>SUMIF(Tabla1[SEMANA],Tabla3[[#This Row],[Nº DE SEMANA]],Tabla1[FEES])</f>
        <v>0</v>
      </c>
      <c r="G788" s="6" t="str">
        <f t="shared" si="52"/>
        <v/>
      </c>
      <c r="H788" s="6">
        <f>COUNTIF('registro operativa'!$G$3:$G$11268,Tabla3[[#This Row],[Nº DE SEMANA]])</f>
        <v>0</v>
      </c>
      <c r="I788" s="6">
        <f>COUNTIFS('registro operativa'!$G$3:$G$11268,Tabla3[[#This Row],[Nº DE SEMANA]],'registro operativa'!$Y$3:$Y$11268,"&gt;0")</f>
        <v>0</v>
      </c>
      <c r="J788" s="6">
        <f>COUNTIFS('registro operativa'!$G$3:$G$11268,Tabla3[[#This Row],[Nº DE SEMANA]],'registro operativa'!$Y$3:$Y$11268,"&lt;0")</f>
        <v>0</v>
      </c>
      <c r="K788" s="6">
        <f>COUNTIFS('registro operativa'!$H$3:$H$11268,Tabla3[[#This Row],[Nº DE SEMANA]],'registro operativa'!$Y$3:$Y$11268,0)</f>
        <v>0</v>
      </c>
      <c r="L788" s="6" t="str">
        <f t="shared" si="53"/>
        <v/>
      </c>
      <c r="M788" s="6" t="str">
        <f>IFERROR(AVERAGEIFS('registro operativa'!$Y$3:$Y$11268,'registro operativa'!$G$3:$G$11268,Tabla3[[#This Row],[Nº DE SEMANA]],'registro operativa'!$Y$3:$Y$11268,"&gt;0"),"")</f>
        <v/>
      </c>
      <c r="N788" s="6" t="str">
        <f>IFERROR(AVERAGEIFS('registro operativa'!$Y$3:$Y$11268,'registro operativa'!$G$3:$G$11268,Tabla3[[#This Row],[Nº DE SEMANA]],'registro operativa'!$Y$3:$Y$11268,"&lt;0"),"")</f>
        <v/>
      </c>
      <c r="O788" s="6" t="str">
        <f t="shared" si="54"/>
        <v/>
      </c>
      <c r="P788" s="6" t="str">
        <f t="shared" si="55"/>
        <v/>
      </c>
      <c r="Q788" s="23"/>
      <c r="R788" s="23"/>
      <c r="S788" s="23"/>
    </row>
    <row r="789" spans="1:19" x14ac:dyDescent="0.25">
      <c r="A789" s="23"/>
      <c r="B789" s="23"/>
      <c r="C789" s="6">
        <f>IFERROR(COUNTIFS('registro operativa'!$AE$3:$AE$11268,1,'registro operativa'!$G$3:$G$11268,Tabla3[[#This Row],[Nº DE SEMANA]]),"")</f>
        <v>0</v>
      </c>
      <c r="D789" s="6">
        <f>SUMIF(Tabla1[SEMANA],Tabla3[[#This Row],[Nº DE SEMANA]],Tabla1[GROSS])</f>
        <v>0</v>
      </c>
      <c r="E789" s="6">
        <f>SUMIF(Tabla1[SEMANA],Tabla3[[#This Row],[Nº DE SEMANA]],Tabla1[NETO EN PPRO8])</f>
        <v>0</v>
      </c>
      <c r="F789" s="6">
        <f>SUMIF(Tabla1[SEMANA],Tabla3[[#This Row],[Nº DE SEMANA]],Tabla1[FEES])</f>
        <v>0</v>
      </c>
      <c r="G789" s="6" t="str">
        <f t="shared" si="52"/>
        <v/>
      </c>
      <c r="H789" s="6">
        <f>COUNTIF('registro operativa'!$G$3:$G$11268,Tabla3[[#This Row],[Nº DE SEMANA]])</f>
        <v>0</v>
      </c>
      <c r="I789" s="6">
        <f>COUNTIFS('registro operativa'!$G$3:$G$11268,Tabla3[[#This Row],[Nº DE SEMANA]],'registro operativa'!$Y$3:$Y$11268,"&gt;0")</f>
        <v>0</v>
      </c>
      <c r="J789" s="6">
        <f>COUNTIFS('registro operativa'!$G$3:$G$11268,Tabla3[[#This Row],[Nº DE SEMANA]],'registro operativa'!$Y$3:$Y$11268,"&lt;0")</f>
        <v>0</v>
      </c>
      <c r="K789" s="6">
        <f>COUNTIFS('registro operativa'!$H$3:$H$11268,Tabla3[[#This Row],[Nº DE SEMANA]],'registro operativa'!$Y$3:$Y$11268,0)</f>
        <v>0</v>
      </c>
      <c r="L789" s="6" t="str">
        <f t="shared" si="53"/>
        <v/>
      </c>
      <c r="M789" s="6" t="str">
        <f>IFERROR(AVERAGEIFS('registro operativa'!$Y$3:$Y$11268,'registro operativa'!$G$3:$G$11268,Tabla3[[#This Row],[Nº DE SEMANA]],'registro operativa'!$Y$3:$Y$11268,"&gt;0"),"")</f>
        <v/>
      </c>
      <c r="N789" s="6" t="str">
        <f>IFERROR(AVERAGEIFS('registro operativa'!$Y$3:$Y$11268,'registro operativa'!$G$3:$G$11268,Tabla3[[#This Row],[Nº DE SEMANA]],'registro operativa'!$Y$3:$Y$11268,"&lt;0"),"")</f>
        <v/>
      </c>
      <c r="O789" s="6" t="str">
        <f t="shared" si="54"/>
        <v/>
      </c>
      <c r="P789" s="6" t="str">
        <f t="shared" si="55"/>
        <v/>
      </c>
      <c r="Q789" s="23"/>
      <c r="R789" s="23"/>
      <c r="S789" s="23"/>
    </row>
    <row r="790" spans="1:19" x14ac:dyDescent="0.25">
      <c r="A790" s="23"/>
      <c r="B790" s="23"/>
      <c r="C790" s="6">
        <f>IFERROR(COUNTIFS('registro operativa'!$AE$3:$AE$11268,1,'registro operativa'!$G$3:$G$11268,Tabla3[[#This Row],[Nº DE SEMANA]]),"")</f>
        <v>0</v>
      </c>
      <c r="D790" s="6">
        <f>SUMIF(Tabla1[SEMANA],Tabla3[[#This Row],[Nº DE SEMANA]],Tabla1[GROSS])</f>
        <v>0</v>
      </c>
      <c r="E790" s="6">
        <f>SUMIF(Tabla1[SEMANA],Tabla3[[#This Row],[Nº DE SEMANA]],Tabla1[NETO EN PPRO8])</f>
        <v>0</v>
      </c>
      <c r="F790" s="6">
        <f>SUMIF(Tabla1[SEMANA],Tabla3[[#This Row],[Nº DE SEMANA]],Tabla1[FEES])</f>
        <v>0</v>
      </c>
      <c r="G790" s="6" t="str">
        <f t="shared" si="52"/>
        <v/>
      </c>
      <c r="H790" s="6">
        <f>COUNTIF('registro operativa'!$G$3:$G$11268,Tabla3[[#This Row],[Nº DE SEMANA]])</f>
        <v>0</v>
      </c>
      <c r="I790" s="6">
        <f>COUNTIFS('registro operativa'!$G$3:$G$11268,Tabla3[[#This Row],[Nº DE SEMANA]],'registro operativa'!$Y$3:$Y$11268,"&gt;0")</f>
        <v>0</v>
      </c>
      <c r="J790" s="6">
        <f>COUNTIFS('registro operativa'!$G$3:$G$11268,Tabla3[[#This Row],[Nº DE SEMANA]],'registro operativa'!$Y$3:$Y$11268,"&lt;0")</f>
        <v>0</v>
      </c>
      <c r="K790" s="6">
        <f>COUNTIFS('registro operativa'!$H$3:$H$11268,Tabla3[[#This Row],[Nº DE SEMANA]],'registro operativa'!$Y$3:$Y$11268,0)</f>
        <v>0</v>
      </c>
      <c r="L790" s="6" t="str">
        <f t="shared" si="53"/>
        <v/>
      </c>
      <c r="M790" s="6" t="str">
        <f>IFERROR(AVERAGEIFS('registro operativa'!$Y$3:$Y$11268,'registro operativa'!$G$3:$G$11268,Tabla3[[#This Row],[Nº DE SEMANA]],'registro operativa'!$Y$3:$Y$11268,"&gt;0"),"")</f>
        <v/>
      </c>
      <c r="N790" s="6" t="str">
        <f>IFERROR(AVERAGEIFS('registro operativa'!$Y$3:$Y$11268,'registro operativa'!$G$3:$G$11268,Tabla3[[#This Row],[Nº DE SEMANA]],'registro operativa'!$Y$3:$Y$11268,"&lt;0"),"")</f>
        <v/>
      </c>
      <c r="O790" s="6" t="str">
        <f t="shared" si="54"/>
        <v/>
      </c>
      <c r="P790" s="6" t="str">
        <f t="shared" si="55"/>
        <v/>
      </c>
      <c r="Q790" s="23"/>
      <c r="R790" s="23"/>
      <c r="S790" s="23"/>
    </row>
    <row r="791" spans="1:19" x14ac:dyDescent="0.25">
      <c r="A791" s="23"/>
      <c r="B791" s="23"/>
      <c r="C791" s="6">
        <f>IFERROR(COUNTIFS('registro operativa'!$AE$3:$AE$11268,1,'registro operativa'!$G$3:$G$11268,Tabla3[[#This Row],[Nº DE SEMANA]]),"")</f>
        <v>0</v>
      </c>
      <c r="D791" s="6">
        <f>SUMIF(Tabla1[SEMANA],Tabla3[[#This Row],[Nº DE SEMANA]],Tabla1[GROSS])</f>
        <v>0</v>
      </c>
      <c r="E791" s="6">
        <f>SUMIF(Tabla1[SEMANA],Tabla3[[#This Row],[Nº DE SEMANA]],Tabla1[NETO EN PPRO8])</f>
        <v>0</v>
      </c>
      <c r="F791" s="6">
        <f>SUMIF(Tabla1[SEMANA],Tabla3[[#This Row],[Nº DE SEMANA]],Tabla1[FEES])</f>
        <v>0</v>
      </c>
      <c r="G791" s="6" t="str">
        <f t="shared" si="52"/>
        <v/>
      </c>
      <c r="H791" s="6">
        <f>COUNTIF('registro operativa'!$G$3:$G$11268,Tabla3[[#This Row],[Nº DE SEMANA]])</f>
        <v>0</v>
      </c>
      <c r="I791" s="6">
        <f>COUNTIFS('registro operativa'!$G$3:$G$11268,Tabla3[[#This Row],[Nº DE SEMANA]],'registro operativa'!$Y$3:$Y$11268,"&gt;0")</f>
        <v>0</v>
      </c>
      <c r="J791" s="6">
        <f>COUNTIFS('registro operativa'!$G$3:$G$11268,Tabla3[[#This Row],[Nº DE SEMANA]],'registro operativa'!$Y$3:$Y$11268,"&lt;0")</f>
        <v>0</v>
      </c>
      <c r="K791" s="6">
        <f>COUNTIFS('registro operativa'!$H$3:$H$11268,Tabla3[[#This Row],[Nº DE SEMANA]],'registro operativa'!$Y$3:$Y$11268,0)</f>
        <v>0</v>
      </c>
      <c r="L791" s="6" t="str">
        <f t="shared" si="53"/>
        <v/>
      </c>
      <c r="M791" s="6" t="str">
        <f>IFERROR(AVERAGEIFS('registro operativa'!$Y$3:$Y$11268,'registro operativa'!$G$3:$G$11268,Tabla3[[#This Row],[Nº DE SEMANA]],'registro operativa'!$Y$3:$Y$11268,"&gt;0"),"")</f>
        <v/>
      </c>
      <c r="N791" s="6" t="str">
        <f>IFERROR(AVERAGEIFS('registro operativa'!$Y$3:$Y$11268,'registro operativa'!$G$3:$G$11268,Tabla3[[#This Row],[Nº DE SEMANA]],'registro operativa'!$Y$3:$Y$11268,"&lt;0"),"")</f>
        <v/>
      </c>
      <c r="O791" s="6" t="str">
        <f t="shared" si="54"/>
        <v/>
      </c>
      <c r="P791" s="6" t="str">
        <f t="shared" si="55"/>
        <v/>
      </c>
      <c r="Q791" s="23"/>
      <c r="R791" s="23"/>
      <c r="S791" s="23"/>
    </row>
    <row r="792" spans="1:19" x14ac:dyDescent="0.25">
      <c r="A792" s="23"/>
      <c r="B792" s="23"/>
      <c r="C792" s="6">
        <f>IFERROR(COUNTIFS('registro operativa'!$AE$3:$AE$11268,1,'registro operativa'!$G$3:$G$11268,Tabla3[[#This Row],[Nº DE SEMANA]]),"")</f>
        <v>0</v>
      </c>
      <c r="D792" s="6">
        <f>SUMIF(Tabla1[SEMANA],Tabla3[[#This Row],[Nº DE SEMANA]],Tabla1[GROSS])</f>
        <v>0</v>
      </c>
      <c r="E792" s="6">
        <f>SUMIF(Tabla1[SEMANA],Tabla3[[#This Row],[Nº DE SEMANA]],Tabla1[NETO EN PPRO8])</f>
        <v>0</v>
      </c>
      <c r="F792" s="6">
        <f>SUMIF(Tabla1[SEMANA],Tabla3[[#This Row],[Nº DE SEMANA]],Tabla1[FEES])</f>
        <v>0</v>
      </c>
      <c r="G792" s="6" t="str">
        <f t="shared" si="52"/>
        <v/>
      </c>
      <c r="H792" s="6">
        <f>COUNTIF('registro operativa'!$G$3:$G$11268,Tabla3[[#This Row],[Nº DE SEMANA]])</f>
        <v>0</v>
      </c>
      <c r="I792" s="6">
        <f>COUNTIFS('registro operativa'!$G$3:$G$11268,Tabla3[[#This Row],[Nº DE SEMANA]],'registro operativa'!$Y$3:$Y$11268,"&gt;0")</f>
        <v>0</v>
      </c>
      <c r="J792" s="6">
        <f>COUNTIFS('registro operativa'!$G$3:$G$11268,Tabla3[[#This Row],[Nº DE SEMANA]],'registro operativa'!$Y$3:$Y$11268,"&lt;0")</f>
        <v>0</v>
      </c>
      <c r="K792" s="6">
        <f>COUNTIFS('registro operativa'!$H$3:$H$11268,Tabla3[[#This Row],[Nº DE SEMANA]],'registro operativa'!$Y$3:$Y$11268,0)</f>
        <v>0</v>
      </c>
      <c r="L792" s="6" t="str">
        <f t="shared" si="53"/>
        <v/>
      </c>
      <c r="M792" s="6" t="str">
        <f>IFERROR(AVERAGEIFS('registro operativa'!$Y$3:$Y$11268,'registro operativa'!$G$3:$G$11268,Tabla3[[#This Row],[Nº DE SEMANA]],'registro operativa'!$Y$3:$Y$11268,"&gt;0"),"")</f>
        <v/>
      </c>
      <c r="N792" s="6" t="str">
        <f>IFERROR(AVERAGEIFS('registro operativa'!$Y$3:$Y$11268,'registro operativa'!$G$3:$G$11268,Tabla3[[#This Row],[Nº DE SEMANA]],'registro operativa'!$Y$3:$Y$11268,"&lt;0"),"")</f>
        <v/>
      </c>
      <c r="O792" s="6" t="str">
        <f t="shared" si="54"/>
        <v/>
      </c>
      <c r="P792" s="6" t="str">
        <f t="shared" si="55"/>
        <v/>
      </c>
      <c r="Q792" s="23"/>
      <c r="R792" s="23"/>
      <c r="S792" s="23"/>
    </row>
    <row r="793" spans="1:19" x14ac:dyDescent="0.25">
      <c r="A793" s="23"/>
      <c r="B793" s="23"/>
      <c r="C793" s="6">
        <f>IFERROR(COUNTIFS('registro operativa'!$AE$3:$AE$11268,1,'registro operativa'!$G$3:$G$11268,Tabla3[[#This Row],[Nº DE SEMANA]]),"")</f>
        <v>0</v>
      </c>
      <c r="D793" s="6">
        <f>SUMIF(Tabla1[SEMANA],Tabla3[[#This Row],[Nº DE SEMANA]],Tabla1[GROSS])</f>
        <v>0</v>
      </c>
      <c r="E793" s="6">
        <f>SUMIF(Tabla1[SEMANA],Tabla3[[#This Row],[Nº DE SEMANA]],Tabla1[NETO EN PPRO8])</f>
        <v>0</v>
      </c>
      <c r="F793" s="6">
        <f>SUMIF(Tabla1[SEMANA],Tabla3[[#This Row],[Nº DE SEMANA]],Tabla1[FEES])</f>
        <v>0</v>
      </c>
      <c r="G793" s="6" t="str">
        <f t="shared" si="52"/>
        <v/>
      </c>
      <c r="H793" s="6">
        <f>COUNTIF('registro operativa'!$G$3:$G$11268,Tabla3[[#This Row],[Nº DE SEMANA]])</f>
        <v>0</v>
      </c>
      <c r="I793" s="6">
        <f>COUNTIFS('registro operativa'!$G$3:$G$11268,Tabla3[[#This Row],[Nº DE SEMANA]],'registro operativa'!$Y$3:$Y$11268,"&gt;0")</f>
        <v>0</v>
      </c>
      <c r="J793" s="6">
        <f>COUNTIFS('registro operativa'!$G$3:$G$11268,Tabla3[[#This Row],[Nº DE SEMANA]],'registro operativa'!$Y$3:$Y$11268,"&lt;0")</f>
        <v>0</v>
      </c>
      <c r="K793" s="6">
        <f>COUNTIFS('registro operativa'!$H$3:$H$11268,Tabla3[[#This Row],[Nº DE SEMANA]],'registro operativa'!$Y$3:$Y$11268,0)</f>
        <v>0</v>
      </c>
      <c r="L793" s="6" t="str">
        <f t="shared" si="53"/>
        <v/>
      </c>
      <c r="M793" s="6" t="str">
        <f>IFERROR(AVERAGEIFS('registro operativa'!$Y$3:$Y$11268,'registro operativa'!$G$3:$G$11268,Tabla3[[#This Row],[Nº DE SEMANA]],'registro operativa'!$Y$3:$Y$11268,"&gt;0"),"")</f>
        <v/>
      </c>
      <c r="N793" s="6" t="str">
        <f>IFERROR(AVERAGEIFS('registro operativa'!$Y$3:$Y$11268,'registro operativa'!$G$3:$G$11268,Tabla3[[#This Row],[Nº DE SEMANA]],'registro operativa'!$Y$3:$Y$11268,"&lt;0"),"")</f>
        <v/>
      </c>
      <c r="O793" s="6" t="str">
        <f t="shared" si="54"/>
        <v/>
      </c>
      <c r="P793" s="6" t="str">
        <f t="shared" si="55"/>
        <v/>
      </c>
      <c r="Q793" s="23"/>
      <c r="R793" s="23"/>
      <c r="S793" s="23"/>
    </row>
    <row r="794" spans="1:19" x14ac:dyDescent="0.25">
      <c r="A794" s="23"/>
      <c r="B794" s="23"/>
      <c r="C794" s="6">
        <f>IFERROR(COUNTIFS('registro operativa'!$AE$3:$AE$11268,1,'registro operativa'!$G$3:$G$11268,Tabla3[[#This Row],[Nº DE SEMANA]]),"")</f>
        <v>0</v>
      </c>
      <c r="D794" s="6">
        <f>SUMIF(Tabla1[SEMANA],Tabla3[[#This Row],[Nº DE SEMANA]],Tabla1[GROSS])</f>
        <v>0</v>
      </c>
      <c r="E794" s="6">
        <f>SUMIF(Tabla1[SEMANA],Tabla3[[#This Row],[Nº DE SEMANA]],Tabla1[NETO EN PPRO8])</f>
        <v>0</v>
      </c>
      <c r="F794" s="6">
        <f>SUMIF(Tabla1[SEMANA],Tabla3[[#This Row],[Nº DE SEMANA]],Tabla1[FEES])</f>
        <v>0</v>
      </c>
      <c r="G794" s="6" t="str">
        <f t="shared" si="52"/>
        <v/>
      </c>
      <c r="H794" s="6">
        <f>COUNTIF('registro operativa'!$G$3:$G$11268,Tabla3[[#This Row],[Nº DE SEMANA]])</f>
        <v>0</v>
      </c>
      <c r="I794" s="6">
        <f>COUNTIFS('registro operativa'!$G$3:$G$11268,Tabla3[[#This Row],[Nº DE SEMANA]],'registro operativa'!$Y$3:$Y$11268,"&gt;0")</f>
        <v>0</v>
      </c>
      <c r="J794" s="6">
        <f>COUNTIFS('registro operativa'!$G$3:$G$11268,Tabla3[[#This Row],[Nº DE SEMANA]],'registro operativa'!$Y$3:$Y$11268,"&lt;0")</f>
        <v>0</v>
      </c>
      <c r="K794" s="6">
        <f>COUNTIFS('registro operativa'!$H$3:$H$11268,Tabla3[[#This Row],[Nº DE SEMANA]],'registro operativa'!$Y$3:$Y$11268,0)</f>
        <v>0</v>
      </c>
      <c r="L794" s="6" t="str">
        <f t="shared" si="53"/>
        <v/>
      </c>
      <c r="M794" s="6" t="str">
        <f>IFERROR(AVERAGEIFS('registro operativa'!$Y$3:$Y$11268,'registro operativa'!$G$3:$G$11268,Tabla3[[#This Row],[Nº DE SEMANA]],'registro operativa'!$Y$3:$Y$11268,"&gt;0"),"")</f>
        <v/>
      </c>
      <c r="N794" s="6" t="str">
        <f>IFERROR(AVERAGEIFS('registro operativa'!$Y$3:$Y$11268,'registro operativa'!$G$3:$G$11268,Tabla3[[#This Row],[Nº DE SEMANA]],'registro operativa'!$Y$3:$Y$11268,"&lt;0"),"")</f>
        <v/>
      </c>
      <c r="O794" s="6" t="str">
        <f t="shared" si="54"/>
        <v/>
      </c>
      <c r="P794" s="6" t="str">
        <f t="shared" si="55"/>
        <v/>
      </c>
      <c r="Q794" s="23"/>
      <c r="R794" s="23"/>
      <c r="S794" s="23"/>
    </row>
    <row r="795" spans="1:19" x14ac:dyDescent="0.25">
      <c r="A795" s="23"/>
      <c r="B795" s="23"/>
      <c r="C795" s="6">
        <f>IFERROR(COUNTIFS('registro operativa'!$AE$3:$AE$11268,1,'registro operativa'!$G$3:$G$11268,Tabla3[[#This Row],[Nº DE SEMANA]]),"")</f>
        <v>0</v>
      </c>
      <c r="D795" s="6">
        <f>SUMIF(Tabla1[SEMANA],Tabla3[[#This Row],[Nº DE SEMANA]],Tabla1[GROSS])</f>
        <v>0</v>
      </c>
      <c r="E795" s="6">
        <f>SUMIF(Tabla1[SEMANA],Tabla3[[#This Row],[Nº DE SEMANA]],Tabla1[NETO EN PPRO8])</f>
        <v>0</v>
      </c>
      <c r="F795" s="6">
        <f>SUMIF(Tabla1[SEMANA],Tabla3[[#This Row],[Nº DE SEMANA]],Tabla1[FEES])</f>
        <v>0</v>
      </c>
      <c r="G795" s="6" t="str">
        <f t="shared" si="52"/>
        <v/>
      </c>
      <c r="H795" s="6">
        <f>COUNTIF('registro operativa'!$G$3:$G$11268,Tabla3[[#This Row],[Nº DE SEMANA]])</f>
        <v>0</v>
      </c>
      <c r="I795" s="6">
        <f>COUNTIFS('registro operativa'!$G$3:$G$11268,Tabla3[[#This Row],[Nº DE SEMANA]],'registro operativa'!$Y$3:$Y$11268,"&gt;0")</f>
        <v>0</v>
      </c>
      <c r="J795" s="6">
        <f>COUNTIFS('registro operativa'!$G$3:$G$11268,Tabla3[[#This Row],[Nº DE SEMANA]],'registro operativa'!$Y$3:$Y$11268,"&lt;0")</f>
        <v>0</v>
      </c>
      <c r="K795" s="6">
        <f>COUNTIFS('registro operativa'!$H$3:$H$11268,Tabla3[[#This Row],[Nº DE SEMANA]],'registro operativa'!$Y$3:$Y$11268,0)</f>
        <v>0</v>
      </c>
      <c r="L795" s="6" t="str">
        <f t="shared" si="53"/>
        <v/>
      </c>
      <c r="M795" s="6" t="str">
        <f>IFERROR(AVERAGEIFS('registro operativa'!$Y$3:$Y$11268,'registro operativa'!$G$3:$G$11268,Tabla3[[#This Row],[Nº DE SEMANA]],'registro operativa'!$Y$3:$Y$11268,"&gt;0"),"")</f>
        <v/>
      </c>
      <c r="N795" s="6" t="str">
        <f>IFERROR(AVERAGEIFS('registro operativa'!$Y$3:$Y$11268,'registro operativa'!$G$3:$G$11268,Tabla3[[#This Row],[Nº DE SEMANA]],'registro operativa'!$Y$3:$Y$11268,"&lt;0"),"")</f>
        <v/>
      </c>
      <c r="O795" s="6" t="str">
        <f t="shared" si="54"/>
        <v/>
      </c>
      <c r="P795" s="6" t="str">
        <f t="shared" si="55"/>
        <v/>
      </c>
      <c r="Q795" s="23"/>
      <c r="R795" s="23"/>
      <c r="S795" s="23"/>
    </row>
    <row r="796" spans="1:19" x14ac:dyDescent="0.25">
      <c r="A796" s="23"/>
      <c r="B796" s="23"/>
      <c r="C796" s="6">
        <f>IFERROR(COUNTIFS('registro operativa'!$AE$3:$AE$11268,1,'registro operativa'!$G$3:$G$11268,Tabla3[[#This Row],[Nº DE SEMANA]]),"")</f>
        <v>0</v>
      </c>
      <c r="D796" s="6">
        <f>SUMIF(Tabla1[SEMANA],Tabla3[[#This Row],[Nº DE SEMANA]],Tabla1[GROSS])</f>
        <v>0</v>
      </c>
      <c r="E796" s="6">
        <f>SUMIF(Tabla1[SEMANA],Tabla3[[#This Row],[Nº DE SEMANA]],Tabla1[NETO EN PPRO8])</f>
        <v>0</v>
      </c>
      <c r="F796" s="6">
        <f>SUMIF(Tabla1[SEMANA],Tabla3[[#This Row],[Nº DE SEMANA]],Tabla1[FEES])</f>
        <v>0</v>
      </c>
      <c r="G796" s="6" t="str">
        <f t="shared" si="52"/>
        <v/>
      </c>
      <c r="H796" s="6">
        <f>COUNTIF('registro operativa'!$G$3:$G$11268,Tabla3[[#This Row],[Nº DE SEMANA]])</f>
        <v>0</v>
      </c>
      <c r="I796" s="6">
        <f>COUNTIFS('registro operativa'!$G$3:$G$11268,Tabla3[[#This Row],[Nº DE SEMANA]],'registro operativa'!$Y$3:$Y$11268,"&gt;0")</f>
        <v>0</v>
      </c>
      <c r="J796" s="6">
        <f>COUNTIFS('registro operativa'!$G$3:$G$11268,Tabla3[[#This Row],[Nº DE SEMANA]],'registro operativa'!$Y$3:$Y$11268,"&lt;0")</f>
        <v>0</v>
      </c>
      <c r="K796" s="6">
        <f>COUNTIFS('registro operativa'!$H$3:$H$11268,Tabla3[[#This Row],[Nº DE SEMANA]],'registro operativa'!$Y$3:$Y$11268,0)</f>
        <v>0</v>
      </c>
      <c r="L796" s="6" t="str">
        <f t="shared" si="53"/>
        <v/>
      </c>
      <c r="M796" s="6" t="str">
        <f>IFERROR(AVERAGEIFS('registro operativa'!$Y$3:$Y$11268,'registro operativa'!$G$3:$G$11268,Tabla3[[#This Row],[Nº DE SEMANA]],'registro operativa'!$Y$3:$Y$11268,"&gt;0"),"")</f>
        <v/>
      </c>
      <c r="N796" s="6" t="str">
        <f>IFERROR(AVERAGEIFS('registro operativa'!$Y$3:$Y$11268,'registro operativa'!$G$3:$G$11268,Tabla3[[#This Row],[Nº DE SEMANA]],'registro operativa'!$Y$3:$Y$11268,"&lt;0"),"")</f>
        <v/>
      </c>
      <c r="O796" s="6" t="str">
        <f t="shared" si="54"/>
        <v/>
      </c>
      <c r="P796" s="6" t="str">
        <f t="shared" si="55"/>
        <v/>
      </c>
      <c r="Q796" s="23"/>
      <c r="R796" s="23"/>
      <c r="S796" s="23"/>
    </row>
    <row r="797" spans="1:19" x14ac:dyDescent="0.25">
      <c r="A797" s="23"/>
      <c r="B797" s="23"/>
      <c r="C797" s="6">
        <f>IFERROR(COUNTIFS('registro operativa'!$AE$3:$AE$11268,1,'registro operativa'!$G$3:$G$11268,Tabla3[[#This Row],[Nº DE SEMANA]]),"")</f>
        <v>0</v>
      </c>
      <c r="D797" s="6">
        <f>SUMIF(Tabla1[SEMANA],Tabla3[[#This Row],[Nº DE SEMANA]],Tabla1[GROSS])</f>
        <v>0</v>
      </c>
      <c r="E797" s="6">
        <f>SUMIF(Tabla1[SEMANA],Tabla3[[#This Row],[Nº DE SEMANA]],Tabla1[NETO EN PPRO8])</f>
        <v>0</v>
      </c>
      <c r="F797" s="6">
        <f>SUMIF(Tabla1[SEMANA],Tabla3[[#This Row],[Nº DE SEMANA]],Tabla1[FEES])</f>
        <v>0</v>
      </c>
      <c r="G797" s="6" t="str">
        <f t="shared" si="52"/>
        <v/>
      </c>
      <c r="H797" s="6">
        <f>COUNTIF('registro operativa'!$G$3:$G$11268,Tabla3[[#This Row],[Nº DE SEMANA]])</f>
        <v>0</v>
      </c>
      <c r="I797" s="6">
        <f>COUNTIFS('registro operativa'!$G$3:$G$11268,Tabla3[[#This Row],[Nº DE SEMANA]],'registro operativa'!$Y$3:$Y$11268,"&gt;0")</f>
        <v>0</v>
      </c>
      <c r="J797" s="6">
        <f>COUNTIFS('registro operativa'!$G$3:$G$11268,Tabla3[[#This Row],[Nº DE SEMANA]],'registro operativa'!$Y$3:$Y$11268,"&lt;0")</f>
        <v>0</v>
      </c>
      <c r="K797" s="6">
        <f>COUNTIFS('registro operativa'!$H$3:$H$11268,Tabla3[[#This Row],[Nº DE SEMANA]],'registro operativa'!$Y$3:$Y$11268,0)</f>
        <v>0</v>
      </c>
      <c r="L797" s="6" t="str">
        <f t="shared" si="53"/>
        <v/>
      </c>
      <c r="M797" s="6" t="str">
        <f>IFERROR(AVERAGEIFS('registro operativa'!$Y$3:$Y$11268,'registro operativa'!$G$3:$G$11268,Tabla3[[#This Row],[Nº DE SEMANA]],'registro operativa'!$Y$3:$Y$11268,"&gt;0"),"")</f>
        <v/>
      </c>
      <c r="N797" s="6" t="str">
        <f>IFERROR(AVERAGEIFS('registro operativa'!$Y$3:$Y$11268,'registro operativa'!$G$3:$G$11268,Tabla3[[#This Row],[Nº DE SEMANA]],'registro operativa'!$Y$3:$Y$11268,"&lt;0"),"")</f>
        <v/>
      </c>
      <c r="O797" s="6" t="str">
        <f t="shared" si="54"/>
        <v/>
      </c>
      <c r="P797" s="6" t="str">
        <f t="shared" si="55"/>
        <v/>
      </c>
      <c r="Q797" s="23"/>
      <c r="R797" s="23"/>
      <c r="S797" s="23"/>
    </row>
    <row r="798" spans="1:19" x14ac:dyDescent="0.25">
      <c r="A798" s="23"/>
      <c r="B798" s="23"/>
      <c r="C798" s="6">
        <f>IFERROR(COUNTIFS('registro operativa'!$AE$3:$AE$11268,1,'registro operativa'!$G$3:$G$11268,Tabla3[[#This Row],[Nº DE SEMANA]]),"")</f>
        <v>0</v>
      </c>
      <c r="D798" s="6">
        <f>SUMIF(Tabla1[SEMANA],Tabla3[[#This Row],[Nº DE SEMANA]],Tabla1[GROSS])</f>
        <v>0</v>
      </c>
      <c r="E798" s="6">
        <f>SUMIF(Tabla1[SEMANA],Tabla3[[#This Row],[Nº DE SEMANA]],Tabla1[NETO EN PPRO8])</f>
        <v>0</v>
      </c>
      <c r="F798" s="6">
        <f>SUMIF(Tabla1[SEMANA],Tabla3[[#This Row],[Nº DE SEMANA]],Tabla1[FEES])</f>
        <v>0</v>
      </c>
      <c r="G798" s="6" t="str">
        <f t="shared" si="52"/>
        <v/>
      </c>
      <c r="H798" s="6">
        <f>COUNTIF('registro operativa'!$G$3:$G$11268,Tabla3[[#This Row],[Nº DE SEMANA]])</f>
        <v>0</v>
      </c>
      <c r="I798" s="6">
        <f>COUNTIFS('registro operativa'!$G$3:$G$11268,Tabla3[[#This Row],[Nº DE SEMANA]],'registro operativa'!$Y$3:$Y$11268,"&gt;0")</f>
        <v>0</v>
      </c>
      <c r="J798" s="6">
        <f>COUNTIFS('registro operativa'!$G$3:$G$11268,Tabla3[[#This Row],[Nº DE SEMANA]],'registro operativa'!$Y$3:$Y$11268,"&lt;0")</f>
        <v>0</v>
      </c>
      <c r="K798" s="6">
        <f>COUNTIFS('registro operativa'!$H$3:$H$11268,Tabla3[[#This Row],[Nº DE SEMANA]],'registro operativa'!$Y$3:$Y$11268,0)</f>
        <v>0</v>
      </c>
      <c r="L798" s="6" t="str">
        <f t="shared" si="53"/>
        <v/>
      </c>
      <c r="M798" s="6" t="str">
        <f>IFERROR(AVERAGEIFS('registro operativa'!$Y$3:$Y$11268,'registro operativa'!$G$3:$G$11268,Tabla3[[#This Row],[Nº DE SEMANA]],'registro operativa'!$Y$3:$Y$11268,"&gt;0"),"")</f>
        <v/>
      </c>
      <c r="N798" s="6" t="str">
        <f>IFERROR(AVERAGEIFS('registro operativa'!$Y$3:$Y$11268,'registro operativa'!$G$3:$G$11268,Tabla3[[#This Row],[Nº DE SEMANA]],'registro operativa'!$Y$3:$Y$11268,"&lt;0"),"")</f>
        <v/>
      </c>
      <c r="O798" s="6" t="str">
        <f t="shared" si="54"/>
        <v/>
      </c>
      <c r="P798" s="6" t="str">
        <f t="shared" si="55"/>
        <v/>
      </c>
      <c r="Q798" s="23"/>
      <c r="R798" s="23"/>
      <c r="S798" s="23"/>
    </row>
    <row r="799" spans="1:19" x14ac:dyDescent="0.25">
      <c r="A799" s="23"/>
      <c r="B799" s="23"/>
      <c r="C799" s="6">
        <f>IFERROR(COUNTIFS('registro operativa'!$AE$3:$AE$11268,1,'registro operativa'!$G$3:$G$11268,Tabla3[[#This Row],[Nº DE SEMANA]]),"")</f>
        <v>0</v>
      </c>
      <c r="D799" s="6">
        <f>SUMIF(Tabla1[SEMANA],Tabla3[[#This Row],[Nº DE SEMANA]],Tabla1[GROSS])</f>
        <v>0</v>
      </c>
      <c r="E799" s="6">
        <f>SUMIF(Tabla1[SEMANA],Tabla3[[#This Row],[Nº DE SEMANA]],Tabla1[NETO EN PPRO8])</f>
        <v>0</v>
      </c>
      <c r="F799" s="6">
        <f>SUMIF(Tabla1[SEMANA],Tabla3[[#This Row],[Nº DE SEMANA]],Tabla1[FEES])</f>
        <v>0</v>
      </c>
      <c r="G799" s="6" t="str">
        <f t="shared" si="52"/>
        <v/>
      </c>
      <c r="H799" s="6">
        <f>COUNTIF('registro operativa'!$G$3:$G$11268,Tabla3[[#This Row],[Nº DE SEMANA]])</f>
        <v>0</v>
      </c>
      <c r="I799" s="6">
        <f>COUNTIFS('registro operativa'!$G$3:$G$11268,Tabla3[[#This Row],[Nº DE SEMANA]],'registro operativa'!$Y$3:$Y$11268,"&gt;0")</f>
        <v>0</v>
      </c>
      <c r="J799" s="6">
        <f>COUNTIFS('registro operativa'!$G$3:$G$11268,Tabla3[[#This Row],[Nº DE SEMANA]],'registro operativa'!$Y$3:$Y$11268,"&lt;0")</f>
        <v>0</v>
      </c>
      <c r="K799" s="6">
        <f>COUNTIFS('registro operativa'!$H$3:$H$11268,Tabla3[[#This Row],[Nº DE SEMANA]],'registro operativa'!$Y$3:$Y$11268,0)</f>
        <v>0</v>
      </c>
      <c r="L799" s="6" t="str">
        <f t="shared" si="53"/>
        <v/>
      </c>
      <c r="M799" s="6" t="str">
        <f>IFERROR(AVERAGEIFS('registro operativa'!$Y$3:$Y$11268,'registro operativa'!$G$3:$G$11268,Tabla3[[#This Row],[Nº DE SEMANA]],'registro operativa'!$Y$3:$Y$11268,"&gt;0"),"")</f>
        <v/>
      </c>
      <c r="N799" s="6" t="str">
        <f>IFERROR(AVERAGEIFS('registro operativa'!$Y$3:$Y$11268,'registro operativa'!$G$3:$G$11268,Tabla3[[#This Row],[Nº DE SEMANA]],'registro operativa'!$Y$3:$Y$11268,"&lt;0"),"")</f>
        <v/>
      </c>
      <c r="O799" s="6" t="str">
        <f t="shared" si="54"/>
        <v/>
      </c>
      <c r="P799" s="6" t="str">
        <f t="shared" si="55"/>
        <v/>
      </c>
      <c r="Q799" s="23"/>
      <c r="R799" s="23"/>
      <c r="S799" s="23"/>
    </row>
    <row r="800" spans="1:19" x14ac:dyDescent="0.25">
      <c r="A800" s="23"/>
      <c r="B800" s="23"/>
      <c r="C800" s="6">
        <f>IFERROR(COUNTIFS('registro operativa'!$AE$3:$AE$11268,1,'registro operativa'!$G$3:$G$11268,Tabla3[[#This Row],[Nº DE SEMANA]]),"")</f>
        <v>0</v>
      </c>
      <c r="D800" s="6">
        <f>SUMIF(Tabla1[SEMANA],Tabla3[[#This Row],[Nº DE SEMANA]],Tabla1[GROSS])</f>
        <v>0</v>
      </c>
      <c r="E800" s="6">
        <f>SUMIF(Tabla1[SEMANA],Tabla3[[#This Row],[Nº DE SEMANA]],Tabla1[NETO EN PPRO8])</f>
        <v>0</v>
      </c>
      <c r="F800" s="6">
        <f>SUMIF(Tabla1[SEMANA],Tabla3[[#This Row],[Nº DE SEMANA]],Tabla1[FEES])</f>
        <v>0</v>
      </c>
      <c r="G800" s="6" t="str">
        <f t="shared" si="52"/>
        <v/>
      </c>
      <c r="H800" s="6">
        <f>COUNTIF('registro operativa'!$G$3:$G$11268,Tabla3[[#This Row],[Nº DE SEMANA]])</f>
        <v>0</v>
      </c>
      <c r="I800" s="6">
        <f>COUNTIFS('registro operativa'!$G$3:$G$11268,Tabla3[[#This Row],[Nº DE SEMANA]],'registro operativa'!$Y$3:$Y$11268,"&gt;0")</f>
        <v>0</v>
      </c>
      <c r="J800" s="6">
        <f>COUNTIFS('registro operativa'!$G$3:$G$11268,Tabla3[[#This Row],[Nº DE SEMANA]],'registro operativa'!$Y$3:$Y$11268,"&lt;0")</f>
        <v>0</v>
      </c>
      <c r="K800" s="6">
        <f>COUNTIFS('registro operativa'!$H$3:$H$11268,Tabla3[[#This Row],[Nº DE SEMANA]],'registro operativa'!$Y$3:$Y$11268,0)</f>
        <v>0</v>
      </c>
      <c r="L800" s="6" t="str">
        <f t="shared" si="53"/>
        <v/>
      </c>
      <c r="M800" s="6" t="str">
        <f>IFERROR(AVERAGEIFS('registro operativa'!$Y$3:$Y$11268,'registro operativa'!$G$3:$G$11268,Tabla3[[#This Row],[Nº DE SEMANA]],'registro operativa'!$Y$3:$Y$11268,"&gt;0"),"")</f>
        <v/>
      </c>
      <c r="N800" s="6" t="str">
        <f>IFERROR(AVERAGEIFS('registro operativa'!$Y$3:$Y$11268,'registro operativa'!$G$3:$G$11268,Tabla3[[#This Row],[Nº DE SEMANA]],'registro operativa'!$Y$3:$Y$11268,"&lt;0"),"")</f>
        <v/>
      </c>
      <c r="O800" s="6" t="str">
        <f t="shared" si="54"/>
        <v/>
      </c>
      <c r="P800" s="6" t="str">
        <f t="shared" si="55"/>
        <v/>
      </c>
      <c r="Q800" s="23"/>
      <c r="R800" s="23"/>
      <c r="S800" s="23"/>
    </row>
    <row r="801" spans="1:19" x14ac:dyDescent="0.25">
      <c r="A801" s="23"/>
      <c r="B801" s="23"/>
      <c r="C801" s="6">
        <f>IFERROR(COUNTIFS('registro operativa'!$AE$3:$AE$11268,1,'registro operativa'!$G$3:$G$11268,Tabla3[[#This Row],[Nº DE SEMANA]]),"")</f>
        <v>0</v>
      </c>
      <c r="D801" s="6">
        <f>SUMIF(Tabla1[SEMANA],Tabla3[[#This Row],[Nº DE SEMANA]],Tabla1[GROSS])</f>
        <v>0</v>
      </c>
      <c r="E801" s="6">
        <f>SUMIF(Tabla1[SEMANA],Tabla3[[#This Row],[Nº DE SEMANA]],Tabla1[NETO EN PPRO8])</f>
        <v>0</v>
      </c>
      <c r="F801" s="6">
        <f>SUMIF(Tabla1[SEMANA],Tabla3[[#This Row],[Nº DE SEMANA]],Tabla1[FEES])</f>
        <v>0</v>
      </c>
      <c r="G801" s="6" t="str">
        <f t="shared" si="52"/>
        <v/>
      </c>
      <c r="H801" s="6">
        <f>COUNTIF('registro operativa'!$G$3:$G$11268,Tabla3[[#This Row],[Nº DE SEMANA]])</f>
        <v>0</v>
      </c>
      <c r="I801" s="6">
        <f>COUNTIFS('registro operativa'!$G$3:$G$11268,Tabla3[[#This Row],[Nº DE SEMANA]],'registro operativa'!$Y$3:$Y$11268,"&gt;0")</f>
        <v>0</v>
      </c>
      <c r="J801" s="6">
        <f>COUNTIFS('registro operativa'!$G$3:$G$11268,Tabla3[[#This Row],[Nº DE SEMANA]],'registro operativa'!$Y$3:$Y$11268,"&lt;0")</f>
        <v>0</v>
      </c>
      <c r="K801" s="6">
        <f>COUNTIFS('registro operativa'!$H$3:$H$11268,Tabla3[[#This Row],[Nº DE SEMANA]],'registro operativa'!$Y$3:$Y$11268,0)</f>
        <v>0</v>
      </c>
      <c r="L801" s="6" t="str">
        <f t="shared" si="53"/>
        <v/>
      </c>
      <c r="M801" s="6" t="str">
        <f>IFERROR(AVERAGEIFS('registro operativa'!$Y$3:$Y$11268,'registro operativa'!$G$3:$G$11268,Tabla3[[#This Row],[Nº DE SEMANA]],'registro operativa'!$Y$3:$Y$11268,"&gt;0"),"")</f>
        <v/>
      </c>
      <c r="N801" s="6" t="str">
        <f>IFERROR(AVERAGEIFS('registro operativa'!$Y$3:$Y$11268,'registro operativa'!$G$3:$G$11268,Tabla3[[#This Row],[Nº DE SEMANA]],'registro operativa'!$Y$3:$Y$11268,"&lt;0"),"")</f>
        <v/>
      </c>
      <c r="O801" s="6" t="str">
        <f t="shared" si="54"/>
        <v/>
      </c>
      <c r="P801" s="6" t="str">
        <f t="shared" si="55"/>
        <v/>
      </c>
      <c r="Q801" s="23"/>
      <c r="R801" s="23"/>
      <c r="S801" s="23"/>
    </row>
    <row r="802" spans="1:19" x14ac:dyDescent="0.25">
      <c r="A802" s="23"/>
      <c r="B802" s="23"/>
      <c r="C802" s="6">
        <f>IFERROR(COUNTIFS('registro operativa'!$AE$3:$AE$11268,1,'registro operativa'!$G$3:$G$11268,Tabla3[[#This Row],[Nº DE SEMANA]]),"")</f>
        <v>0</v>
      </c>
      <c r="D802" s="6">
        <f>SUMIF(Tabla1[SEMANA],Tabla3[[#This Row],[Nº DE SEMANA]],Tabla1[GROSS])</f>
        <v>0</v>
      </c>
      <c r="E802" s="6">
        <f>SUMIF(Tabla1[SEMANA],Tabla3[[#This Row],[Nº DE SEMANA]],Tabla1[NETO EN PPRO8])</f>
        <v>0</v>
      </c>
      <c r="F802" s="6">
        <f>SUMIF(Tabla1[SEMANA],Tabla3[[#This Row],[Nº DE SEMANA]],Tabla1[FEES])</f>
        <v>0</v>
      </c>
      <c r="G802" s="6" t="str">
        <f t="shared" si="52"/>
        <v/>
      </c>
      <c r="H802" s="6">
        <f>COUNTIF('registro operativa'!$G$3:$G$11268,Tabla3[[#This Row],[Nº DE SEMANA]])</f>
        <v>0</v>
      </c>
      <c r="I802" s="6">
        <f>COUNTIFS('registro operativa'!$G$3:$G$11268,Tabla3[[#This Row],[Nº DE SEMANA]],'registro operativa'!$Y$3:$Y$11268,"&gt;0")</f>
        <v>0</v>
      </c>
      <c r="J802" s="6">
        <f>COUNTIFS('registro operativa'!$G$3:$G$11268,Tabla3[[#This Row],[Nº DE SEMANA]],'registro operativa'!$Y$3:$Y$11268,"&lt;0")</f>
        <v>0</v>
      </c>
      <c r="K802" s="6">
        <f>COUNTIFS('registro operativa'!$H$3:$H$11268,Tabla3[[#This Row],[Nº DE SEMANA]],'registro operativa'!$Y$3:$Y$11268,0)</f>
        <v>0</v>
      </c>
      <c r="L802" s="6" t="str">
        <f t="shared" si="53"/>
        <v/>
      </c>
      <c r="M802" s="6" t="str">
        <f>IFERROR(AVERAGEIFS('registro operativa'!$Y$3:$Y$11268,'registro operativa'!$G$3:$G$11268,Tabla3[[#This Row],[Nº DE SEMANA]],'registro operativa'!$Y$3:$Y$11268,"&gt;0"),"")</f>
        <v/>
      </c>
      <c r="N802" s="6" t="str">
        <f>IFERROR(AVERAGEIFS('registro operativa'!$Y$3:$Y$11268,'registro operativa'!$G$3:$G$11268,Tabla3[[#This Row],[Nº DE SEMANA]],'registro operativa'!$Y$3:$Y$11268,"&lt;0"),"")</f>
        <v/>
      </c>
      <c r="O802" s="6" t="str">
        <f t="shared" si="54"/>
        <v/>
      </c>
      <c r="P802" s="6" t="str">
        <f t="shared" si="55"/>
        <v/>
      </c>
      <c r="Q802" s="23"/>
      <c r="R802" s="23"/>
      <c r="S802" s="23"/>
    </row>
    <row r="803" spans="1:19" x14ac:dyDescent="0.25">
      <c r="A803" s="23"/>
      <c r="B803" s="23"/>
      <c r="C803" s="6">
        <f>IFERROR(COUNTIFS('registro operativa'!$AE$3:$AE$11268,1,'registro operativa'!$G$3:$G$11268,Tabla3[[#This Row],[Nº DE SEMANA]]),"")</f>
        <v>0</v>
      </c>
      <c r="D803" s="6">
        <f>SUMIF(Tabla1[SEMANA],Tabla3[[#This Row],[Nº DE SEMANA]],Tabla1[GROSS])</f>
        <v>0</v>
      </c>
      <c r="E803" s="6">
        <f>SUMIF(Tabla1[SEMANA],Tabla3[[#This Row],[Nº DE SEMANA]],Tabla1[NETO EN PPRO8])</f>
        <v>0</v>
      </c>
      <c r="F803" s="6">
        <f>SUMIF(Tabla1[SEMANA],Tabla3[[#This Row],[Nº DE SEMANA]],Tabla1[FEES])</f>
        <v>0</v>
      </c>
      <c r="G803" s="6" t="str">
        <f t="shared" si="52"/>
        <v/>
      </c>
      <c r="H803" s="6">
        <f>COUNTIF('registro operativa'!$G$3:$G$11268,Tabla3[[#This Row],[Nº DE SEMANA]])</f>
        <v>0</v>
      </c>
      <c r="I803" s="6">
        <f>COUNTIFS('registro operativa'!$G$3:$G$11268,Tabla3[[#This Row],[Nº DE SEMANA]],'registro operativa'!$Y$3:$Y$11268,"&gt;0")</f>
        <v>0</v>
      </c>
      <c r="J803" s="6">
        <f>COUNTIFS('registro operativa'!$G$3:$G$11268,Tabla3[[#This Row],[Nº DE SEMANA]],'registro operativa'!$Y$3:$Y$11268,"&lt;0")</f>
        <v>0</v>
      </c>
      <c r="K803" s="6">
        <f>COUNTIFS('registro operativa'!$H$3:$H$11268,Tabla3[[#This Row],[Nº DE SEMANA]],'registro operativa'!$Y$3:$Y$11268,0)</f>
        <v>0</v>
      </c>
      <c r="L803" s="6" t="str">
        <f t="shared" si="53"/>
        <v/>
      </c>
      <c r="M803" s="6" t="str">
        <f>IFERROR(AVERAGEIFS('registro operativa'!$Y$3:$Y$11268,'registro operativa'!$G$3:$G$11268,Tabla3[[#This Row],[Nº DE SEMANA]],'registro operativa'!$Y$3:$Y$11268,"&gt;0"),"")</f>
        <v/>
      </c>
      <c r="N803" s="6" t="str">
        <f>IFERROR(AVERAGEIFS('registro operativa'!$Y$3:$Y$11268,'registro operativa'!$G$3:$G$11268,Tabla3[[#This Row],[Nº DE SEMANA]],'registro operativa'!$Y$3:$Y$11268,"&lt;0"),"")</f>
        <v/>
      </c>
      <c r="O803" s="6" t="str">
        <f t="shared" si="54"/>
        <v/>
      </c>
      <c r="P803" s="6" t="str">
        <f t="shared" si="55"/>
        <v/>
      </c>
      <c r="Q803" s="23"/>
      <c r="R803" s="23"/>
      <c r="S803" s="23"/>
    </row>
    <row r="804" spans="1:19" x14ac:dyDescent="0.25">
      <c r="A804" s="23"/>
      <c r="B804" s="23"/>
      <c r="C804" s="6">
        <f>IFERROR(COUNTIFS('registro operativa'!$AE$3:$AE$11268,1,'registro operativa'!$G$3:$G$11268,Tabla3[[#This Row],[Nº DE SEMANA]]),"")</f>
        <v>0</v>
      </c>
      <c r="D804" s="6">
        <f>SUMIF(Tabla1[SEMANA],Tabla3[[#This Row],[Nº DE SEMANA]],Tabla1[GROSS])</f>
        <v>0</v>
      </c>
      <c r="E804" s="6">
        <f>SUMIF(Tabla1[SEMANA],Tabla3[[#This Row],[Nº DE SEMANA]],Tabla1[NETO EN PPRO8])</f>
        <v>0</v>
      </c>
      <c r="F804" s="6">
        <f>SUMIF(Tabla1[SEMANA],Tabla3[[#This Row],[Nº DE SEMANA]],Tabla1[FEES])</f>
        <v>0</v>
      </c>
      <c r="G804" s="6" t="str">
        <f t="shared" si="52"/>
        <v/>
      </c>
      <c r="H804" s="6">
        <f>COUNTIF('registro operativa'!$G$3:$G$11268,Tabla3[[#This Row],[Nº DE SEMANA]])</f>
        <v>0</v>
      </c>
      <c r="I804" s="6">
        <f>COUNTIFS('registro operativa'!$G$3:$G$11268,Tabla3[[#This Row],[Nº DE SEMANA]],'registro operativa'!$Y$3:$Y$11268,"&gt;0")</f>
        <v>0</v>
      </c>
      <c r="J804" s="6">
        <f>COUNTIFS('registro operativa'!$G$3:$G$11268,Tabla3[[#This Row],[Nº DE SEMANA]],'registro operativa'!$Y$3:$Y$11268,"&lt;0")</f>
        <v>0</v>
      </c>
      <c r="K804" s="6">
        <f>COUNTIFS('registro operativa'!$H$3:$H$11268,Tabla3[[#This Row],[Nº DE SEMANA]],'registro operativa'!$Y$3:$Y$11268,0)</f>
        <v>0</v>
      </c>
      <c r="L804" s="6" t="str">
        <f t="shared" si="53"/>
        <v/>
      </c>
      <c r="M804" s="6" t="str">
        <f>IFERROR(AVERAGEIFS('registro operativa'!$Y$3:$Y$11268,'registro operativa'!$G$3:$G$11268,Tabla3[[#This Row],[Nº DE SEMANA]],'registro operativa'!$Y$3:$Y$11268,"&gt;0"),"")</f>
        <v/>
      </c>
      <c r="N804" s="6" t="str">
        <f>IFERROR(AVERAGEIFS('registro operativa'!$Y$3:$Y$11268,'registro operativa'!$G$3:$G$11268,Tabla3[[#This Row],[Nº DE SEMANA]],'registro operativa'!$Y$3:$Y$11268,"&lt;0"),"")</f>
        <v/>
      </c>
      <c r="O804" s="6" t="str">
        <f t="shared" si="54"/>
        <v/>
      </c>
      <c r="P804" s="6" t="str">
        <f t="shared" si="55"/>
        <v/>
      </c>
      <c r="Q804" s="23"/>
      <c r="R804" s="23"/>
      <c r="S804" s="23"/>
    </row>
    <row r="805" spans="1:19" x14ac:dyDescent="0.25">
      <c r="A805" s="23"/>
      <c r="B805" s="23"/>
      <c r="C805" s="6">
        <f>IFERROR(COUNTIFS('registro operativa'!$AE$3:$AE$11268,1,'registro operativa'!$G$3:$G$11268,Tabla3[[#This Row],[Nº DE SEMANA]]),"")</f>
        <v>0</v>
      </c>
      <c r="D805" s="6">
        <f>SUMIF(Tabla1[SEMANA],Tabla3[[#This Row],[Nº DE SEMANA]],Tabla1[GROSS])</f>
        <v>0</v>
      </c>
      <c r="E805" s="6">
        <f>SUMIF(Tabla1[SEMANA],Tabla3[[#This Row],[Nº DE SEMANA]],Tabla1[NETO EN PPRO8])</f>
        <v>0</v>
      </c>
      <c r="F805" s="6">
        <f>SUMIF(Tabla1[SEMANA],Tabla3[[#This Row],[Nº DE SEMANA]],Tabla1[FEES])</f>
        <v>0</v>
      </c>
      <c r="G805" s="6" t="str">
        <f t="shared" si="52"/>
        <v/>
      </c>
      <c r="H805" s="6">
        <f>COUNTIF('registro operativa'!$G$3:$G$11268,Tabla3[[#This Row],[Nº DE SEMANA]])</f>
        <v>0</v>
      </c>
      <c r="I805" s="6">
        <f>COUNTIFS('registro operativa'!$G$3:$G$11268,Tabla3[[#This Row],[Nº DE SEMANA]],'registro operativa'!$Y$3:$Y$11268,"&gt;0")</f>
        <v>0</v>
      </c>
      <c r="J805" s="6">
        <f>COUNTIFS('registro operativa'!$G$3:$G$11268,Tabla3[[#This Row],[Nº DE SEMANA]],'registro operativa'!$Y$3:$Y$11268,"&lt;0")</f>
        <v>0</v>
      </c>
      <c r="K805" s="6">
        <f>COUNTIFS('registro operativa'!$H$3:$H$11268,Tabla3[[#This Row],[Nº DE SEMANA]],'registro operativa'!$Y$3:$Y$11268,0)</f>
        <v>0</v>
      </c>
      <c r="L805" s="6" t="str">
        <f t="shared" si="53"/>
        <v/>
      </c>
      <c r="M805" s="6" t="str">
        <f>IFERROR(AVERAGEIFS('registro operativa'!$Y$3:$Y$11268,'registro operativa'!$G$3:$G$11268,Tabla3[[#This Row],[Nº DE SEMANA]],'registro operativa'!$Y$3:$Y$11268,"&gt;0"),"")</f>
        <v/>
      </c>
      <c r="N805" s="6" t="str">
        <f>IFERROR(AVERAGEIFS('registro operativa'!$Y$3:$Y$11268,'registro operativa'!$G$3:$G$11268,Tabla3[[#This Row],[Nº DE SEMANA]],'registro operativa'!$Y$3:$Y$11268,"&lt;0"),"")</f>
        <v/>
      </c>
      <c r="O805" s="6" t="str">
        <f t="shared" si="54"/>
        <v/>
      </c>
      <c r="P805" s="6" t="str">
        <f t="shared" si="55"/>
        <v/>
      </c>
      <c r="Q805" s="23"/>
      <c r="R805" s="23"/>
      <c r="S805" s="23"/>
    </row>
    <row r="806" spans="1:19" x14ac:dyDescent="0.25">
      <c r="A806" s="23"/>
      <c r="B806" s="23"/>
      <c r="C806" s="6">
        <f>IFERROR(COUNTIFS('registro operativa'!$AE$3:$AE$11268,1,'registro operativa'!$G$3:$G$11268,Tabla3[[#This Row],[Nº DE SEMANA]]),"")</f>
        <v>0</v>
      </c>
      <c r="D806" s="6">
        <f>SUMIF(Tabla1[SEMANA],Tabla3[[#This Row],[Nº DE SEMANA]],Tabla1[GROSS])</f>
        <v>0</v>
      </c>
      <c r="E806" s="6">
        <f>SUMIF(Tabla1[SEMANA],Tabla3[[#This Row],[Nº DE SEMANA]],Tabla1[NETO EN PPRO8])</f>
        <v>0</v>
      </c>
      <c r="F806" s="6">
        <f>SUMIF(Tabla1[SEMANA],Tabla3[[#This Row],[Nº DE SEMANA]],Tabla1[FEES])</f>
        <v>0</v>
      </c>
      <c r="G806" s="6" t="str">
        <f t="shared" si="52"/>
        <v/>
      </c>
      <c r="H806" s="6">
        <f>COUNTIF('registro operativa'!$G$3:$G$11268,Tabla3[[#This Row],[Nº DE SEMANA]])</f>
        <v>0</v>
      </c>
      <c r="I806" s="6">
        <f>COUNTIFS('registro operativa'!$G$3:$G$11268,Tabla3[[#This Row],[Nº DE SEMANA]],'registro operativa'!$Y$3:$Y$11268,"&gt;0")</f>
        <v>0</v>
      </c>
      <c r="J806" s="6">
        <f>COUNTIFS('registro operativa'!$G$3:$G$11268,Tabla3[[#This Row],[Nº DE SEMANA]],'registro operativa'!$Y$3:$Y$11268,"&lt;0")</f>
        <v>0</v>
      </c>
      <c r="K806" s="6">
        <f>COUNTIFS('registro operativa'!$H$3:$H$11268,Tabla3[[#This Row],[Nº DE SEMANA]],'registro operativa'!$Y$3:$Y$11268,0)</f>
        <v>0</v>
      </c>
      <c r="L806" s="6" t="str">
        <f t="shared" si="53"/>
        <v/>
      </c>
      <c r="M806" s="6" t="str">
        <f>IFERROR(AVERAGEIFS('registro operativa'!$Y$3:$Y$11268,'registro operativa'!$G$3:$G$11268,Tabla3[[#This Row],[Nº DE SEMANA]],'registro operativa'!$Y$3:$Y$11268,"&gt;0"),"")</f>
        <v/>
      </c>
      <c r="N806" s="6" t="str">
        <f>IFERROR(AVERAGEIFS('registro operativa'!$Y$3:$Y$11268,'registro operativa'!$G$3:$G$11268,Tabla3[[#This Row],[Nº DE SEMANA]],'registro operativa'!$Y$3:$Y$11268,"&lt;0"),"")</f>
        <v/>
      </c>
      <c r="O806" s="6" t="str">
        <f t="shared" si="54"/>
        <v/>
      </c>
      <c r="P806" s="6" t="str">
        <f t="shared" si="55"/>
        <v/>
      </c>
      <c r="Q806" s="23"/>
      <c r="R806" s="23"/>
      <c r="S806" s="23"/>
    </row>
    <row r="807" spans="1:19" x14ac:dyDescent="0.25">
      <c r="A807" s="23"/>
      <c r="B807" s="23"/>
      <c r="C807" s="6">
        <f>IFERROR(COUNTIFS('registro operativa'!$AE$3:$AE$11268,1,'registro operativa'!$G$3:$G$11268,Tabla3[[#This Row],[Nº DE SEMANA]]),"")</f>
        <v>0</v>
      </c>
      <c r="D807" s="6">
        <f>SUMIF(Tabla1[SEMANA],Tabla3[[#This Row],[Nº DE SEMANA]],Tabla1[GROSS])</f>
        <v>0</v>
      </c>
      <c r="E807" s="6">
        <f>SUMIF(Tabla1[SEMANA],Tabla3[[#This Row],[Nº DE SEMANA]],Tabla1[NETO EN PPRO8])</f>
        <v>0</v>
      </c>
      <c r="F807" s="6">
        <f>SUMIF(Tabla1[SEMANA],Tabla3[[#This Row],[Nº DE SEMANA]],Tabla1[FEES])</f>
        <v>0</v>
      </c>
      <c r="G807" s="6" t="str">
        <f t="shared" si="52"/>
        <v/>
      </c>
      <c r="H807" s="6">
        <f>COUNTIF('registro operativa'!$G$3:$G$11268,Tabla3[[#This Row],[Nº DE SEMANA]])</f>
        <v>0</v>
      </c>
      <c r="I807" s="6">
        <f>COUNTIFS('registro operativa'!$G$3:$G$11268,Tabla3[[#This Row],[Nº DE SEMANA]],'registro operativa'!$Y$3:$Y$11268,"&gt;0")</f>
        <v>0</v>
      </c>
      <c r="J807" s="6">
        <f>COUNTIFS('registro operativa'!$G$3:$G$11268,Tabla3[[#This Row],[Nº DE SEMANA]],'registro operativa'!$Y$3:$Y$11268,"&lt;0")</f>
        <v>0</v>
      </c>
      <c r="K807" s="6">
        <f>COUNTIFS('registro operativa'!$H$3:$H$11268,Tabla3[[#This Row],[Nº DE SEMANA]],'registro operativa'!$Y$3:$Y$11268,0)</f>
        <v>0</v>
      </c>
      <c r="L807" s="6" t="str">
        <f t="shared" si="53"/>
        <v/>
      </c>
      <c r="M807" s="6" t="str">
        <f>IFERROR(AVERAGEIFS('registro operativa'!$Y$3:$Y$11268,'registro operativa'!$G$3:$G$11268,Tabla3[[#This Row],[Nº DE SEMANA]],'registro operativa'!$Y$3:$Y$11268,"&gt;0"),"")</f>
        <v/>
      </c>
      <c r="N807" s="6" t="str">
        <f>IFERROR(AVERAGEIFS('registro operativa'!$Y$3:$Y$11268,'registro operativa'!$G$3:$G$11268,Tabla3[[#This Row],[Nº DE SEMANA]],'registro operativa'!$Y$3:$Y$11268,"&lt;0"),"")</f>
        <v/>
      </c>
      <c r="O807" s="6" t="str">
        <f t="shared" si="54"/>
        <v/>
      </c>
      <c r="P807" s="6" t="str">
        <f t="shared" si="55"/>
        <v/>
      </c>
      <c r="Q807" s="23"/>
      <c r="R807" s="23"/>
      <c r="S807" s="23"/>
    </row>
    <row r="808" spans="1:19" x14ac:dyDescent="0.25">
      <c r="A808" s="23"/>
      <c r="B808" s="23"/>
      <c r="C808" s="6">
        <f>IFERROR(COUNTIFS('registro operativa'!$AE$3:$AE$11268,1,'registro operativa'!$G$3:$G$11268,Tabla3[[#This Row],[Nº DE SEMANA]]),"")</f>
        <v>0</v>
      </c>
      <c r="D808" s="6">
        <f>SUMIF(Tabla1[SEMANA],Tabla3[[#This Row],[Nº DE SEMANA]],Tabla1[GROSS])</f>
        <v>0</v>
      </c>
      <c r="E808" s="6">
        <f>SUMIF(Tabla1[SEMANA],Tabla3[[#This Row],[Nº DE SEMANA]],Tabla1[NETO EN PPRO8])</f>
        <v>0</v>
      </c>
      <c r="F808" s="6">
        <f>SUMIF(Tabla1[SEMANA],Tabla3[[#This Row],[Nº DE SEMANA]],Tabla1[FEES])</f>
        <v>0</v>
      </c>
      <c r="G808" s="6" t="str">
        <f t="shared" si="52"/>
        <v/>
      </c>
      <c r="H808" s="6">
        <f>COUNTIF('registro operativa'!$G$3:$G$11268,Tabla3[[#This Row],[Nº DE SEMANA]])</f>
        <v>0</v>
      </c>
      <c r="I808" s="6">
        <f>COUNTIFS('registro operativa'!$G$3:$G$11268,Tabla3[[#This Row],[Nº DE SEMANA]],'registro operativa'!$Y$3:$Y$11268,"&gt;0")</f>
        <v>0</v>
      </c>
      <c r="J808" s="6">
        <f>COUNTIFS('registro operativa'!$G$3:$G$11268,Tabla3[[#This Row],[Nº DE SEMANA]],'registro operativa'!$Y$3:$Y$11268,"&lt;0")</f>
        <v>0</v>
      </c>
      <c r="K808" s="6">
        <f>COUNTIFS('registro operativa'!$H$3:$H$11268,Tabla3[[#This Row],[Nº DE SEMANA]],'registro operativa'!$Y$3:$Y$11268,0)</f>
        <v>0</v>
      </c>
      <c r="L808" s="6" t="str">
        <f t="shared" si="53"/>
        <v/>
      </c>
      <c r="M808" s="6" t="str">
        <f>IFERROR(AVERAGEIFS('registro operativa'!$Y$3:$Y$11268,'registro operativa'!$G$3:$G$11268,Tabla3[[#This Row],[Nº DE SEMANA]],'registro operativa'!$Y$3:$Y$11268,"&gt;0"),"")</f>
        <v/>
      </c>
      <c r="N808" s="6" t="str">
        <f>IFERROR(AVERAGEIFS('registro operativa'!$Y$3:$Y$11268,'registro operativa'!$G$3:$G$11268,Tabla3[[#This Row],[Nº DE SEMANA]],'registro operativa'!$Y$3:$Y$11268,"&lt;0"),"")</f>
        <v/>
      </c>
      <c r="O808" s="6" t="str">
        <f t="shared" si="54"/>
        <v/>
      </c>
      <c r="P808" s="6" t="str">
        <f t="shared" si="55"/>
        <v/>
      </c>
      <c r="Q808" s="23"/>
      <c r="R808" s="23"/>
      <c r="S808" s="23"/>
    </row>
    <row r="809" spans="1:19" x14ac:dyDescent="0.25">
      <c r="A809" s="23"/>
      <c r="B809" s="23"/>
      <c r="C809" s="6">
        <f>IFERROR(COUNTIFS('registro operativa'!$AE$3:$AE$11268,1,'registro operativa'!$G$3:$G$11268,Tabla3[[#This Row],[Nº DE SEMANA]]),"")</f>
        <v>0</v>
      </c>
      <c r="D809" s="6">
        <f>SUMIF(Tabla1[SEMANA],Tabla3[[#This Row],[Nº DE SEMANA]],Tabla1[GROSS])</f>
        <v>0</v>
      </c>
      <c r="E809" s="6">
        <f>SUMIF(Tabla1[SEMANA],Tabla3[[#This Row],[Nº DE SEMANA]],Tabla1[NETO EN PPRO8])</f>
        <v>0</v>
      </c>
      <c r="F809" s="6">
        <f>SUMIF(Tabla1[SEMANA],Tabla3[[#This Row],[Nº DE SEMANA]],Tabla1[FEES])</f>
        <v>0</v>
      </c>
      <c r="G809" s="6" t="str">
        <f t="shared" si="52"/>
        <v/>
      </c>
      <c r="H809" s="6">
        <f>COUNTIF('registro operativa'!$G$3:$G$11268,Tabla3[[#This Row],[Nº DE SEMANA]])</f>
        <v>0</v>
      </c>
      <c r="I809" s="6">
        <f>COUNTIFS('registro operativa'!$G$3:$G$11268,Tabla3[[#This Row],[Nº DE SEMANA]],'registro operativa'!$Y$3:$Y$11268,"&gt;0")</f>
        <v>0</v>
      </c>
      <c r="J809" s="6">
        <f>COUNTIFS('registro operativa'!$G$3:$G$11268,Tabla3[[#This Row],[Nº DE SEMANA]],'registro operativa'!$Y$3:$Y$11268,"&lt;0")</f>
        <v>0</v>
      </c>
      <c r="K809" s="6">
        <f>COUNTIFS('registro operativa'!$H$3:$H$11268,Tabla3[[#This Row],[Nº DE SEMANA]],'registro operativa'!$Y$3:$Y$11268,0)</f>
        <v>0</v>
      </c>
      <c r="L809" s="6" t="str">
        <f t="shared" si="53"/>
        <v/>
      </c>
      <c r="M809" s="6" t="str">
        <f>IFERROR(AVERAGEIFS('registro operativa'!$Y$3:$Y$11268,'registro operativa'!$G$3:$G$11268,Tabla3[[#This Row],[Nº DE SEMANA]],'registro operativa'!$Y$3:$Y$11268,"&gt;0"),"")</f>
        <v/>
      </c>
      <c r="N809" s="6" t="str">
        <f>IFERROR(AVERAGEIFS('registro operativa'!$Y$3:$Y$11268,'registro operativa'!$G$3:$G$11268,Tabla3[[#This Row],[Nº DE SEMANA]],'registro operativa'!$Y$3:$Y$11268,"&lt;0"),"")</f>
        <v/>
      </c>
      <c r="O809" s="6" t="str">
        <f t="shared" si="54"/>
        <v/>
      </c>
      <c r="P809" s="6" t="str">
        <f t="shared" si="55"/>
        <v/>
      </c>
      <c r="Q809" s="23"/>
      <c r="R809" s="23"/>
      <c r="S809" s="23"/>
    </row>
    <row r="810" spans="1:19" x14ac:dyDescent="0.25">
      <c r="A810" s="23"/>
      <c r="B810" s="23"/>
      <c r="C810" s="6">
        <f>IFERROR(COUNTIFS('registro operativa'!$AE$3:$AE$11268,1,'registro operativa'!$G$3:$G$11268,Tabla3[[#This Row],[Nº DE SEMANA]]),"")</f>
        <v>0</v>
      </c>
      <c r="D810" s="6">
        <f>SUMIF(Tabla1[SEMANA],Tabla3[[#This Row],[Nº DE SEMANA]],Tabla1[GROSS])</f>
        <v>0</v>
      </c>
      <c r="E810" s="6">
        <f>SUMIF(Tabla1[SEMANA],Tabla3[[#This Row],[Nº DE SEMANA]],Tabla1[NETO EN PPRO8])</f>
        <v>0</v>
      </c>
      <c r="F810" s="6">
        <f>SUMIF(Tabla1[SEMANA],Tabla3[[#This Row],[Nº DE SEMANA]],Tabla1[FEES])</f>
        <v>0</v>
      </c>
      <c r="G810" s="6" t="str">
        <f t="shared" si="52"/>
        <v/>
      </c>
      <c r="H810" s="6">
        <f>COUNTIF('registro operativa'!$G$3:$G$11268,Tabla3[[#This Row],[Nº DE SEMANA]])</f>
        <v>0</v>
      </c>
      <c r="I810" s="6">
        <f>COUNTIFS('registro operativa'!$G$3:$G$11268,Tabla3[[#This Row],[Nº DE SEMANA]],'registro operativa'!$Y$3:$Y$11268,"&gt;0")</f>
        <v>0</v>
      </c>
      <c r="J810" s="6">
        <f>COUNTIFS('registro operativa'!$G$3:$G$11268,Tabla3[[#This Row],[Nº DE SEMANA]],'registro operativa'!$Y$3:$Y$11268,"&lt;0")</f>
        <v>0</v>
      </c>
      <c r="K810" s="6">
        <f>COUNTIFS('registro operativa'!$H$3:$H$11268,Tabla3[[#This Row],[Nº DE SEMANA]],'registro operativa'!$Y$3:$Y$11268,0)</f>
        <v>0</v>
      </c>
      <c r="L810" s="6" t="str">
        <f t="shared" si="53"/>
        <v/>
      </c>
      <c r="M810" s="6" t="str">
        <f>IFERROR(AVERAGEIFS('registro operativa'!$Y$3:$Y$11268,'registro operativa'!$G$3:$G$11268,Tabla3[[#This Row],[Nº DE SEMANA]],'registro operativa'!$Y$3:$Y$11268,"&gt;0"),"")</f>
        <v/>
      </c>
      <c r="N810" s="6" t="str">
        <f>IFERROR(AVERAGEIFS('registro operativa'!$Y$3:$Y$11268,'registro operativa'!$G$3:$G$11268,Tabla3[[#This Row],[Nº DE SEMANA]],'registro operativa'!$Y$3:$Y$11268,"&lt;0"),"")</f>
        <v/>
      </c>
      <c r="O810" s="6" t="str">
        <f t="shared" si="54"/>
        <v/>
      </c>
      <c r="P810" s="6" t="str">
        <f t="shared" si="55"/>
        <v/>
      </c>
      <c r="Q810" s="23"/>
      <c r="R810" s="23"/>
      <c r="S810" s="23"/>
    </row>
    <row r="811" spans="1:19" x14ac:dyDescent="0.25">
      <c r="A811" s="23"/>
      <c r="B811" s="23"/>
      <c r="C811" s="6">
        <f>IFERROR(COUNTIFS('registro operativa'!$AE$3:$AE$11268,1,'registro operativa'!$G$3:$G$11268,Tabla3[[#This Row],[Nº DE SEMANA]]),"")</f>
        <v>0</v>
      </c>
      <c r="D811" s="6">
        <f>SUMIF(Tabla1[SEMANA],Tabla3[[#This Row],[Nº DE SEMANA]],Tabla1[GROSS])</f>
        <v>0</v>
      </c>
      <c r="E811" s="6">
        <f>SUMIF(Tabla1[SEMANA],Tabla3[[#This Row],[Nº DE SEMANA]],Tabla1[NETO EN PPRO8])</f>
        <v>0</v>
      </c>
      <c r="F811" s="6">
        <f>SUMIF(Tabla1[SEMANA],Tabla3[[#This Row],[Nº DE SEMANA]],Tabla1[FEES])</f>
        <v>0</v>
      </c>
      <c r="G811" s="6" t="str">
        <f t="shared" si="52"/>
        <v/>
      </c>
      <c r="H811" s="6">
        <f>COUNTIF('registro operativa'!$G$3:$G$11268,Tabla3[[#This Row],[Nº DE SEMANA]])</f>
        <v>0</v>
      </c>
      <c r="I811" s="6">
        <f>COUNTIFS('registro operativa'!$G$3:$G$11268,Tabla3[[#This Row],[Nº DE SEMANA]],'registro operativa'!$Y$3:$Y$11268,"&gt;0")</f>
        <v>0</v>
      </c>
      <c r="J811" s="6">
        <f>COUNTIFS('registro operativa'!$G$3:$G$11268,Tabla3[[#This Row],[Nº DE SEMANA]],'registro operativa'!$Y$3:$Y$11268,"&lt;0")</f>
        <v>0</v>
      </c>
      <c r="K811" s="6">
        <f>COUNTIFS('registro operativa'!$H$3:$H$11268,Tabla3[[#This Row],[Nº DE SEMANA]],'registro operativa'!$Y$3:$Y$11268,0)</f>
        <v>0</v>
      </c>
      <c r="L811" s="6" t="str">
        <f t="shared" si="53"/>
        <v/>
      </c>
      <c r="M811" s="6" t="str">
        <f>IFERROR(AVERAGEIFS('registro operativa'!$Y$3:$Y$11268,'registro operativa'!$G$3:$G$11268,Tabla3[[#This Row],[Nº DE SEMANA]],'registro operativa'!$Y$3:$Y$11268,"&gt;0"),"")</f>
        <v/>
      </c>
      <c r="N811" s="6" t="str">
        <f>IFERROR(AVERAGEIFS('registro operativa'!$Y$3:$Y$11268,'registro operativa'!$G$3:$G$11268,Tabla3[[#This Row],[Nº DE SEMANA]],'registro operativa'!$Y$3:$Y$11268,"&lt;0"),"")</f>
        <v/>
      </c>
      <c r="O811" s="6" t="str">
        <f t="shared" si="54"/>
        <v/>
      </c>
      <c r="P811" s="6" t="str">
        <f t="shared" si="55"/>
        <v/>
      </c>
      <c r="Q811" s="23"/>
      <c r="R811" s="23"/>
      <c r="S811" s="23"/>
    </row>
    <row r="812" spans="1:19" x14ac:dyDescent="0.25">
      <c r="A812" s="23"/>
      <c r="B812" s="23"/>
      <c r="C812" s="6">
        <f>IFERROR(COUNTIFS('registro operativa'!$AE$3:$AE$11268,1,'registro operativa'!$G$3:$G$11268,Tabla3[[#This Row],[Nº DE SEMANA]]),"")</f>
        <v>0</v>
      </c>
      <c r="D812" s="6">
        <f>SUMIF(Tabla1[SEMANA],Tabla3[[#This Row],[Nº DE SEMANA]],Tabla1[GROSS])</f>
        <v>0</v>
      </c>
      <c r="E812" s="6">
        <f>SUMIF(Tabla1[SEMANA],Tabla3[[#This Row],[Nº DE SEMANA]],Tabla1[NETO EN PPRO8])</f>
        <v>0</v>
      </c>
      <c r="F812" s="6">
        <f>SUMIF(Tabla1[SEMANA],Tabla3[[#This Row],[Nº DE SEMANA]],Tabla1[FEES])</f>
        <v>0</v>
      </c>
      <c r="G812" s="6" t="str">
        <f t="shared" si="52"/>
        <v/>
      </c>
      <c r="H812" s="6">
        <f>COUNTIF('registro operativa'!$G$3:$G$11268,Tabla3[[#This Row],[Nº DE SEMANA]])</f>
        <v>0</v>
      </c>
      <c r="I812" s="6">
        <f>COUNTIFS('registro operativa'!$G$3:$G$11268,Tabla3[[#This Row],[Nº DE SEMANA]],'registro operativa'!$Y$3:$Y$11268,"&gt;0")</f>
        <v>0</v>
      </c>
      <c r="J812" s="6">
        <f>COUNTIFS('registro operativa'!$G$3:$G$11268,Tabla3[[#This Row],[Nº DE SEMANA]],'registro operativa'!$Y$3:$Y$11268,"&lt;0")</f>
        <v>0</v>
      </c>
      <c r="K812" s="6">
        <f>COUNTIFS('registro operativa'!$H$3:$H$11268,Tabla3[[#This Row],[Nº DE SEMANA]],'registro operativa'!$Y$3:$Y$11268,0)</f>
        <v>0</v>
      </c>
      <c r="L812" s="6" t="str">
        <f t="shared" si="53"/>
        <v/>
      </c>
      <c r="M812" s="6" t="str">
        <f>IFERROR(AVERAGEIFS('registro operativa'!$Y$3:$Y$11268,'registro operativa'!$G$3:$G$11268,Tabla3[[#This Row],[Nº DE SEMANA]],'registro operativa'!$Y$3:$Y$11268,"&gt;0"),"")</f>
        <v/>
      </c>
      <c r="N812" s="6" t="str">
        <f>IFERROR(AVERAGEIFS('registro operativa'!$Y$3:$Y$11268,'registro operativa'!$G$3:$G$11268,Tabla3[[#This Row],[Nº DE SEMANA]],'registro operativa'!$Y$3:$Y$11268,"&lt;0"),"")</f>
        <v/>
      </c>
      <c r="O812" s="6" t="str">
        <f t="shared" si="54"/>
        <v/>
      </c>
      <c r="P812" s="6" t="str">
        <f t="shared" si="55"/>
        <v/>
      </c>
      <c r="Q812" s="23"/>
      <c r="R812" s="23"/>
      <c r="S812" s="23"/>
    </row>
    <row r="813" spans="1:19" x14ac:dyDescent="0.25">
      <c r="A813" s="23"/>
      <c r="B813" s="23"/>
      <c r="C813" s="6">
        <f>IFERROR(COUNTIFS('registro operativa'!$AE$3:$AE$11268,1,'registro operativa'!$G$3:$G$11268,Tabla3[[#This Row],[Nº DE SEMANA]]),"")</f>
        <v>0</v>
      </c>
      <c r="D813" s="6">
        <f>SUMIF(Tabla1[SEMANA],Tabla3[[#This Row],[Nº DE SEMANA]],Tabla1[GROSS])</f>
        <v>0</v>
      </c>
      <c r="E813" s="6">
        <f>SUMIF(Tabla1[SEMANA],Tabla3[[#This Row],[Nº DE SEMANA]],Tabla1[NETO EN PPRO8])</f>
        <v>0</v>
      </c>
      <c r="F813" s="6">
        <f>SUMIF(Tabla1[SEMANA],Tabla3[[#This Row],[Nº DE SEMANA]],Tabla1[FEES])</f>
        <v>0</v>
      </c>
      <c r="G813" s="6" t="str">
        <f t="shared" si="52"/>
        <v/>
      </c>
      <c r="H813" s="6">
        <f>COUNTIF('registro operativa'!$G$3:$G$11268,Tabla3[[#This Row],[Nº DE SEMANA]])</f>
        <v>0</v>
      </c>
      <c r="I813" s="6">
        <f>COUNTIFS('registro operativa'!$G$3:$G$11268,Tabla3[[#This Row],[Nº DE SEMANA]],'registro operativa'!$Y$3:$Y$11268,"&gt;0")</f>
        <v>0</v>
      </c>
      <c r="J813" s="6">
        <f>COUNTIFS('registro operativa'!$G$3:$G$11268,Tabla3[[#This Row],[Nº DE SEMANA]],'registro operativa'!$Y$3:$Y$11268,"&lt;0")</f>
        <v>0</v>
      </c>
      <c r="K813" s="6">
        <f>COUNTIFS('registro operativa'!$H$3:$H$11268,Tabla3[[#This Row],[Nº DE SEMANA]],'registro operativa'!$Y$3:$Y$11268,0)</f>
        <v>0</v>
      </c>
      <c r="L813" s="6" t="str">
        <f t="shared" si="53"/>
        <v/>
      </c>
      <c r="M813" s="6" t="str">
        <f>IFERROR(AVERAGEIFS('registro operativa'!$Y$3:$Y$11268,'registro operativa'!$G$3:$G$11268,Tabla3[[#This Row],[Nº DE SEMANA]],'registro operativa'!$Y$3:$Y$11268,"&gt;0"),"")</f>
        <v/>
      </c>
      <c r="N813" s="6" t="str">
        <f>IFERROR(AVERAGEIFS('registro operativa'!$Y$3:$Y$11268,'registro operativa'!$G$3:$G$11268,Tabla3[[#This Row],[Nº DE SEMANA]],'registro operativa'!$Y$3:$Y$11268,"&lt;0"),"")</f>
        <v/>
      </c>
      <c r="O813" s="6" t="str">
        <f t="shared" si="54"/>
        <v/>
      </c>
      <c r="P813" s="6" t="str">
        <f t="shared" si="55"/>
        <v/>
      </c>
      <c r="Q813" s="23"/>
      <c r="R813" s="23"/>
      <c r="S813" s="23"/>
    </row>
    <row r="814" spans="1:19" x14ac:dyDescent="0.25">
      <c r="A814" s="23"/>
      <c r="B814" s="23"/>
      <c r="C814" s="6">
        <f>IFERROR(COUNTIFS('registro operativa'!$AE$3:$AE$11268,1,'registro operativa'!$G$3:$G$11268,Tabla3[[#This Row],[Nº DE SEMANA]]),"")</f>
        <v>0</v>
      </c>
      <c r="D814" s="6">
        <f>SUMIF(Tabla1[SEMANA],Tabla3[[#This Row],[Nº DE SEMANA]],Tabla1[GROSS])</f>
        <v>0</v>
      </c>
      <c r="E814" s="6">
        <f>SUMIF(Tabla1[SEMANA],Tabla3[[#This Row],[Nº DE SEMANA]],Tabla1[NETO EN PPRO8])</f>
        <v>0</v>
      </c>
      <c r="F814" s="6">
        <f>SUMIF(Tabla1[SEMANA],Tabla3[[#This Row],[Nº DE SEMANA]],Tabla1[FEES])</f>
        <v>0</v>
      </c>
      <c r="G814" s="6" t="str">
        <f t="shared" si="52"/>
        <v/>
      </c>
      <c r="H814" s="6">
        <f>COUNTIF('registro operativa'!$G$3:$G$11268,Tabla3[[#This Row],[Nº DE SEMANA]])</f>
        <v>0</v>
      </c>
      <c r="I814" s="6">
        <f>COUNTIFS('registro operativa'!$G$3:$G$11268,Tabla3[[#This Row],[Nº DE SEMANA]],'registro operativa'!$Y$3:$Y$11268,"&gt;0")</f>
        <v>0</v>
      </c>
      <c r="J814" s="6">
        <f>COUNTIFS('registro operativa'!$G$3:$G$11268,Tabla3[[#This Row],[Nº DE SEMANA]],'registro operativa'!$Y$3:$Y$11268,"&lt;0")</f>
        <v>0</v>
      </c>
      <c r="K814" s="6">
        <f>COUNTIFS('registro operativa'!$H$3:$H$11268,Tabla3[[#This Row],[Nº DE SEMANA]],'registro operativa'!$Y$3:$Y$11268,0)</f>
        <v>0</v>
      </c>
      <c r="L814" s="6" t="str">
        <f t="shared" si="53"/>
        <v/>
      </c>
      <c r="M814" s="6" t="str">
        <f>IFERROR(AVERAGEIFS('registro operativa'!$Y$3:$Y$11268,'registro operativa'!$G$3:$G$11268,Tabla3[[#This Row],[Nº DE SEMANA]],'registro operativa'!$Y$3:$Y$11268,"&gt;0"),"")</f>
        <v/>
      </c>
      <c r="N814" s="6" t="str">
        <f>IFERROR(AVERAGEIFS('registro operativa'!$Y$3:$Y$11268,'registro operativa'!$G$3:$G$11268,Tabla3[[#This Row],[Nº DE SEMANA]],'registro operativa'!$Y$3:$Y$11268,"&lt;0"),"")</f>
        <v/>
      </c>
      <c r="O814" s="6" t="str">
        <f t="shared" si="54"/>
        <v/>
      </c>
      <c r="P814" s="6" t="str">
        <f t="shared" si="55"/>
        <v/>
      </c>
      <c r="Q814" s="23"/>
      <c r="R814" s="23"/>
      <c r="S814" s="23"/>
    </row>
    <row r="815" spans="1:19" x14ac:dyDescent="0.25">
      <c r="A815" s="23"/>
      <c r="B815" s="23"/>
      <c r="C815" s="6">
        <f>IFERROR(COUNTIFS('registro operativa'!$AE$3:$AE$11268,1,'registro operativa'!$G$3:$G$11268,Tabla3[[#This Row],[Nº DE SEMANA]]),"")</f>
        <v>0</v>
      </c>
      <c r="D815" s="6">
        <f>SUMIF(Tabla1[SEMANA],Tabla3[[#This Row],[Nº DE SEMANA]],Tabla1[GROSS])</f>
        <v>0</v>
      </c>
      <c r="E815" s="6">
        <f>SUMIF(Tabla1[SEMANA],Tabla3[[#This Row],[Nº DE SEMANA]],Tabla1[NETO EN PPRO8])</f>
        <v>0</v>
      </c>
      <c r="F815" s="6">
        <f>SUMIF(Tabla1[SEMANA],Tabla3[[#This Row],[Nº DE SEMANA]],Tabla1[FEES])</f>
        <v>0</v>
      </c>
      <c r="G815" s="6" t="str">
        <f t="shared" si="52"/>
        <v/>
      </c>
      <c r="H815" s="6">
        <f>COUNTIF('registro operativa'!$G$3:$G$11268,Tabla3[[#This Row],[Nº DE SEMANA]])</f>
        <v>0</v>
      </c>
      <c r="I815" s="6">
        <f>COUNTIFS('registro operativa'!$G$3:$G$11268,Tabla3[[#This Row],[Nº DE SEMANA]],'registro operativa'!$Y$3:$Y$11268,"&gt;0")</f>
        <v>0</v>
      </c>
      <c r="J815" s="6">
        <f>COUNTIFS('registro operativa'!$G$3:$G$11268,Tabla3[[#This Row],[Nº DE SEMANA]],'registro operativa'!$Y$3:$Y$11268,"&lt;0")</f>
        <v>0</v>
      </c>
      <c r="K815" s="6">
        <f>COUNTIFS('registro operativa'!$H$3:$H$11268,Tabla3[[#This Row],[Nº DE SEMANA]],'registro operativa'!$Y$3:$Y$11268,0)</f>
        <v>0</v>
      </c>
      <c r="L815" s="6" t="str">
        <f t="shared" si="53"/>
        <v/>
      </c>
      <c r="M815" s="6" t="str">
        <f>IFERROR(AVERAGEIFS('registro operativa'!$Y$3:$Y$11268,'registro operativa'!$G$3:$G$11268,Tabla3[[#This Row],[Nº DE SEMANA]],'registro operativa'!$Y$3:$Y$11268,"&gt;0"),"")</f>
        <v/>
      </c>
      <c r="N815" s="6" t="str">
        <f>IFERROR(AVERAGEIFS('registro operativa'!$Y$3:$Y$11268,'registro operativa'!$G$3:$G$11268,Tabla3[[#This Row],[Nº DE SEMANA]],'registro operativa'!$Y$3:$Y$11268,"&lt;0"),"")</f>
        <v/>
      </c>
      <c r="O815" s="6" t="str">
        <f t="shared" si="54"/>
        <v/>
      </c>
      <c r="P815" s="6" t="str">
        <f t="shared" si="55"/>
        <v/>
      </c>
      <c r="Q815" s="23"/>
      <c r="R815" s="23"/>
      <c r="S815" s="23"/>
    </row>
    <row r="816" spans="1:19" x14ac:dyDescent="0.25">
      <c r="A816" s="23"/>
      <c r="B816" s="23"/>
      <c r="C816" s="6">
        <f>IFERROR(COUNTIFS('registro operativa'!$AE$3:$AE$11268,1,'registro operativa'!$G$3:$G$11268,Tabla3[[#This Row],[Nº DE SEMANA]]),"")</f>
        <v>0</v>
      </c>
      <c r="D816" s="6">
        <f>SUMIF(Tabla1[SEMANA],Tabla3[[#This Row],[Nº DE SEMANA]],Tabla1[GROSS])</f>
        <v>0</v>
      </c>
      <c r="E816" s="6">
        <f>SUMIF(Tabla1[SEMANA],Tabla3[[#This Row],[Nº DE SEMANA]],Tabla1[NETO EN PPRO8])</f>
        <v>0</v>
      </c>
      <c r="F816" s="6">
        <f>SUMIF(Tabla1[SEMANA],Tabla3[[#This Row],[Nº DE SEMANA]],Tabla1[FEES])</f>
        <v>0</v>
      </c>
      <c r="G816" s="6" t="str">
        <f t="shared" si="52"/>
        <v/>
      </c>
      <c r="H816" s="6">
        <f>COUNTIF('registro operativa'!$G$3:$G$11268,Tabla3[[#This Row],[Nº DE SEMANA]])</f>
        <v>0</v>
      </c>
      <c r="I816" s="6">
        <f>COUNTIFS('registro operativa'!$G$3:$G$11268,Tabla3[[#This Row],[Nº DE SEMANA]],'registro operativa'!$Y$3:$Y$11268,"&gt;0")</f>
        <v>0</v>
      </c>
      <c r="J816" s="6">
        <f>COUNTIFS('registro operativa'!$G$3:$G$11268,Tabla3[[#This Row],[Nº DE SEMANA]],'registro operativa'!$Y$3:$Y$11268,"&lt;0")</f>
        <v>0</v>
      </c>
      <c r="K816" s="6">
        <f>COUNTIFS('registro operativa'!$H$3:$H$11268,Tabla3[[#This Row],[Nº DE SEMANA]],'registro operativa'!$Y$3:$Y$11268,0)</f>
        <v>0</v>
      </c>
      <c r="L816" s="6" t="str">
        <f t="shared" si="53"/>
        <v/>
      </c>
      <c r="M816" s="6" t="str">
        <f>IFERROR(AVERAGEIFS('registro operativa'!$Y$3:$Y$11268,'registro operativa'!$G$3:$G$11268,Tabla3[[#This Row],[Nº DE SEMANA]],'registro operativa'!$Y$3:$Y$11268,"&gt;0"),"")</f>
        <v/>
      </c>
      <c r="N816" s="6" t="str">
        <f>IFERROR(AVERAGEIFS('registro operativa'!$Y$3:$Y$11268,'registro operativa'!$G$3:$G$11268,Tabla3[[#This Row],[Nº DE SEMANA]],'registro operativa'!$Y$3:$Y$11268,"&lt;0"),"")</f>
        <v/>
      </c>
      <c r="O816" s="6" t="str">
        <f t="shared" si="54"/>
        <v/>
      </c>
      <c r="P816" s="6" t="str">
        <f t="shared" si="55"/>
        <v/>
      </c>
      <c r="Q816" s="23"/>
      <c r="R816" s="23"/>
      <c r="S816" s="23"/>
    </row>
    <row r="817" spans="1:19" x14ac:dyDescent="0.25">
      <c r="A817" s="23"/>
      <c r="B817" s="23"/>
      <c r="C817" s="6">
        <f>IFERROR(COUNTIFS('registro operativa'!$AE$3:$AE$11268,1,'registro operativa'!$G$3:$G$11268,Tabla3[[#This Row],[Nº DE SEMANA]]),"")</f>
        <v>0</v>
      </c>
      <c r="D817" s="6">
        <f>SUMIF(Tabla1[SEMANA],Tabla3[[#This Row],[Nº DE SEMANA]],Tabla1[GROSS])</f>
        <v>0</v>
      </c>
      <c r="E817" s="6">
        <f>SUMIF(Tabla1[SEMANA],Tabla3[[#This Row],[Nº DE SEMANA]],Tabla1[NETO EN PPRO8])</f>
        <v>0</v>
      </c>
      <c r="F817" s="6">
        <f>SUMIF(Tabla1[SEMANA],Tabla3[[#This Row],[Nº DE SEMANA]],Tabla1[FEES])</f>
        <v>0</v>
      </c>
      <c r="G817" s="6" t="str">
        <f t="shared" si="52"/>
        <v/>
      </c>
      <c r="H817" s="6">
        <f>COUNTIF('registro operativa'!$G$3:$G$11268,Tabla3[[#This Row],[Nº DE SEMANA]])</f>
        <v>0</v>
      </c>
      <c r="I817" s="6">
        <f>COUNTIFS('registro operativa'!$G$3:$G$11268,Tabla3[[#This Row],[Nº DE SEMANA]],'registro operativa'!$Y$3:$Y$11268,"&gt;0")</f>
        <v>0</v>
      </c>
      <c r="J817" s="6">
        <f>COUNTIFS('registro operativa'!$G$3:$G$11268,Tabla3[[#This Row],[Nº DE SEMANA]],'registro operativa'!$Y$3:$Y$11268,"&lt;0")</f>
        <v>0</v>
      </c>
      <c r="K817" s="6">
        <f>COUNTIFS('registro operativa'!$H$3:$H$11268,Tabla3[[#This Row],[Nº DE SEMANA]],'registro operativa'!$Y$3:$Y$11268,0)</f>
        <v>0</v>
      </c>
      <c r="L817" s="6" t="str">
        <f t="shared" si="53"/>
        <v/>
      </c>
      <c r="M817" s="6" t="str">
        <f>IFERROR(AVERAGEIFS('registro operativa'!$Y$3:$Y$11268,'registro operativa'!$G$3:$G$11268,Tabla3[[#This Row],[Nº DE SEMANA]],'registro operativa'!$Y$3:$Y$11268,"&gt;0"),"")</f>
        <v/>
      </c>
      <c r="N817" s="6" t="str">
        <f>IFERROR(AVERAGEIFS('registro operativa'!$Y$3:$Y$11268,'registro operativa'!$G$3:$G$11268,Tabla3[[#This Row],[Nº DE SEMANA]],'registro operativa'!$Y$3:$Y$11268,"&lt;0"),"")</f>
        <v/>
      </c>
      <c r="O817" s="6" t="str">
        <f t="shared" si="54"/>
        <v/>
      </c>
      <c r="P817" s="6" t="str">
        <f t="shared" si="55"/>
        <v/>
      </c>
      <c r="Q817" s="23"/>
      <c r="R817" s="23"/>
      <c r="S817" s="23"/>
    </row>
    <row r="818" spans="1:19" x14ac:dyDescent="0.25">
      <c r="A818" s="23"/>
      <c r="B818" s="23"/>
      <c r="C818" s="6">
        <f>IFERROR(COUNTIFS('registro operativa'!$AE$3:$AE$11268,1,'registro operativa'!$G$3:$G$11268,Tabla3[[#This Row],[Nº DE SEMANA]]),"")</f>
        <v>0</v>
      </c>
      <c r="D818" s="6">
        <f>SUMIF(Tabla1[SEMANA],Tabla3[[#This Row],[Nº DE SEMANA]],Tabla1[GROSS])</f>
        <v>0</v>
      </c>
      <c r="E818" s="6">
        <f>SUMIF(Tabla1[SEMANA],Tabla3[[#This Row],[Nº DE SEMANA]],Tabla1[NETO EN PPRO8])</f>
        <v>0</v>
      </c>
      <c r="F818" s="6">
        <f>SUMIF(Tabla1[SEMANA],Tabla3[[#This Row],[Nº DE SEMANA]],Tabla1[FEES])</f>
        <v>0</v>
      </c>
      <c r="G818" s="6" t="str">
        <f t="shared" si="52"/>
        <v/>
      </c>
      <c r="H818" s="6">
        <f>COUNTIF('registro operativa'!$G$3:$G$11268,Tabla3[[#This Row],[Nº DE SEMANA]])</f>
        <v>0</v>
      </c>
      <c r="I818" s="6">
        <f>COUNTIFS('registro operativa'!$G$3:$G$11268,Tabla3[[#This Row],[Nº DE SEMANA]],'registro operativa'!$Y$3:$Y$11268,"&gt;0")</f>
        <v>0</v>
      </c>
      <c r="J818" s="6">
        <f>COUNTIFS('registro operativa'!$G$3:$G$11268,Tabla3[[#This Row],[Nº DE SEMANA]],'registro operativa'!$Y$3:$Y$11268,"&lt;0")</f>
        <v>0</v>
      </c>
      <c r="K818" s="6">
        <f>COUNTIFS('registro operativa'!$H$3:$H$11268,Tabla3[[#This Row],[Nº DE SEMANA]],'registro operativa'!$Y$3:$Y$11268,0)</f>
        <v>0</v>
      </c>
      <c r="L818" s="6" t="str">
        <f t="shared" si="53"/>
        <v/>
      </c>
      <c r="M818" s="6" t="str">
        <f>IFERROR(AVERAGEIFS('registro operativa'!$Y$3:$Y$11268,'registro operativa'!$G$3:$G$11268,Tabla3[[#This Row],[Nº DE SEMANA]],'registro operativa'!$Y$3:$Y$11268,"&gt;0"),"")</f>
        <v/>
      </c>
      <c r="N818" s="6" t="str">
        <f>IFERROR(AVERAGEIFS('registro operativa'!$Y$3:$Y$11268,'registro operativa'!$G$3:$G$11268,Tabla3[[#This Row],[Nº DE SEMANA]],'registro operativa'!$Y$3:$Y$11268,"&lt;0"),"")</f>
        <v/>
      </c>
      <c r="O818" s="6" t="str">
        <f t="shared" si="54"/>
        <v/>
      </c>
      <c r="P818" s="6" t="str">
        <f t="shared" si="55"/>
        <v/>
      </c>
      <c r="Q818" s="23"/>
      <c r="R818" s="23"/>
      <c r="S818" s="23"/>
    </row>
    <row r="819" spans="1:19" x14ac:dyDescent="0.25">
      <c r="A819" s="23"/>
      <c r="B819" s="23"/>
      <c r="C819" s="6">
        <f>IFERROR(COUNTIFS('registro operativa'!$AE$3:$AE$11268,1,'registro operativa'!$G$3:$G$11268,Tabla3[[#This Row],[Nº DE SEMANA]]),"")</f>
        <v>0</v>
      </c>
      <c r="D819" s="6">
        <f>SUMIF(Tabla1[SEMANA],Tabla3[[#This Row],[Nº DE SEMANA]],Tabla1[GROSS])</f>
        <v>0</v>
      </c>
      <c r="E819" s="6">
        <f>SUMIF(Tabla1[SEMANA],Tabla3[[#This Row],[Nº DE SEMANA]],Tabla1[NETO EN PPRO8])</f>
        <v>0</v>
      </c>
      <c r="F819" s="6">
        <f>SUMIF(Tabla1[SEMANA],Tabla3[[#This Row],[Nº DE SEMANA]],Tabla1[FEES])</f>
        <v>0</v>
      </c>
      <c r="G819" s="6" t="str">
        <f t="shared" si="52"/>
        <v/>
      </c>
      <c r="H819" s="6">
        <f>COUNTIF('registro operativa'!$G$3:$G$11268,Tabla3[[#This Row],[Nº DE SEMANA]])</f>
        <v>0</v>
      </c>
      <c r="I819" s="6">
        <f>COUNTIFS('registro operativa'!$G$3:$G$11268,Tabla3[[#This Row],[Nº DE SEMANA]],'registro operativa'!$Y$3:$Y$11268,"&gt;0")</f>
        <v>0</v>
      </c>
      <c r="J819" s="6">
        <f>COUNTIFS('registro operativa'!$G$3:$G$11268,Tabla3[[#This Row],[Nº DE SEMANA]],'registro operativa'!$Y$3:$Y$11268,"&lt;0")</f>
        <v>0</v>
      </c>
      <c r="K819" s="6">
        <f>COUNTIFS('registro operativa'!$H$3:$H$11268,Tabla3[[#This Row],[Nº DE SEMANA]],'registro operativa'!$Y$3:$Y$11268,0)</f>
        <v>0</v>
      </c>
      <c r="L819" s="6" t="str">
        <f t="shared" si="53"/>
        <v/>
      </c>
      <c r="M819" s="6" t="str">
        <f>IFERROR(AVERAGEIFS('registro operativa'!$Y$3:$Y$11268,'registro operativa'!$G$3:$G$11268,Tabla3[[#This Row],[Nº DE SEMANA]],'registro operativa'!$Y$3:$Y$11268,"&gt;0"),"")</f>
        <v/>
      </c>
      <c r="N819" s="6" t="str">
        <f>IFERROR(AVERAGEIFS('registro operativa'!$Y$3:$Y$11268,'registro operativa'!$G$3:$G$11268,Tabla3[[#This Row],[Nº DE SEMANA]],'registro operativa'!$Y$3:$Y$11268,"&lt;0"),"")</f>
        <v/>
      </c>
      <c r="O819" s="6" t="str">
        <f t="shared" si="54"/>
        <v/>
      </c>
      <c r="P819" s="6" t="str">
        <f t="shared" si="55"/>
        <v/>
      </c>
      <c r="Q819" s="23"/>
      <c r="R819" s="23"/>
      <c r="S819" s="23"/>
    </row>
    <row r="820" spans="1:19" x14ac:dyDescent="0.25">
      <c r="A820" s="23"/>
      <c r="B820" s="23"/>
      <c r="C820" s="6">
        <f>IFERROR(COUNTIFS('registro operativa'!$AE$3:$AE$11268,1,'registro operativa'!$G$3:$G$11268,Tabla3[[#This Row],[Nº DE SEMANA]]),"")</f>
        <v>0</v>
      </c>
      <c r="D820" s="6">
        <f>SUMIF(Tabla1[SEMANA],Tabla3[[#This Row],[Nº DE SEMANA]],Tabla1[GROSS])</f>
        <v>0</v>
      </c>
      <c r="E820" s="6">
        <f>SUMIF(Tabla1[SEMANA],Tabla3[[#This Row],[Nº DE SEMANA]],Tabla1[NETO EN PPRO8])</f>
        <v>0</v>
      </c>
      <c r="F820" s="6">
        <f>SUMIF(Tabla1[SEMANA],Tabla3[[#This Row],[Nº DE SEMANA]],Tabla1[FEES])</f>
        <v>0</v>
      </c>
      <c r="G820" s="6" t="str">
        <f t="shared" si="52"/>
        <v/>
      </c>
      <c r="H820" s="6">
        <f>COUNTIF('registro operativa'!$G$3:$G$11268,Tabla3[[#This Row],[Nº DE SEMANA]])</f>
        <v>0</v>
      </c>
      <c r="I820" s="6">
        <f>COUNTIFS('registro operativa'!$G$3:$G$11268,Tabla3[[#This Row],[Nº DE SEMANA]],'registro operativa'!$Y$3:$Y$11268,"&gt;0")</f>
        <v>0</v>
      </c>
      <c r="J820" s="6">
        <f>COUNTIFS('registro operativa'!$G$3:$G$11268,Tabla3[[#This Row],[Nº DE SEMANA]],'registro operativa'!$Y$3:$Y$11268,"&lt;0")</f>
        <v>0</v>
      </c>
      <c r="K820" s="6">
        <f>COUNTIFS('registro operativa'!$H$3:$H$11268,Tabla3[[#This Row],[Nº DE SEMANA]],'registro operativa'!$Y$3:$Y$11268,0)</f>
        <v>0</v>
      </c>
      <c r="L820" s="6" t="str">
        <f t="shared" si="53"/>
        <v/>
      </c>
      <c r="M820" s="6" t="str">
        <f>IFERROR(AVERAGEIFS('registro operativa'!$Y$3:$Y$11268,'registro operativa'!$G$3:$G$11268,Tabla3[[#This Row],[Nº DE SEMANA]],'registro operativa'!$Y$3:$Y$11268,"&gt;0"),"")</f>
        <v/>
      </c>
      <c r="N820" s="6" t="str">
        <f>IFERROR(AVERAGEIFS('registro operativa'!$Y$3:$Y$11268,'registro operativa'!$G$3:$G$11268,Tabla3[[#This Row],[Nº DE SEMANA]],'registro operativa'!$Y$3:$Y$11268,"&lt;0"),"")</f>
        <v/>
      </c>
      <c r="O820" s="6" t="str">
        <f t="shared" si="54"/>
        <v/>
      </c>
      <c r="P820" s="6" t="str">
        <f t="shared" si="55"/>
        <v/>
      </c>
      <c r="Q820" s="23"/>
      <c r="R820" s="23"/>
      <c r="S820" s="23"/>
    </row>
    <row r="821" spans="1:19" x14ac:dyDescent="0.25">
      <c r="A821" s="23"/>
      <c r="B821" s="23"/>
      <c r="C821" s="6">
        <f>IFERROR(COUNTIFS('registro operativa'!$AE$3:$AE$11268,1,'registro operativa'!$G$3:$G$11268,Tabla3[[#This Row],[Nº DE SEMANA]]),"")</f>
        <v>0</v>
      </c>
      <c r="D821" s="6">
        <f>SUMIF(Tabla1[SEMANA],Tabla3[[#This Row],[Nº DE SEMANA]],Tabla1[GROSS])</f>
        <v>0</v>
      </c>
      <c r="E821" s="6">
        <f>SUMIF(Tabla1[SEMANA],Tabla3[[#This Row],[Nº DE SEMANA]],Tabla1[NETO EN PPRO8])</f>
        <v>0</v>
      </c>
      <c r="F821" s="6">
        <f>SUMIF(Tabla1[SEMANA],Tabla3[[#This Row],[Nº DE SEMANA]],Tabla1[FEES])</f>
        <v>0</v>
      </c>
      <c r="G821" s="6" t="str">
        <f t="shared" si="52"/>
        <v/>
      </c>
      <c r="H821" s="6">
        <f>COUNTIF('registro operativa'!$G$3:$G$11268,Tabla3[[#This Row],[Nº DE SEMANA]])</f>
        <v>0</v>
      </c>
      <c r="I821" s="6">
        <f>COUNTIFS('registro operativa'!$G$3:$G$11268,Tabla3[[#This Row],[Nº DE SEMANA]],'registro operativa'!$Y$3:$Y$11268,"&gt;0")</f>
        <v>0</v>
      </c>
      <c r="J821" s="6">
        <f>COUNTIFS('registro operativa'!$G$3:$G$11268,Tabla3[[#This Row],[Nº DE SEMANA]],'registro operativa'!$Y$3:$Y$11268,"&lt;0")</f>
        <v>0</v>
      </c>
      <c r="K821" s="6">
        <f>COUNTIFS('registro operativa'!$H$3:$H$11268,Tabla3[[#This Row],[Nº DE SEMANA]],'registro operativa'!$Y$3:$Y$11268,0)</f>
        <v>0</v>
      </c>
      <c r="L821" s="6" t="str">
        <f t="shared" si="53"/>
        <v/>
      </c>
      <c r="M821" s="6" t="str">
        <f>IFERROR(AVERAGEIFS('registro operativa'!$Y$3:$Y$11268,'registro operativa'!$G$3:$G$11268,Tabla3[[#This Row],[Nº DE SEMANA]],'registro operativa'!$Y$3:$Y$11268,"&gt;0"),"")</f>
        <v/>
      </c>
      <c r="N821" s="6" t="str">
        <f>IFERROR(AVERAGEIFS('registro operativa'!$Y$3:$Y$11268,'registro operativa'!$G$3:$G$11268,Tabla3[[#This Row],[Nº DE SEMANA]],'registro operativa'!$Y$3:$Y$11268,"&lt;0"),"")</f>
        <v/>
      </c>
      <c r="O821" s="6" t="str">
        <f t="shared" si="54"/>
        <v/>
      </c>
      <c r="P821" s="6" t="str">
        <f t="shared" si="55"/>
        <v/>
      </c>
      <c r="Q821" s="23"/>
      <c r="R821" s="23"/>
      <c r="S821" s="23"/>
    </row>
    <row r="822" spans="1:19" x14ac:dyDescent="0.25">
      <c r="A822" s="23"/>
      <c r="B822" s="23"/>
      <c r="C822" s="6">
        <f>IFERROR(COUNTIFS('registro operativa'!$AE$3:$AE$11268,1,'registro operativa'!$G$3:$G$11268,Tabla3[[#This Row],[Nº DE SEMANA]]),"")</f>
        <v>0</v>
      </c>
      <c r="D822" s="6">
        <f>SUMIF(Tabla1[SEMANA],Tabla3[[#This Row],[Nº DE SEMANA]],Tabla1[GROSS])</f>
        <v>0</v>
      </c>
      <c r="E822" s="6">
        <f>SUMIF(Tabla1[SEMANA],Tabla3[[#This Row],[Nº DE SEMANA]],Tabla1[NETO EN PPRO8])</f>
        <v>0</v>
      </c>
      <c r="F822" s="6">
        <f>SUMIF(Tabla1[SEMANA],Tabla3[[#This Row],[Nº DE SEMANA]],Tabla1[FEES])</f>
        <v>0</v>
      </c>
      <c r="G822" s="6" t="str">
        <f t="shared" si="52"/>
        <v/>
      </c>
      <c r="H822" s="6">
        <f>COUNTIF('registro operativa'!$G$3:$G$11268,Tabla3[[#This Row],[Nº DE SEMANA]])</f>
        <v>0</v>
      </c>
      <c r="I822" s="6">
        <f>COUNTIFS('registro operativa'!$G$3:$G$11268,Tabla3[[#This Row],[Nº DE SEMANA]],'registro operativa'!$Y$3:$Y$11268,"&gt;0")</f>
        <v>0</v>
      </c>
      <c r="J822" s="6">
        <f>COUNTIFS('registro operativa'!$G$3:$G$11268,Tabla3[[#This Row],[Nº DE SEMANA]],'registro operativa'!$Y$3:$Y$11268,"&lt;0")</f>
        <v>0</v>
      </c>
      <c r="K822" s="6">
        <f>COUNTIFS('registro operativa'!$H$3:$H$11268,Tabla3[[#This Row],[Nº DE SEMANA]],'registro operativa'!$Y$3:$Y$11268,0)</f>
        <v>0</v>
      </c>
      <c r="L822" s="6" t="str">
        <f t="shared" si="53"/>
        <v/>
      </c>
      <c r="M822" s="6" t="str">
        <f>IFERROR(AVERAGEIFS('registro operativa'!$Y$3:$Y$11268,'registro operativa'!$G$3:$G$11268,Tabla3[[#This Row],[Nº DE SEMANA]],'registro operativa'!$Y$3:$Y$11268,"&gt;0"),"")</f>
        <v/>
      </c>
      <c r="N822" s="6" t="str">
        <f>IFERROR(AVERAGEIFS('registro operativa'!$Y$3:$Y$11268,'registro operativa'!$G$3:$G$11268,Tabla3[[#This Row],[Nº DE SEMANA]],'registro operativa'!$Y$3:$Y$11268,"&lt;0"),"")</f>
        <v/>
      </c>
      <c r="O822" s="6" t="str">
        <f t="shared" si="54"/>
        <v/>
      </c>
      <c r="P822" s="6" t="str">
        <f t="shared" si="55"/>
        <v/>
      </c>
      <c r="Q822" s="23"/>
      <c r="R822" s="23"/>
      <c r="S822" s="23"/>
    </row>
    <row r="823" spans="1:19" x14ac:dyDescent="0.25">
      <c r="A823" s="23"/>
      <c r="B823" s="23"/>
      <c r="C823" s="6">
        <f>IFERROR(COUNTIFS('registro operativa'!$AE$3:$AE$11268,1,'registro operativa'!$G$3:$G$11268,Tabla3[[#This Row],[Nº DE SEMANA]]),"")</f>
        <v>0</v>
      </c>
      <c r="D823" s="6">
        <f>SUMIF(Tabla1[SEMANA],Tabla3[[#This Row],[Nº DE SEMANA]],Tabla1[GROSS])</f>
        <v>0</v>
      </c>
      <c r="E823" s="6">
        <f>SUMIF(Tabla1[SEMANA],Tabla3[[#This Row],[Nº DE SEMANA]],Tabla1[NETO EN PPRO8])</f>
        <v>0</v>
      </c>
      <c r="F823" s="6">
        <f>SUMIF(Tabla1[SEMANA],Tabla3[[#This Row],[Nº DE SEMANA]],Tabla1[FEES])</f>
        <v>0</v>
      </c>
      <c r="G823" s="6" t="str">
        <f t="shared" si="52"/>
        <v/>
      </c>
      <c r="H823" s="6">
        <f>COUNTIF('registro operativa'!$G$3:$G$11268,Tabla3[[#This Row],[Nº DE SEMANA]])</f>
        <v>0</v>
      </c>
      <c r="I823" s="6">
        <f>COUNTIFS('registro operativa'!$G$3:$G$11268,Tabla3[[#This Row],[Nº DE SEMANA]],'registro operativa'!$Y$3:$Y$11268,"&gt;0")</f>
        <v>0</v>
      </c>
      <c r="J823" s="6">
        <f>COUNTIFS('registro operativa'!$G$3:$G$11268,Tabla3[[#This Row],[Nº DE SEMANA]],'registro operativa'!$Y$3:$Y$11268,"&lt;0")</f>
        <v>0</v>
      </c>
      <c r="K823" s="6">
        <f>COUNTIFS('registro operativa'!$H$3:$H$11268,Tabla3[[#This Row],[Nº DE SEMANA]],'registro operativa'!$Y$3:$Y$11268,0)</f>
        <v>0</v>
      </c>
      <c r="L823" s="6" t="str">
        <f t="shared" si="53"/>
        <v/>
      </c>
      <c r="M823" s="6" t="str">
        <f>IFERROR(AVERAGEIFS('registro operativa'!$Y$3:$Y$11268,'registro operativa'!$G$3:$G$11268,Tabla3[[#This Row],[Nº DE SEMANA]],'registro operativa'!$Y$3:$Y$11268,"&gt;0"),"")</f>
        <v/>
      </c>
      <c r="N823" s="6" t="str">
        <f>IFERROR(AVERAGEIFS('registro operativa'!$Y$3:$Y$11268,'registro operativa'!$G$3:$G$11268,Tabla3[[#This Row],[Nº DE SEMANA]],'registro operativa'!$Y$3:$Y$11268,"&lt;0"),"")</f>
        <v/>
      </c>
      <c r="O823" s="6" t="str">
        <f t="shared" si="54"/>
        <v/>
      </c>
      <c r="P823" s="6" t="str">
        <f t="shared" si="55"/>
        <v/>
      </c>
      <c r="Q823" s="23"/>
      <c r="R823" s="23"/>
      <c r="S823" s="23"/>
    </row>
    <row r="824" spans="1:19" x14ac:dyDescent="0.25">
      <c r="A824" s="23"/>
      <c r="B824" s="23"/>
      <c r="C824" s="6">
        <f>IFERROR(COUNTIFS('registro operativa'!$AE$3:$AE$11268,1,'registro operativa'!$G$3:$G$11268,Tabla3[[#This Row],[Nº DE SEMANA]]),"")</f>
        <v>0</v>
      </c>
      <c r="D824" s="6">
        <f>SUMIF(Tabla1[SEMANA],Tabla3[[#This Row],[Nº DE SEMANA]],Tabla1[GROSS])</f>
        <v>0</v>
      </c>
      <c r="E824" s="6">
        <f>SUMIF(Tabla1[SEMANA],Tabla3[[#This Row],[Nº DE SEMANA]],Tabla1[NETO EN PPRO8])</f>
        <v>0</v>
      </c>
      <c r="F824" s="6">
        <f>SUMIF(Tabla1[SEMANA],Tabla3[[#This Row],[Nº DE SEMANA]],Tabla1[FEES])</f>
        <v>0</v>
      </c>
      <c r="G824" s="6" t="str">
        <f t="shared" si="52"/>
        <v/>
      </c>
      <c r="H824" s="6">
        <f>COUNTIF('registro operativa'!$G$3:$G$11268,Tabla3[[#This Row],[Nº DE SEMANA]])</f>
        <v>0</v>
      </c>
      <c r="I824" s="6">
        <f>COUNTIFS('registro operativa'!$G$3:$G$11268,Tabla3[[#This Row],[Nº DE SEMANA]],'registro operativa'!$Y$3:$Y$11268,"&gt;0")</f>
        <v>0</v>
      </c>
      <c r="J824" s="6">
        <f>COUNTIFS('registro operativa'!$G$3:$G$11268,Tabla3[[#This Row],[Nº DE SEMANA]],'registro operativa'!$Y$3:$Y$11268,"&lt;0")</f>
        <v>0</v>
      </c>
      <c r="K824" s="6">
        <f>COUNTIFS('registro operativa'!$H$3:$H$11268,Tabla3[[#This Row],[Nº DE SEMANA]],'registro operativa'!$Y$3:$Y$11268,0)</f>
        <v>0</v>
      </c>
      <c r="L824" s="6" t="str">
        <f t="shared" si="53"/>
        <v/>
      </c>
      <c r="M824" s="6" t="str">
        <f>IFERROR(AVERAGEIFS('registro operativa'!$Y$3:$Y$11268,'registro operativa'!$G$3:$G$11268,Tabla3[[#This Row],[Nº DE SEMANA]],'registro operativa'!$Y$3:$Y$11268,"&gt;0"),"")</f>
        <v/>
      </c>
      <c r="N824" s="6" t="str">
        <f>IFERROR(AVERAGEIFS('registro operativa'!$Y$3:$Y$11268,'registro operativa'!$G$3:$G$11268,Tabla3[[#This Row],[Nº DE SEMANA]],'registro operativa'!$Y$3:$Y$11268,"&lt;0"),"")</f>
        <v/>
      </c>
      <c r="O824" s="6" t="str">
        <f t="shared" si="54"/>
        <v/>
      </c>
      <c r="P824" s="6" t="str">
        <f t="shared" si="55"/>
        <v/>
      </c>
      <c r="Q824" s="23"/>
      <c r="R824" s="23"/>
      <c r="S824" s="23"/>
    </row>
    <row r="825" spans="1:19" x14ac:dyDescent="0.25">
      <c r="A825" s="23"/>
      <c r="B825" s="23"/>
      <c r="C825" s="6">
        <f>IFERROR(COUNTIFS('registro operativa'!$AE$3:$AE$11268,1,'registro operativa'!$G$3:$G$11268,Tabla3[[#This Row],[Nº DE SEMANA]]),"")</f>
        <v>0</v>
      </c>
      <c r="D825" s="6">
        <f>SUMIF(Tabla1[SEMANA],Tabla3[[#This Row],[Nº DE SEMANA]],Tabla1[GROSS])</f>
        <v>0</v>
      </c>
      <c r="E825" s="6">
        <f>SUMIF(Tabla1[SEMANA],Tabla3[[#This Row],[Nº DE SEMANA]],Tabla1[NETO EN PPRO8])</f>
        <v>0</v>
      </c>
      <c r="F825" s="6">
        <f>SUMIF(Tabla1[SEMANA],Tabla3[[#This Row],[Nº DE SEMANA]],Tabla1[FEES])</f>
        <v>0</v>
      </c>
      <c r="G825" s="6" t="str">
        <f t="shared" si="52"/>
        <v/>
      </c>
      <c r="H825" s="6">
        <f>COUNTIF('registro operativa'!$G$3:$G$11268,Tabla3[[#This Row],[Nº DE SEMANA]])</f>
        <v>0</v>
      </c>
      <c r="I825" s="6">
        <f>COUNTIFS('registro operativa'!$G$3:$G$11268,Tabla3[[#This Row],[Nº DE SEMANA]],'registro operativa'!$Y$3:$Y$11268,"&gt;0")</f>
        <v>0</v>
      </c>
      <c r="J825" s="6">
        <f>COUNTIFS('registro operativa'!$G$3:$G$11268,Tabla3[[#This Row],[Nº DE SEMANA]],'registro operativa'!$Y$3:$Y$11268,"&lt;0")</f>
        <v>0</v>
      </c>
      <c r="K825" s="6">
        <f>COUNTIFS('registro operativa'!$H$3:$H$11268,Tabla3[[#This Row],[Nº DE SEMANA]],'registro operativa'!$Y$3:$Y$11268,0)</f>
        <v>0</v>
      </c>
      <c r="L825" s="6" t="str">
        <f t="shared" si="53"/>
        <v/>
      </c>
      <c r="M825" s="6" t="str">
        <f>IFERROR(AVERAGEIFS('registro operativa'!$Y$3:$Y$11268,'registro operativa'!$G$3:$G$11268,Tabla3[[#This Row],[Nº DE SEMANA]],'registro operativa'!$Y$3:$Y$11268,"&gt;0"),"")</f>
        <v/>
      </c>
      <c r="N825" s="6" t="str">
        <f>IFERROR(AVERAGEIFS('registro operativa'!$Y$3:$Y$11268,'registro operativa'!$G$3:$G$11268,Tabla3[[#This Row],[Nº DE SEMANA]],'registro operativa'!$Y$3:$Y$11268,"&lt;0"),"")</f>
        <v/>
      </c>
      <c r="O825" s="6" t="str">
        <f t="shared" si="54"/>
        <v/>
      </c>
      <c r="P825" s="6" t="str">
        <f t="shared" si="55"/>
        <v/>
      </c>
      <c r="Q825" s="23"/>
      <c r="R825" s="23"/>
      <c r="S825" s="23"/>
    </row>
    <row r="826" spans="1:19" x14ac:dyDescent="0.25">
      <c r="A826" s="23"/>
      <c r="B826" s="23"/>
      <c r="C826" s="6">
        <f>IFERROR(COUNTIFS('registro operativa'!$AE$3:$AE$11268,1,'registro operativa'!$G$3:$G$11268,Tabla3[[#This Row],[Nº DE SEMANA]]),"")</f>
        <v>0</v>
      </c>
      <c r="D826" s="6">
        <f>SUMIF(Tabla1[SEMANA],Tabla3[[#This Row],[Nº DE SEMANA]],Tabla1[GROSS])</f>
        <v>0</v>
      </c>
      <c r="E826" s="6">
        <f>SUMIF(Tabla1[SEMANA],Tabla3[[#This Row],[Nº DE SEMANA]],Tabla1[NETO EN PPRO8])</f>
        <v>0</v>
      </c>
      <c r="F826" s="6">
        <f>SUMIF(Tabla1[SEMANA],Tabla3[[#This Row],[Nº DE SEMANA]],Tabla1[FEES])</f>
        <v>0</v>
      </c>
      <c r="G826" s="6" t="str">
        <f t="shared" si="52"/>
        <v/>
      </c>
      <c r="H826" s="6">
        <f>COUNTIF('registro operativa'!$G$3:$G$11268,Tabla3[[#This Row],[Nº DE SEMANA]])</f>
        <v>0</v>
      </c>
      <c r="I826" s="6">
        <f>COUNTIFS('registro operativa'!$G$3:$G$11268,Tabla3[[#This Row],[Nº DE SEMANA]],'registro operativa'!$Y$3:$Y$11268,"&gt;0")</f>
        <v>0</v>
      </c>
      <c r="J826" s="6">
        <f>COUNTIFS('registro operativa'!$G$3:$G$11268,Tabla3[[#This Row],[Nº DE SEMANA]],'registro operativa'!$Y$3:$Y$11268,"&lt;0")</f>
        <v>0</v>
      </c>
      <c r="K826" s="6">
        <f>COUNTIFS('registro operativa'!$H$3:$H$11268,Tabla3[[#This Row],[Nº DE SEMANA]],'registro operativa'!$Y$3:$Y$11268,0)</f>
        <v>0</v>
      </c>
      <c r="L826" s="6" t="str">
        <f t="shared" si="53"/>
        <v/>
      </c>
      <c r="M826" s="6" t="str">
        <f>IFERROR(AVERAGEIFS('registro operativa'!$Y$3:$Y$11268,'registro operativa'!$G$3:$G$11268,Tabla3[[#This Row],[Nº DE SEMANA]],'registro operativa'!$Y$3:$Y$11268,"&gt;0"),"")</f>
        <v/>
      </c>
      <c r="N826" s="6" t="str">
        <f>IFERROR(AVERAGEIFS('registro operativa'!$Y$3:$Y$11268,'registro operativa'!$G$3:$G$11268,Tabla3[[#This Row],[Nº DE SEMANA]],'registro operativa'!$Y$3:$Y$11268,"&lt;0"),"")</f>
        <v/>
      </c>
      <c r="O826" s="6" t="str">
        <f t="shared" si="54"/>
        <v/>
      </c>
      <c r="P826" s="6" t="str">
        <f t="shared" si="55"/>
        <v/>
      </c>
      <c r="Q826" s="23"/>
      <c r="R826" s="23"/>
      <c r="S826" s="23"/>
    </row>
    <row r="827" spans="1:19" x14ac:dyDescent="0.25">
      <c r="A827" s="23"/>
      <c r="B827" s="23"/>
      <c r="C827" s="6">
        <f>IFERROR(COUNTIFS('registro operativa'!$AE$3:$AE$11268,1,'registro operativa'!$G$3:$G$11268,Tabla3[[#This Row],[Nº DE SEMANA]]),"")</f>
        <v>0</v>
      </c>
      <c r="D827" s="6">
        <f>SUMIF(Tabla1[SEMANA],Tabla3[[#This Row],[Nº DE SEMANA]],Tabla1[GROSS])</f>
        <v>0</v>
      </c>
      <c r="E827" s="6">
        <f>SUMIF(Tabla1[SEMANA],Tabla3[[#This Row],[Nº DE SEMANA]],Tabla1[NETO EN PPRO8])</f>
        <v>0</v>
      </c>
      <c r="F827" s="6">
        <f>SUMIF(Tabla1[SEMANA],Tabla3[[#This Row],[Nº DE SEMANA]],Tabla1[FEES])</f>
        <v>0</v>
      </c>
      <c r="G827" s="6" t="str">
        <f t="shared" si="52"/>
        <v/>
      </c>
      <c r="H827" s="6">
        <f>COUNTIF('registro operativa'!$G$3:$G$11268,Tabla3[[#This Row],[Nº DE SEMANA]])</f>
        <v>0</v>
      </c>
      <c r="I827" s="6">
        <f>COUNTIFS('registro operativa'!$G$3:$G$11268,Tabla3[[#This Row],[Nº DE SEMANA]],'registro operativa'!$Y$3:$Y$11268,"&gt;0")</f>
        <v>0</v>
      </c>
      <c r="J827" s="6">
        <f>COUNTIFS('registro operativa'!$G$3:$G$11268,Tabla3[[#This Row],[Nº DE SEMANA]],'registro operativa'!$Y$3:$Y$11268,"&lt;0")</f>
        <v>0</v>
      </c>
      <c r="K827" s="6">
        <f>COUNTIFS('registro operativa'!$H$3:$H$11268,Tabla3[[#This Row],[Nº DE SEMANA]],'registro operativa'!$Y$3:$Y$11268,0)</f>
        <v>0</v>
      </c>
      <c r="L827" s="6" t="str">
        <f t="shared" si="53"/>
        <v/>
      </c>
      <c r="M827" s="6" t="str">
        <f>IFERROR(AVERAGEIFS('registro operativa'!$Y$3:$Y$11268,'registro operativa'!$G$3:$G$11268,Tabla3[[#This Row],[Nº DE SEMANA]],'registro operativa'!$Y$3:$Y$11268,"&gt;0"),"")</f>
        <v/>
      </c>
      <c r="N827" s="6" t="str">
        <f>IFERROR(AVERAGEIFS('registro operativa'!$Y$3:$Y$11268,'registro operativa'!$G$3:$G$11268,Tabla3[[#This Row],[Nº DE SEMANA]],'registro operativa'!$Y$3:$Y$11268,"&lt;0"),"")</f>
        <v/>
      </c>
      <c r="O827" s="6" t="str">
        <f t="shared" si="54"/>
        <v/>
      </c>
      <c r="P827" s="6" t="str">
        <f t="shared" si="55"/>
        <v/>
      </c>
      <c r="Q827" s="23"/>
      <c r="R827" s="23"/>
      <c r="S827" s="23"/>
    </row>
    <row r="828" spans="1:19" x14ac:dyDescent="0.25">
      <c r="A828" s="23"/>
      <c r="B828" s="23"/>
      <c r="C828" s="6">
        <f>IFERROR(COUNTIFS('registro operativa'!$AE$3:$AE$11268,1,'registro operativa'!$G$3:$G$11268,Tabla3[[#This Row],[Nº DE SEMANA]]),"")</f>
        <v>0</v>
      </c>
      <c r="D828" s="6">
        <f>SUMIF(Tabla1[SEMANA],Tabla3[[#This Row],[Nº DE SEMANA]],Tabla1[GROSS])</f>
        <v>0</v>
      </c>
      <c r="E828" s="6">
        <f>SUMIF(Tabla1[SEMANA],Tabla3[[#This Row],[Nº DE SEMANA]],Tabla1[NETO EN PPRO8])</f>
        <v>0</v>
      </c>
      <c r="F828" s="6">
        <f>SUMIF(Tabla1[SEMANA],Tabla3[[#This Row],[Nº DE SEMANA]],Tabla1[FEES])</f>
        <v>0</v>
      </c>
      <c r="G828" s="6" t="str">
        <f t="shared" si="52"/>
        <v/>
      </c>
      <c r="H828" s="6">
        <f>COUNTIF('registro operativa'!$G$3:$G$11268,Tabla3[[#This Row],[Nº DE SEMANA]])</f>
        <v>0</v>
      </c>
      <c r="I828" s="6">
        <f>COUNTIFS('registro operativa'!$G$3:$G$11268,Tabla3[[#This Row],[Nº DE SEMANA]],'registro operativa'!$Y$3:$Y$11268,"&gt;0")</f>
        <v>0</v>
      </c>
      <c r="J828" s="6">
        <f>COUNTIFS('registro operativa'!$G$3:$G$11268,Tabla3[[#This Row],[Nº DE SEMANA]],'registro operativa'!$Y$3:$Y$11268,"&lt;0")</f>
        <v>0</v>
      </c>
      <c r="K828" s="6">
        <f>COUNTIFS('registro operativa'!$H$3:$H$11268,Tabla3[[#This Row],[Nº DE SEMANA]],'registro operativa'!$Y$3:$Y$11268,0)</f>
        <v>0</v>
      </c>
      <c r="L828" s="6" t="str">
        <f t="shared" si="53"/>
        <v/>
      </c>
      <c r="M828" s="6" t="str">
        <f>IFERROR(AVERAGEIFS('registro operativa'!$Y$3:$Y$11268,'registro operativa'!$G$3:$G$11268,Tabla3[[#This Row],[Nº DE SEMANA]],'registro operativa'!$Y$3:$Y$11268,"&gt;0"),"")</f>
        <v/>
      </c>
      <c r="N828" s="6" t="str">
        <f>IFERROR(AVERAGEIFS('registro operativa'!$Y$3:$Y$11268,'registro operativa'!$G$3:$G$11268,Tabla3[[#This Row],[Nº DE SEMANA]],'registro operativa'!$Y$3:$Y$11268,"&lt;0"),"")</f>
        <v/>
      </c>
      <c r="O828" s="6" t="str">
        <f t="shared" si="54"/>
        <v/>
      </c>
      <c r="P828" s="6" t="str">
        <f t="shared" si="55"/>
        <v/>
      </c>
      <c r="Q828" s="23"/>
      <c r="R828" s="23"/>
      <c r="S828" s="23"/>
    </row>
    <row r="829" spans="1:19" x14ac:dyDescent="0.25">
      <c r="A829" s="23"/>
      <c r="B829" s="23"/>
      <c r="C829" s="6">
        <f>IFERROR(COUNTIFS('registro operativa'!$AE$3:$AE$11268,1,'registro operativa'!$G$3:$G$11268,Tabla3[[#This Row],[Nº DE SEMANA]]),"")</f>
        <v>0</v>
      </c>
      <c r="D829" s="6">
        <f>SUMIF(Tabla1[SEMANA],Tabla3[[#This Row],[Nº DE SEMANA]],Tabla1[GROSS])</f>
        <v>0</v>
      </c>
      <c r="E829" s="6">
        <f>SUMIF(Tabla1[SEMANA],Tabla3[[#This Row],[Nº DE SEMANA]],Tabla1[NETO EN PPRO8])</f>
        <v>0</v>
      </c>
      <c r="F829" s="6">
        <f>SUMIF(Tabla1[SEMANA],Tabla3[[#This Row],[Nº DE SEMANA]],Tabla1[FEES])</f>
        <v>0</v>
      </c>
      <c r="G829" s="6" t="str">
        <f t="shared" si="52"/>
        <v/>
      </c>
      <c r="H829" s="6">
        <f>COUNTIF('registro operativa'!$G$3:$G$11268,Tabla3[[#This Row],[Nº DE SEMANA]])</f>
        <v>0</v>
      </c>
      <c r="I829" s="6">
        <f>COUNTIFS('registro operativa'!$G$3:$G$11268,Tabla3[[#This Row],[Nº DE SEMANA]],'registro operativa'!$Y$3:$Y$11268,"&gt;0")</f>
        <v>0</v>
      </c>
      <c r="J829" s="6">
        <f>COUNTIFS('registro operativa'!$G$3:$G$11268,Tabla3[[#This Row],[Nº DE SEMANA]],'registro operativa'!$Y$3:$Y$11268,"&lt;0")</f>
        <v>0</v>
      </c>
      <c r="K829" s="6">
        <f>COUNTIFS('registro operativa'!$H$3:$H$11268,Tabla3[[#This Row],[Nº DE SEMANA]],'registro operativa'!$Y$3:$Y$11268,0)</f>
        <v>0</v>
      </c>
      <c r="L829" s="6" t="str">
        <f t="shared" si="53"/>
        <v/>
      </c>
      <c r="M829" s="6" t="str">
        <f>IFERROR(AVERAGEIFS('registro operativa'!$Y$3:$Y$11268,'registro operativa'!$G$3:$G$11268,Tabla3[[#This Row],[Nº DE SEMANA]],'registro operativa'!$Y$3:$Y$11268,"&gt;0"),"")</f>
        <v/>
      </c>
      <c r="N829" s="6" t="str">
        <f>IFERROR(AVERAGEIFS('registro operativa'!$Y$3:$Y$11268,'registro operativa'!$G$3:$G$11268,Tabla3[[#This Row],[Nº DE SEMANA]],'registro operativa'!$Y$3:$Y$11268,"&lt;0"),"")</f>
        <v/>
      </c>
      <c r="O829" s="6" t="str">
        <f t="shared" si="54"/>
        <v/>
      </c>
      <c r="P829" s="6" t="str">
        <f t="shared" si="55"/>
        <v/>
      </c>
      <c r="Q829" s="23"/>
      <c r="R829" s="23"/>
      <c r="S829" s="23"/>
    </row>
    <row r="830" spans="1:19" x14ac:dyDescent="0.25">
      <c r="A830" s="23"/>
      <c r="B830" s="23"/>
      <c r="C830" s="6">
        <f>IFERROR(COUNTIFS('registro operativa'!$AE$3:$AE$11268,1,'registro operativa'!$G$3:$G$11268,Tabla3[[#This Row],[Nº DE SEMANA]]),"")</f>
        <v>0</v>
      </c>
      <c r="D830" s="6">
        <f>SUMIF(Tabla1[SEMANA],Tabla3[[#This Row],[Nº DE SEMANA]],Tabla1[GROSS])</f>
        <v>0</v>
      </c>
      <c r="E830" s="6">
        <f>SUMIF(Tabla1[SEMANA],Tabla3[[#This Row],[Nº DE SEMANA]],Tabla1[NETO EN PPRO8])</f>
        <v>0</v>
      </c>
      <c r="F830" s="6">
        <f>SUMIF(Tabla1[SEMANA],Tabla3[[#This Row],[Nº DE SEMANA]],Tabla1[FEES])</f>
        <v>0</v>
      </c>
      <c r="G830" s="6" t="str">
        <f t="shared" si="52"/>
        <v/>
      </c>
      <c r="H830" s="6">
        <f>COUNTIF('registro operativa'!$G$3:$G$11268,Tabla3[[#This Row],[Nº DE SEMANA]])</f>
        <v>0</v>
      </c>
      <c r="I830" s="6">
        <f>COUNTIFS('registro operativa'!$G$3:$G$11268,Tabla3[[#This Row],[Nº DE SEMANA]],'registro operativa'!$Y$3:$Y$11268,"&gt;0")</f>
        <v>0</v>
      </c>
      <c r="J830" s="6">
        <f>COUNTIFS('registro operativa'!$G$3:$G$11268,Tabla3[[#This Row],[Nº DE SEMANA]],'registro operativa'!$Y$3:$Y$11268,"&lt;0")</f>
        <v>0</v>
      </c>
      <c r="K830" s="6">
        <f>COUNTIFS('registro operativa'!$H$3:$H$11268,Tabla3[[#This Row],[Nº DE SEMANA]],'registro operativa'!$Y$3:$Y$11268,0)</f>
        <v>0</v>
      </c>
      <c r="L830" s="6" t="str">
        <f t="shared" si="53"/>
        <v/>
      </c>
      <c r="M830" s="6" t="str">
        <f>IFERROR(AVERAGEIFS('registro operativa'!$Y$3:$Y$11268,'registro operativa'!$G$3:$G$11268,Tabla3[[#This Row],[Nº DE SEMANA]],'registro operativa'!$Y$3:$Y$11268,"&gt;0"),"")</f>
        <v/>
      </c>
      <c r="N830" s="6" t="str">
        <f>IFERROR(AVERAGEIFS('registro operativa'!$Y$3:$Y$11268,'registro operativa'!$G$3:$G$11268,Tabla3[[#This Row],[Nº DE SEMANA]],'registro operativa'!$Y$3:$Y$11268,"&lt;0"),"")</f>
        <v/>
      </c>
      <c r="O830" s="6" t="str">
        <f t="shared" si="54"/>
        <v/>
      </c>
      <c r="P830" s="6" t="str">
        <f t="shared" si="55"/>
        <v/>
      </c>
      <c r="Q830" s="23"/>
      <c r="R830" s="23"/>
      <c r="S830" s="23"/>
    </row>
    <row r="831" spans="1:19" x14ac:dyDescent="0.25">
      <c r="A831" s="23"/>
      <c r="B831" s="23"/>
      <c r="C831" s="6">
        <f>IFERROR(COUNTIFS('registro operativa'!$AE$3:$AE$11268,1,'registro operativa'!$G$3:$G$11268,Tabla3[[#This Row],[Nº DE SEMANA]]),"")</f>
        <v>0</v>
      </c>
      <c r="D831" s="6">
        <f>SUMIF(Tabla1[SEMANA],Tabla3[[#This Row],[Nº DE SEMANA]],Tabla1[GROSS])</f>
        <v>0</v>
      </c>
      <c r="E831" s="6">
        <f>SUMIF(Tabla1[SEMANA],Tabla3[[#This Row],[Nº DE SEMANA]],Tabla1[NETO EN PPRO8])</f>
        <v>0</v>
      </c>
      <c r="F831" s="6">
        <f>SUMIF(Tabla1[SEMANA],Tabla3[[#This Row],[Nº DE SEMANA]],Tabla1[FEES])</f>
        <v>0</v>
      </c>
      <c r="G831" s="6" t="str">
        <f t="shared" si="52"/>
        <v/>
      </c>
      <c r="H831" s="6">
        <f>COUNTIF('registro operativa'!$G$3:$G$11268,Tabla3[[#This Row],[Nº DE SEMANA]])</f>
        <v>0</v>
      </c>
      <c r="I831" s="6">
        <f>COUNTIFS('registro operativa'!$G$3:$G$11268,Tabla3[[#This Row],[Nº DE SEMANA]],'registro operativa'!$Y$3:$Y$11268,"&gt;0")</f>
        <v>0</v>
      </c>
      <c r="J831" s="6">
        <f>COUNTIFS('registro operativa'!$G$3:$G$11268,Tabla3[[#This Row],[Nº DE SEMANA]],'registro operativa'!$Y$3:$Y$11268,"&lt;0")</f>
        <v>0</v>
      </c>
      <c r="K831" s="6">
        <f>COUNTIFS('registro operativa'!$H$3:$H$11268,Tabla3[[#This Row],[Nº DE SEMANA]],'registro operativa'!$Y$3:$Y$11268,0)</f>
        <v>0</v>
      </c>
      <c r="L831" s="6" t="str">
        <f t="shared" si="53"/>
        <v/>
      </c>
      <c r="M831" s="6" t="str">
        <f>IFERROR(AVERAGEIFS('registro operativa'!$Y$3:$Y$11268,'registro operativa'!$G$3:$G$11268,Tabla3[[#This Row],[Nº DE SEMANA]],'registro operativa'!$Y$3:$Y$11268,"&gt;0"),"")</f>
        <v/>
      </c>
      <c r="N831" s="6" t="str">
        <f>IFERROR(AVERAGEIFS('registro operativa'!$Y$3:$Y$11268,'registro operativa'!$G$3:$G$11268,Tabla3[[#This Row],[Nº DE SEMANA]],'registro operativa'!$Y$3:$Y$11268,"&lt;0"),"")</f>
        <v/>
      </c>
      <c r="O831" s="6" t="str">
        <f t="shared" si="54"/>
        <v/>
      </c>
      <c r="P831" s="6" t="str">
        <f t="shared" si="55"/>
        <v/>
      </c>
      <c r="Q831" s="23"/>
      <c r="R831" s="23"/>
      <c r="S831" s="23"/>
    </row>
    <row r="832" spans="1:19" x14ac:dyDescent="0.25">
      <c r="A832" s="23"/>
      <c r="B832" s="23"/>
      <c r="C832" s="6">
        <f>IFERROR(COUNTIFS('registro operativa'!$AE$3:$AE$11268,1,'registro operativa'!$G$3:$G$11268,Tabla3[[#This Row],[Nº DE SEMANA]]),"")</f>
        <v>0</v>
      </c>
      <c r="D832" s="6">
        <f>SUMIF(Tabla1[SEMANA],Tabla3[[#This Row],[Nº DE SEMANA]],Tabla1[GROSS])</f>
        <v>0</v>
      </c>
      <c r="E832" s="6">
        <f>SUMIF(Tabla1[SEMANA],Tabla3[[#This Row],[Nº DE SEMANA]],Tabla1[NETO EN PPRO8])</f>
        <v>0</v>
      </c>
      <c r="F832" s="6">
        <f>SUMIF(Tabla1[SEMANA],Tabla3[[#This Row],[Nº DE SEMANA]],Tabla1[FEES])</f>
        <v>0</v>
      </c>
      <c r="G832" s="6" t="str">
        <f t="shared" si="52"/>
        <v/>
      </c>
      <c r="H832" s="6">
        <f>COUNTIF('registro operativa'!$G$3:$G$11268,Tabla3[[#This Row],[Nº DE SEMANA]])</f>
        <v>0</v>
      </c>
      <c r="I832" s="6">
        <f>COUNTIFS('registro operativa'!$G$3:$G$11268,Tabla3[[#This Row],[Nº DE SEMANA]],'registro operativa'!$Y$3:$Y$11268,"&gt;0")</f>
        <v>0</v>
      </c>
      <c r="J832" s="6">
        <f>COUNTIFS('registro operativa'!$G$3:$G$11268,Tabla3[[#This Row],[Nº DE SEMANA]],'registro operativa'!$Y$3:$Y$11268,"&lt;0")</f>
        <v>0</v>
      </c>
      <c r="K832" s="6">
        <f>COUNTIFS('registro operativa'!$H$3:$H$11268,Tabla3[[#This Row],[Nº DE SEMANA]],'registro operativa'!$Y$3:$Y$11268,0)</f>
        <v>0</v>
      </c>
      <c r="L832" s="6" t="str">
        <f t="shared" si="53"/>
        <v/>
      </c>
      <c r="M832" s="6" t="str">
        <f>IFERROR(AVERAGEIFS('registro operativa'!$Y$3:$Y$11268,'registro operativa'!$G$3:$G$11268,Tabla3[[#This Row],[Nº DE SEMANA]],'registro operativa'!$Y$3:$Y$11268,"&gt;0"),"")</f>
        <v/>
      </c>
      <c r="N832" s="6" t="str">
        <f>IFERROR(AVERAGEIFS('registro operativa'!$Y$3:$Y$11268,'registro operativa'!$G$3:$G$11268,Tabla3[[#This Row],[Nº DE SEMANA]],'registro operativa'!$Y$3:$Y$11268,"&lt;0"),"")</f>
        <v/>
      </c>
      <c r="O832" s="6" t="str">
        <f t="shared" si="54"/>
        <v/>
      </c>
      <c r="P832" s="6" t="str">
        <f t="shared" si="55"/>
        <v/>
      </c>
      <c r="Q832" s="23"/>
      <c r="R832" s="23"/>
      <c r="S832" s="23"/>
    </row>
    <row r="833" spans="1:19" x14ac:dyDescent="0.25">
      <c r="A833" s="23"/>
      <c r="B833" s="23"/>
      <c r="C833" s="6">
        <f>IFERROR(COUNTIFS('registro operativa'!$AE$3:$AE$11268,1,'registro operativa'!$G$3:$G$11268,Tabla3[[#This Row],[Nº DE SEMANA]]),"")</f>
        <v>0</v>
      </c>
      <c r="D833" s="6">
        <f>SUMIF(Tabla1[SEMANA],Tabla3[[#This Row],[Nº DE SEMANA]],Tabla1[GROSS])</f>
        <v>0</v>
      </c>
      <c r="E833" s="6">
        <f>SUMIF(Tabla1[SEMANA],Tabla3[[#This Row],[Nº DE SEMANA]],Tabla1[NETO EN PPRO8])</f>
        <v>0</v>
      </c>
      <c r="F833" s="6">
        <f>SUMIF(Tabla1[SEMANA],Tabla3[[#This Row],[Nº DE SEMANA]],Tabla1[FEES])</f>
        <v>0</v>
      </c>
      <c r="G833" s="6" t="str">
        <f t="shared" si="52"/>
        <v/>
      </c>
      <c r="H833" s="6">
        <f>COUNTIF('registro operativa'!$G$3:$G$11268,Tabla3[[#This Row],[Nº DE SEMANA]])</f>
        <v>0</v>
      </c>
      <c r="I833" s="6">
        <f>COUNTIFS('registro operativa'!$G$3:$G$11268,Tabla3[[#This Row],[Nº DE SEMANA]],'registro operativa'!$Y$3:$Y$11268,"&gt;0")</f>
        <v>0</v>
      </c>
      <c r="J833" s="6">
        <f>COUNTIFS('registro operativa'!$G$3:$G$11268,Tabla3[[#This Row],[Nº DE SEMANA]],'registro operativa'!$Y$3:$Y$11268,"&lt;0")</f>
        <v>0</v>
      </c>
      <c r="K833" s="6">
        <f>COUNTIFS('registro operativa'!$H$3:$H$11268,Tabla3[[#This Row],[Nº DE SEMANA]],'registro operativa'!$Y$3:$Y$11268,0)</f>
        <v>0</v>
      </c>
      <c r="L833" s="6" t="str">
        <f t="shared" si="53"/>
        <v/>
      </c>
      <c r="M833" s="6" t="str">
        <f>IFERROR(AVERAGEIFS('registro operativa'!$Y$3:$Y$11268,'registro operativa'!$G$3:$G$11268,Tabla3[[#This Row],[Nº DE SEMANA]],'registro operativa'!$Y$3:$Y$11268,"&gt;0"),"")</f>
        <v/>
      </c>
      <c r="N833" s="6" t="str">
        <f>IFERROR(AVERAGEIFS('registro operativa'!$Y$3:$Y$11268,'registro operativa'!$G$3:$G$11268,Tabla3[[#This Row],[Nº DE SEMANA]],'registro operativa'!$Y$3:$Y$11268,"&lt;0"),"")</f>
        <v/>
      </c>
      <c r="O833" s="6" t="str">
        <f t="shared" si="54"/>
        <v/>
      </c>
      <c r="P833" s="6" t="str">
        <f t="shared" si="55"/>
        <v/>
      </c>
      <c r="Q833" s="23"/>
      <c r="R833" s="23"/>
      <c r="S833" s="23"/>
    </row>
    <row r="834" spans="1:19" x14ac:dyDescent="0.25">
      <c r="A834" s="23"/>
      <c r="B834" s="23"/>
      <c r="C834" s="6">
        <f>IFERROR(COUNTIFS('registro operativa'!$AE$3:$AE$11268,1,'registro operativa'!$G$3:$G$11268,Tabla3[[#This Row],[Nº DE SEMANA]]),"")</f>
        <v>0</v>
      </c>
      <c r="D834" s="6">
        <f>SUMIF(Tabla1[SEMANA],Tabla3[[#This Row],[Nº DE SEMANA]],Tabla1[GROSS])</f>
        <v>0</v>
      </c>
      <c r="E834" s="6">
        <f>SUMIF(Tabla1[SEMANA],Tabla3[[#This Row],[Nº DE SEMANA]],Tabla1[NETO EN PPRO8])</f>
        <v>0</v>
      </c>
      <c r="F834" s="6">
        <f>SUMIF(Tabla1[SEMANA],Tabla3[[#This Row],[Nº DE SEMANA]],Tabla1[FEES])</f>
        <v>0</v>
      </c>
      <c r="G834" s="6" t="str">
        <f t="shared" si="52"/>
        <v/>
      </c>
      <c r="H834" s="6">
        <f>COUNTIF('registro operativa'!$G$3:$G$11268,Tabla3[[#This Row],[Nº DE SEMANA]])</f>
        <v>0</v>
      </c>
      <c r="I834" s="6">
        <f>COUNTIFS('registro operativa'!$G$3:$G$11268,Tabla3[[#This Row],[Nº DE SEMANA]],'registro operativa'!$Y$3:$Y$11268,"&gt;0")</f>
        <v>0</v>
      </c>
      <c r="J834" s="6">
        <f>COUNTIFS('registro operativa'!$G$3:$G$11268,Tabla3[[#This Row],[Nº DE SEMANA]],'registro operativa'!$Y$3:$Y$11268,"&lt;0")</f>
        <v>0</v>
      </c>
      <c r="K834" s="6">
        <f>COUNTIFS('registro operativa'!$H$3:$H$11268,Tabla3[[#This Row],[Nº DE SEMANA]],'registro operativa'!$Y$3:$Y$11268,0)</f>
        <v>0</v>
      </c>
      <c r="L834" s="6" t="str">
        <f t="shared" si="53"/>
        <v/>
      </c>
      <c r="M834" s="6" t="str">
        <f>IFERROR(AVERAGEIFS('registro operativa'!$Y$3:$Y$11268,'registro operativa'!$G$3:$G$11268,Tabla3[[#This Row],[Nº DE SEMANA]],'registro operativa'!$Y$3:$Y$11268,"&gt;0"),"")</f>
        <v/>
      </c>
      <c r="N834" s="6" t="str">
        <f>IFERROR(AVERAGEIFS('registro operativa'!$Y$3:$Y$11268,'registro operativa'!$G$3:$G$11268,Tabla3[[#This Row],[Nº DE SEMANA]],'registro operativa'!$Y$3:$Y$11268,"&lt;0"),"")</f>
        <v/>
      </c>
      <c r="O834" s="6" t="str">
        <f t="shared" si="54"/>
        <v/>
      </c>
      <c r="P834" s="6" t="str">
        <f t="shared" si="55"/>
        <v/>
      </c>
      <c r="Q834" s="23"/>
      <c r="R834" s="23"/>
      <c r="S834" s="23"/>
    </row>
    <row r="835" spans="1:19" x14ac:dyDescent="0.25">
      <c r="A835" s="23"/>
      <c r="B835" s="23"/>
      <c r="C835" s="6">
        <f>IFERROR(COUNTIFS('registro operativa'!$AE$3:$AE$11268,1,'registro operativa'!$G$3:$G$11268,Tabla3[[#This Row],[Nº DE SEMANA]]),"")</f>
        <v>0</v>
      </c>
      <c r="D835" s="6">
        <f>SUMIF(Tabla1[SEMANA],Tabla3[[#This Row],[Nº DE SEMANA]],Tabla1[GROSS])</f>
        <v>0</v>
      </c>
      <c r="E835" s="6">
        <f>SUMIF(Tabla1[SEMANA],Tabla3[[#This Row],[Nº DE SEMANA]],Tabla1[NETO EN PPRO8])</f>
        <v>0</v>
      </c>
      <c r="F835" s="6">
        <f>SUMIF(Tabla1[SEMANA],Tabla3[[#This Row],[Nº DE SEMANA]],Tabla1[FEES])</f>
        <v>0</v>
      </c>
      <c r="G835" s="6" t="str">
        <f t="shared" si="52"/>
        <v/>
      </c>
      <c r="H835" s="6">
        <f>COUNTIF('registro operativa'!$G$3:$G$11268,Tabla3[[#This Row],[Nº DE SEMANA]])</f>
        <v>0</v>
      </c>
      <c r="I835" s="6">
        <f>COUNTIFS('registro operativa'!$G$3:$G$11268,Tabla3[[#This Row],[Nº DE SEMANA]],'registro operativa'!$Y$3:$Y$11268,"&gt;0")</f>
        <v>0</v>
      </c>
      <c r="J835" s="6">
        <f>COUNTIFS('registro operativa'!$G$3:$G$11268,Tabla3[[#This Row],[Nº DE SEMANA]],'registro operativa'!$Y$3:$Y$11268,"&lt;0")</f>
        <v>0</v>
      </c>
      <c r="K835" s="6">
        <f>COUNTIFS('registro operativa'!$H$3:$H$11268,Tabla3[[#This Row],[Nº DE SEMANA]],'registro operativa'!$Y$3:$Y$11268,0)</f>
        <v>0</v>
      </c>
      <c r="L835" s="6" t="str">
        <f t="shared" si="53"/>
        <v/>
      </c>
      <c r="M835" s="6" t="str">
        <f>IFERROR(AVERAGEIFS('registro operativa'!$Y$3:$Y$11268,'registro operativa'!$G$3:$G$11268,Tabla3[[#This Row],[Nº DE SEMANA]],'registro operativa'!$Y$3:$Y$11268,"&gt;0"),"")</f>
        <v/>
      </c>
      <c r="N835" s="6" t="str">
        <f>IFERROR(AVERAGEIFS('registro operativa'!$Y$3:$Y$11268,'registro operativa'!$G$3:$G$11268,Tabla3[[#This Row],[Nº DE SEMANA]],'registro operativa'!$Y$3:$Y$11268,"&lt;0"),"")</f>
        <v/>
      </c>
      <c r="O835" s="6" t="str">
        <f t="shared" si="54"/>
        <v/>
      </c>
      <c r="P835" s="6" t="str">
        <f t="shared" si="55"/>
        <v/>
      </c>
      <c r="Q835" s="23"/>
      <c r="R835" s="23"/>
      <c r="S835" s="23"/>
    </row>
    <row r="836" spans="1:19" x14ac:dyDescent="0.25">
      <c r="A836" s="23"/>
      <c r="B836" s="23"/>
      <c r="C836" s="6">
        <f>IFERROR(COUNTIFS('registro operativa'!$AE$3:$AE$11268,1,'registro operativa'!$G$3:$G$11268,Tabla3[[#This Row],[Nº DE SEMANA]]),"")</f>
        <v>0</v>
      </c>
      <c r="D836" s="6">
        <f>SUMIF(Tabla1[SEMANA],Tabla3[[#This Row],[Nº DE SEMANA]],Tabla1[GROSS])</f>
        <v>0</v>
      </c>
      <c r="E836" s="6">
        <f>SUMIF(Tabla1[SEMANA],Tabla3[[#This Row],[Nº DE SEMANA]],Tabla1[NETO EN PPRO8])</f>
        <v>0</v>
      </c>
      <c r="F836" s="6">
        <f>SUMIF(Tabla1[SEMANA],Tabla3[[#This Row],[Nº DE SEMANA]],Tabla1[FEES])</f>
        <v>0</v>
      </c>
      <c r="G836" s="6" t="str">
        <f t="shared" si="52"/>
        <v/>
      </c>
      <c r="H836" s="6">
        <f>COUNTIF('registro operativa'!$G$3:$G$11268,Tabla3[[#This Row],[Nº DE SEMANA]])</f>
        <v>0</v>
      </c>
      <c r="I836" s="6">
        <f>COUNTIFS('registro operativa'!$G$3:$G$11268,Tabla3[[#This Row],[Nº DE SEMANA]],'registro operativa'!$Y$3:$Y$11268,"&gt;0")</f>
        <v>0</v>
      </c>
      <c r="J836" s="6">
        <f>COUNTIFS('registro operativa'!$G$3:$G$11268,Tabla3[[#This Row],[Nº DE SEMANA]],'registro operativa'!$Y$3:$Y$11268,"&lt;0")</f>
        <v>0</v>
      </c>
      <c r="K836" s="6">
        <f>COUNTIFS('registro operativa'!$H$3:$H$11268,Tabla3[[#This Row],[Nº DE SEMANA]],'registro operativa'!$Y$3:$Y$11268,0)</f>
        <v>0</v>
      </c>
      <c r="L836" s="6" t="str">
        <f t="shared" si="53"/>
        <v/>
      </c>
      <c r="M836" s="6" t="str">
        <f>IFERROR(AVERAGEIFS('registro operativa'!$Y$3:$Y$11268,'registro operativa'!$G$3:$G$11268,Tabla3[[#This Row],[Nº DE SEMANA]],'registro operativa'!$Y$3:$Y$11268,"&gt;0"),"")</f>
        <v/>
      </c>
      <c r="N836" s="6" t="str">
        <f>IFERROR(AVERAGEIFS('registro operativa'!$Y$3:$Y$11268,'registro operativa'!$G$3:$G$11268,Tabla3[[#This Row],[Nº DE SEMANA]],'registro operativa'!$Y$3:$Y$11268,"&lt;0"),"")</f>
        <v/>
      </c>
      <c r="O836" s="6" t="str">
        <f t="shared" si="54"/>
        <v/>
      </c>
      <c r="P836" s="6" t="str">
        <f t="shared" si="55"/>
        <v/>
      </c>
      <c r="Q836" s="23"/>
      <c r="R836" s="23"/>
      <c r="S836" s="23"/>
    </row>
    <row r="837" spans="1:19" x14ac:dyDescent="0.25">
      <c r="A837" s="23"/>
      <c r="B837" s="23"/>
      <c r="C837" s="6">
        <f>IFERROR(COUNTIFS('registro operativa'!$AE$3:$AE$11268,1,'registro operativa'!$G$3:$G$11268,Tabla3[[#This Row],[Nº DE SEMANA]]),"")</f>
        <v>0</v>
      </c>
      <c r="D837" s="6">
        <f>SUMIF(Tabla1[SEMANA],Tabla3[[#This Row],[Nº DE SEMANA]],Tabla1[GROSS])</f>
        <v>0</v>
      </c>
      <c r="E837" s="6">
        <f>SUMIF(Tabla1[SEMANA],Tabla3[[#This Row],[Nº DE SEMANA]],Tabla1[NETO EN PPRO8])</f>
        <v>0</v>
      </c>
      <c r="F837" s="6">
        <f>SUMIF(Tabla1[SEMANA],Tabla3[[#This Row],[Nº DE SEMANA]],Tabla1[FEES])</f>
        <v>0</v>
      </c>
      <c r="G837" s="6" t="str">
        <f t="shared" si="52"/>
        <v/>
      </c>
      <c r="H837" s="6">
        <f>COUNTIF('registro operativa'!$G$3:$G$11268,Tabla3[[#This Row],[Nº DE SEMANA]])</f>
        <v>0</v>
      </c>
      <c r="I837" s="6">
        <f>COUNTIFS('registro operativa'!$G$3:$G$11268,Tabla3[[#This Row],[Nº DE SEMANA]],'registro operativa'!$Y$3:$Y$11268,"&gt;0")</f>
        <v>0</v>
      </c>
      <c r="J837" s="6">
        <f>COUNTIFS('registro operativa'!$G$3:$G$11268,Tabla3[[#This Row],[Nº DE SEMANA]],'registro operativa'!$Y$3:$Y$11268,"&lt;0")</f>
        <v>0</v>
      </c>
      <c r="K837" s="6">
        <f>COUNTIFS('registro operativa'!$H$3:$H$11268,Tabla3[[#This Row],[Nº DE SEMANA]],'registro operativa'!$Y$3:$Y$11268,0)</f>
        <v>0</v>
      </c>
      <c r="L837" s="6" t="str">
        <f t="shared" si="53"/>
        <v/>
      </c>
      <c r="M837" s="6" t="str">
        <f>IFERROR(AVERAGEIFS('registro operativa'!$Y$3:$Y$11268,'registro operativa'!$G$3:$G$11268,Tabla3[[#This Row],[Nº DE SEMANA]],'registro operativa'!$Y$3:$Y$11268,"&gt;0"),"")</f>
        <v/>
      </c>
      <c r="N837" s="6" t="str">
        <f>IFERROR(AVERAGEIFS('registro operativa'!$Y$3:$Y$11268,'registro operativa'!$G$3:$G$11268,Tabla3[[#This Row],[Nº DE SEMANA]],'registro operativa'!$Y$3:$Y$11268,"&lt;0"),"")</f>
        <v/>
      </c>
      <c r="O837" s="6" t="str">
        <f t="shared" si="54"/>
        <v/>
      </c>
      <c r="P837" s="6" t="str">
        <f t="shared" si="55"/>
        <v/>
      </c>
      <c r="Q837" s="23"/>
      <c r="R837" s="23"/>
      <c r="S837" s="23"/>
    </row>
    <row r="838" spans="1:19" x14ac:dyDescent="0.25">
      <c r="A838" s="23"/>
      <c r="B838" s="23"/>
      <c r="C838" s="6">
        <f>IFERROR(COUNTIFS('registro operativa'!$AE$3:$AE$11268,1,'registro operativa'!$G$3:$G$11268,Tabla3[[#This Row],[Nº DE SEMANA]]),"")</f>
        <v>0</v>
      </c>
      <c r="D838" s="6">
        <f>SUMIF(Tabla1[SEMANA],Tabla3[[#This Row],[Nº DE SEMANA]],Tabla1[GROSS])</f>
        <v>0</v>
      </c>
      <c r="E838" s="6">
        <f>SUMIF(Tabla1[SEMANA],Tabla3[[#This Row],[Nº DE SEMANA]],Tabla1[NETO EN PPRO8])</f>
        <v>0</v>
      </c>
      <c r="F838" s="6">
        <f>SUMIF(Tabla1[SEMANA],Tabla3[[#This Row],[Nº DE SEMANA]],Tabla1[FEES])</f>
        <v>0</v>
      </c>
      <c r="G838" s="6" t="str">
        <f t="shared" si="52"/>
        <v/>
      </c>
      <c r="H838" s="6">
        <f>COUNTIF('registro operativa'!$G$3:$G$11268,Tabla3[[#This Row],[Nº DE SEMANA]])</f>
        <v>0</v>
      </c>
      <c r="I838" s="6">
        <f>COUNTIFS('registro operativa'!$G$3:$G$11268,Tabla3[[#This Row],[Nº DE SEMANA]],'registro operativa'!$Y$3:$Y$11268,"&gt;0")</f>
        <v>0</v>
      </c>
      <c r="J838" s="6">
        <f>COUNTIFS('registro operativa'!$G$3:$G$11268,Tabla3[[#This Row],[Nº DE SEMANA]],'registro operativa'!$Y$3:$Y$11268,"&lt;0")</f>
        <v>0</v>
      </c>
      <c r="K838" s="6">
        <f>COUNTIFS('registro operativa'!$H$3:$H$11268,Tabla3[[#This Row],[Nº DE SEMANA]],'registro operativa'!$Y$3:$Y$11268,0)</f>
        <v>0</v>
      </c>
      <c r="L838" s="6" t="str">
        <f t="shared" si="53"/>
        <v/>
      </c>
      <c r="M838" s="6" t="str">
        <f>IFERROR(AVERAGEIFS('registro operativa'!$Y$3:$Y$11268,'registro operativa'!$G$3:$G$11268,Tabla3[[#This Row],[Nº DE SEMANA]],'registro operativa'!$Y$3:$Y$11268,"&gt;0"),"")</f>
        <v/>
      </c>
      <c r="N838" s="6" t="str">
        <f>IFERROR(AVERAGEIFS('registro operativa'!$Y$3:$Y$11268,'registro operativa'!$G$3:$G$11268,Tabla3[[#This Row],[Nº DE SEMANA]],'registro operativa'!$Y$3:$Y$11268,"&lt;0"),"")</f>
        <v/>
      </c>
      <c r="O838" s="6" t="str">
        <f t="shared" si="54"/>
        <v/>
      </c>
      <c r="P838" s="6" t="str">
        <f t="shared" si="55"/>
        <v/>
      </c>
      <c r="Q838" s="23"/>
      <c r="R838" s="23"/>
      <c r="S838" s="23"/>
    </row>
    <row r="839" spans="1:19" x14ac:dyDescent="0.25">
      <c r="A839" s="23"/>
      <c r="B839" s="23"/>
      <c r="C839" s="6">
        <f>IFERROR(COUNTIFS('registro operativa'!$AE$3:$AE$11268,1,'registro operativa'!$G$3:$G$11268,Tabla3[[#This Row],[Nº DE SEMANA]]),"")</f>
        <v>0</v>
      </c>
      <c r="D839" s="6">
        <f>SUMIF(Tabla1[SEMANA],Tabla3[[#This Row],[Nº DE SEMANA]],Tabla1[GROSS])</f>
        <v>0</v>
      </c>
      <c r="E839" s="6">
        <f>SUMIF(Tabla1[SEMANA],Tabla3[[#This Row],[Nº DE SEMANA]],Tabla1[NETO EN PPRO8])</f>
        <v>0</v>
      </c>
      <c r="F839" s="6">
        <f>SUMIF(Tabla1[SEMANA],Tabla3[[#This Row],[Nº DE SEMANA]],Tabla1[FEES])</f>
        <v>0</v>
      </c>
      <c r="G839" s="6" t="str">
        <f t="shared" si="52"/>
        <v/>
      </c>
      <c r="H839" s="6">
        <f>COUNTIF('registro operativa'!$G$3:$G$11268,Tabla3[[#This Row],[Nº DE SEMANA]])</f>
        <v>0</v>
      </c>
      <c r="I839" s="6">
        <f>COUNTIFS('registro operativa'!$G$3:$G$11268,Tabla3[[#This Row],[Nº DE SEMANA]],'registro operativa'!$Y$3:$Y$11268,"&gt;0")</f>
        <v>0</v>
      </c>
      <c r="J839" s="6">
        <f>COUNTIFS('registro operativa'!$G$3:$G$11268,Tabla3[[#This Row],[Nº DE SEMANA]],'registro operativa'!$Y$3:$Y$11268,"&lt;0")</f>
        <v>0</v>
      </c>
      <c r="K839" s="6">
        <f>COUNTIFS('registro operativa'!$H$3:$H$11268,Tabla3[[#This Row],[Nº DE SEMANA]],'registro operativa'!$Y$3:$Y$11268,0)</f>
        <v>0</v>
      </c>
      <c r="L839" s="6" t="str">
        <f t="shared" si="53"/>
        <v/>
      </c>
      <c r="M839" s="6" t="str">
        <f>IFERROR(AVERAGEIFS('registro operativa'!$Y$3:$Y$11268,'registro operativa'!$G$3:$G$11268,Tabla3[[#This Row],[Nº DE SEMANA]],'registro operativa'!$Y$3:$Y$11268,"&gt;0"),"")</f>
        <v/>
      </c>
      <c r="N839" s="6" t="str">
        <f>IFERROR(AVERAGEIFS('registro operativa'!$Y$3:$Y$11268,'registro operativa'!$G$3:$G$11268,Tabla3[[#This Row],[Nº DE SEMANA]],'registro operativa'!$Y$3:$Y$11268,"&lt;0"),"")</f>
        <v/>
      </c>
      <c r="O839" s="6" t="str">
        <f t="shared" si="54"/>
        <v/>
      </c>
      <c r="P839" s="6" t="str">
        <f t="shared" si="55"/>
        <v/>
      </c>
      <c r="Q839" s="23"/>
      <c r="R839" s="23"/>
      <c r="S839" s="23"/>
    </row>
    <row r="840" spans="1:19" x14ac:dyDescent="0.25">
      <c r="A840" s="23"/>
      <c r="B840" s="23"/>
      <c r="C840" s="6">
        <f>IFERROR(COUNTIFS('registro operativa'!$AE$3:$AE$11268,1,'registro operativa'!$G$3:$G$11268,Tabla3[[#This Row],[Nº DE SEMANA]]),"")</f>
        <v>0</v>
      </c>
      <c r="D840" s="6">
        <f>SUMIF(Tabla1[SEMANA],Tabla3[[#This Row],[Nº DE SEMANA]],Tabla1[GROSS])</f>
        <v>0</v>
      </c>
      <c r="E840" s="6">
        <f>SUMIF(Tabla1[SEMANA],Tabla3[[#This Row],[Nº DE SEMANA]],Tabla1[NETO EN PPRO8])</f>
        <v>0</v>
      </c>
      <c r="F840" s="6">
        <f>SUMIF(Tabla1[SEMANA],Tabla3[[#This Row],[Nº DE SEMANA]],Tabla1[FEES])</f>
        <v>0</v>
      </c>
      <c r="G840" s="6" t="str">
        <f t="shared" ref="G840:G903" si="56">IFERROR(E840/C840,"")</f>
        <v/>
      </c>
      <c r="H840" s="6">
        <f>COUNTIF('registro operativa'!$G$3:$G$11268,Tabla3[[#This Row],[Nº DE SEMANA]])</f>
        <v>0</v>
      </c>
      <c r="I840" s="6">
        <f>COUNTIFS('registro operativa'!$G$3:$G$11268,Tabla3[[#This Row],[Nº DE SEMANA]],'registro operativa'!$Y$3:$Y$11268,"&gt;0")</f>
        <v>0</v>
      </c>
      <c r="J840" s="6">
        <f>COUNTIFS('registro operativa'!$G$3:$G$11268,Tabla3[[#This Row],[Nº DE SEMANA]],'registro operativa'!$Y$3:$Y$11268,"&lt;0")</f>
        <v>0</v>
      </c>
      <c r="K840" s="6">
        <f>COUNTIFS('registro operativa'!$H$3:$H$11268,Tabla3[[#This Row],[Nº DE SEMANA]],'registro operativa'!$Y$3:$Y$11268,0)</f>
        <v>0</v>
      </c>
      <c r="L840" s="6" t="str">
        <f t="shared" ref="L840:L903" si="57">IFERROR(H840/C840,"")</f>
        <v/>
      </c>
      <c r="M840" s="6" t="str">
        <f>IFERROR(AVERAGEIFS('registro operativa'!$Y$3:$Y$11268,'registro operativa'!$G$3:$G$11268,Tabla3[[#This Row],[Nº DE SEMANA]],'registro operativa'!$Y$3:$Y$11268,"&gt;0"),"")</f>
        <v/>
      </c>
      <c r="N840" s="6" t="str">
        <f>IFERROR(AVERAGEIFS('registro operativa'!$Y$3:$Y$11268,'registro operativa'!$G$3:$G$11268,Tabla3[[#This Row],[Nº DE SEMANA]],'registro operativa'!$Y$3:$Y$11268,"&lt;0"),"")</f>
        <v/>
      </c>
      <c r="O840" s="6" t="str">
        <f t="shared" ref="O840:O903" si="58">IFERROR(I840/(H840-K840),"")</f>
        <v/>
      </c>
      <c r="P840" s="6" t="str">
        <f t="shared" ref="P840:P903" si="59">IFERROR(M840/N840,"")</f>
        <v/>
      </c>
      <c r="Q840" s="23"/>
      <c r="R840" s="23"/>
      <c r="S840" s="23"/>
    </row>
    <row r="841" spans="1:19" x14ac:dyDescent="0.25">
      <c r="A841" s="23"/>
      <c r="B841" s="23"/>
      <c r="C841" s="6">
        <f>IFERROR(COUNTIFS('registro operativa'!$AE$3:$AE$11268,1,'registro operativa'!$G$3:$G$11268,Tabla3[[#This Row],[Nº DE SEMANA]]),"")</f>
        <v>0</v>
      </c>
      <c r="D841" s="6">
        <f>SUMIF(Tabla1[SEMANA],Tabla3[[#This Row],[Nº DE SEMANA]],Tabla1[GROSS])</f>
        <v>0</v>
      </c>
      <c r="E841" s="6">
        <f>SUMIF(Tabla1[SEMANA],Tabla3[[#This Row],[Nº DE SEMANA]],Tabla1[NETO EN PPRO8])</f>
        <v>0</v>
      </c>
      <c r="F841" s="6">
        <f>SUMIF(Tabla1[SEMANA],Tabla3[[#This Row],[Nº DE SEMANA]],Tabla1[FEES])</f>
        <v>0</v>
      </c>
      <c r="G841" s="6" t="str">
        <f t="shared" si="56"/>
        <v/>
      </c>
      <c r="H841" s="6">
        <f>COUNTIF('registro operativa'!$G$3:$G$11268,Tabla3[[#This Row],[Nº DE SEMANA]])</f>
        <v>0</v>
      </c>
      <c r="I841" s="6">
        <f>COUNTIFS('registro operativa'!$G$3:$G$11268,Tabla3[[#This Row],[Nº DE SEMANA]],'registro operativa'!$Y$3:$Y$11268,"&gt;0")</f>
        <v>0</v>
      </c>
      <c r="J841" s="6">
        <f>COUNTIFS('registro operativa'!$G$3:$G$11268,Tabla3[[#This Row],[Nº DE SEMANA]],'registro operativa'!$Y$3:$Y$11268,"&lt;0")</f>
        <v>0</v>
      </c>
      <c r="K841" s="6">
        <f>COUNTIFS('registro operativa'!$H$3:$H$11268,Tabla3[[#This Row],[Nº DE SEMANA]],'registro operativa'!$Y$3:$Y$11268,0)</f>
        <v>0</v>
      </c>
      <c r="L841" s="6" t="str">
        <f t="shared" si="57"/>
        <v/>
      </c>
      <c r="M841" s="6" t="str">
        <f>IFERROR(AVERAGEIFS('registro operativa'!$Y$3:$Y$11268,'registro operativa'!$G$3:$G$11268,Tabla3[[#This Row],[Nº DE SEMANA]],'registro operativa'!$Y$3:$Y$11268,"&gt;0"),"")</f>
        <v/>
      </c>
      <c r="N841" s="6" t="str">
        <f>IFERROR(AVERAGEIFS('registro operativa'!$Y$3:$Y$11268,'registro operativa'!$G$3:$G$11268,Tabla3[[#This Row],[Nº DE SEMANA]],'registro operativa'!$Y$3:$Y$11268,"&lt;0"),"")</f>
        <v/>
      </c>
      <c r="O841" s="6" t="str">
        <f t="shared" si="58"/>
        <v/>
      </c>
      <c r="P841" s="6" t="str">
        <f t="shared" si="59"/>
        <v/>
      </c>
      <c r="Q841" s="23"/>
      <c r="R841" s="23"/>
      <c r="S841" s="23"/>
    </row>
    <row r="842" spans="1:19" x14ac:dyDescent="0.25">
      <c r="A842" s="23"/>
      <c r="B842" s="23"/>
      <c r="C842" s="6">
        <f>IFERROR(COUNTIFS('registro operativa'!$AE$3:$AE$11268,1,'registro operativa'!$G$3:$G$11268,Tabla3[[#This Row],[Nº DE SEMANA]]),"")</f>
        <v>0</v>
      </c>
      <c r="D842" s="6">
        <f>SUMIF(Tabla1[SEMANA],Tabla3[[#This Row],[Nº DE SEMANA]],Tabla1[GROSS])</f>
        <v>0</v>
      </c>
      <c r="E842" s="6">
        <f>SUMIF(Tabla1[SEMANA],Tabla3[[#This Row],[Nº DE SEMANA]],Tabla1[NETO EN PPRO8])</f>
        <v>0</v>
      </c>
      <c r="F842" s="6">
        <f>SUMIF(Tabla1[SEMANA],Tabla3[[#This Row],[Nº DE SEMANA]],Tabla1[FEES])</f>
        <v>0</v>
      </c>
      <c r="G842" s="6" t="str">
        <f t="shared" si="56"/>
        <v/>
      </c>
      <c r="H842" s="6">
        <f>COUNTIF('registro operativa'!$G$3:$G$11268,Tabla3[[#This Row],[Nº DE SEMANA]])</f>
        <v>0</v>
      </c>
      <c r="I842" s="6">
        <f>COUNTIFS('registro operativa'!$G$3:$G$11268,Tabla3[[#This Row],[Nº DE SEMANA]],'registro operativa'!$Y$3:$Y$11268,"&gt;0")</f>
        <v>0</v>
      </c>
      <c r="J842" s="6">
        <f>COUNTIFS('registro operativa'!$G$3:$G$11268,Tabla3[[#This Row],[Nº DE SEMANA]],'registro operativa'!$Y$3:$Y$11268,"&lt;0")</f>
        <v>0</v>
      </c>
      <c r="K842" s="6">
        <f>COUNTIFS('registro operativa'!$H$3:$H$11268,Tabla3[[#This Row],[Nº DE SEMANA]],'registro operativa'!$Y$3:$Y$11268,0)</f>
        <v>0</v>
      </c>
      <c r="L842" s="6" t="str">
        <f t="shared" si="57"/>
        <v/>
      </c>
      <c r="M842" s="6" t="str">
        <f>IFERROR(AVERAGEIFS('registro operativa'!$Y$3:$Y$11268,'registro operativa'!$G$3:$G$11268,Tabla3[[#This Row],[Nº DE SEMANA]],'registro operativa'!$Y$3:$Y$11268,"&gt;0"),"")</f>
        <v/>
      </c>
      <c r="N842" s="6" t="str">
        <f>IFERROR(AVERAGEIFS('registro operativa'!$Y$3:$Y$11268,'registro operativa'!$G$3:$G$11268,Tabla3[[#This Row],[Nº DE SEMANA]],'registro operativa'!$Y$3:$Y$11268,"&lt;0"),"")</f>
        <v/>
      </c>
      <c r="O842" s="6" t="str">
        <f t="shared" si="58"/>
        <v/>
      </c>
      <c r="P842" s="6" t="str">
        <f t="shared" si="59"/>
        <v/>
      </c>
      <c r="Q842" s="23"/>
      <c r="R842" s="23"/>
      <c r="S842" s="23"/>
    </row>
    <row r="843" spans="1:19" x14ac:dyDescent="0.25">
      <c r="A843" s="23"/>
      <c r="B843" s="23"/>
      <c r="C843" s="6">
        <f>IFERROR(COUNTIFS('registro operativa'!$AE$3:$AE$11268,1,'registro operativa'!$G$3:$G$11268,Tabla3[[#This Row],[Nº DE SEMANA]]),"")</f>
        <v>0</v>
      </c>
      <c r="D843" s="6">
        <f>SUMIF(Tabla1[SEMANA],Tabla3[[#This Row],[Nº DE SEMANA]],Tabla1[GROSS])</f>
        <v>0</v>
      </c>
      <c r="E843" s="6">
        <f>SUMIF(Tabla1[SEMANA],Tabla3[[#This Row],[Nº DE SEMANA]],Tabla1[NETO EN PPRO8])</f>
        <v>0</v>
      </c>
      <c r="F843" s="6">
        <f>SUMIF(Tabla1[SEMANA],Tabla3[[#This Row],[Nº DE SEMANA]],Tabla1[FEES])</f>
        <v>0</v>
      </c>
      <c r="G843" s="6" t="str">
        <f t="shared" si="56"/>
        <v/>
      </c>
      <c r="H843" s="6">
        <f>COUNTIF('registro operativa'!$G$3:$G$11268,Tabla3[[#This Row],[Nº DE SEMANA]])</f>
        <v>0</v>
      </c>
      <c r="I843" s="6">
        <f>COUNTIFS('registro operativa'!$G$3:$G$11268,Tabla3[[#This Row],[Nº DE SEMANA]],'registro operativa'!$Y$3:$Y$11268,"&gt;0")</f>
        <v>0</v>
      </c>
      <c r="J843" s="6">
        <f>COUNTIFS('registro operativa'!$G$3:$G$11268,Tabla3[[#This Row],[Nº DE SEMANA]],'registro operativa'!$Y$3:$Y$11268,"&lt;0")</f>
        <v>0</v>
      </c>
      <c r="K843" s="6">
        <f>COUNTIFS('registro operativa'!$H$3:$H$11268,Tabla3[[#This Row],[Nº DE SEMANA]],'registro operativa'!$Y$3:$Y$11268,0)</f>
        <v>0</v>
      </c>
      <c r="L843" s="6" t="str">
        <f t="shared" si="57"/>
        <v/>
      </c>
      <c r="M843" s="6" t="str">
        <f>IFERROR(AVERAGEIFS('registro operativa'!$Y$3:$Y$11268,'registro operativa'!$G$3:$G$11268,Tabla3[[#This Row],[Nº DE SEMANA]],'registro operativa'!$Y$3:$Y$11268,"&gt;0"),"")</f>
        <v/>
      </c>
      <c r="N843" s="6" t="str">
        <f>IFERROR(AVERAGEIFS('registro operativa'!$Y$3:$Y$11268,'registro operativa'!$G$3:$G$11268,Tabla3[[#This Row],[Nº DE SEMANA]],'registro operativa'!$Y$3:$Y$11268,"&lt;0"),"")</f>
        <v/>
      </c>
      <c r="O843" s="6" t="str">
        <f t="shared" si="58"/>
        <v/>
      </c>
      <c r="P843" s="6" t="str">
        <f t="shared" si="59"/>
        <v/>
      </c>
      <c r="Q843" s="23"/>
      <c r="R843" s="23"/>
      <c r="S843" s="23"/>
    </row>
    <row r="844" spans="1:19" x14ac:dyDescent="0.25">
      <c r="A844" s="23"/>
      <c r="B844" s="23"/>
      <c r="C844" s="6">
        <f>IFERROR(COUNTIFS('registro operativa'!$AE$3:$AE$11268,1,'registro operativa'!$G$3:$G$11268,Tabla3[[#This Row],[Nº DE SEMANA]]),"")</f>
        <v>0</v>
      </c>
      <c r="D844" s="6">
        <f>SUMIF(Tabla1[SEMANA],Tabla3[[#This Row],[Nº DE SEMANA]],Tabla1[GROSS])</f>
        <v>0</v>
      </c>
      <c r="E844" s="6">
        <f>SUMIF(Tabla1[SEMANA],Tabla3[[#This Row],[Nº DE SEMANA]],Tabla1[NETO EN PPRO8])</f>
        <v>0</v>
      </c>
      <c r="F844" s="6">
        <f>SUMIF(Tabla1[SEMANA],Tabla3[[#This Row],[Nº DE SEMANA]],Tabla1[FEES])</f>
        <v>0</v>
      </c>
      <c r="G844" s="6" t="str">
        <f t="shared" si="56"/>
        <v/>
      </c>
      <c r="H844" s="6">
        <f>COUNTIF('registro operativa'!$G$3:$G$11268,Tabla3[[#This Row],[Nº DE SEMANA]])</f>
        <v>0</v>
      </c>
      <c r="I844" s="6">
        <f>COUNTIFS('registro operativa'!$G$3:$G$11268,Tabla3[[#This Row],[Nº DE SEMANA]],'registro operativa'!$Y$3:$Y$11268,"&gt;0")</f>
        <v>0</v>
      </c>
      <c r="J844" s="6">
        <f>COUNTIFS('registro operativa'!$G$3:$G$11268,Tabla3[[#This Row],[Nº DE SEMANA]],'registro operativa'!$Y$3:$Y$11268,"&lt;0")</f>
        <v>0</v>
      </c>
      <c r="K844" s="6">
        <f>COUNTIFS('registro operativa'!$H$3:$H$11268,Tabla3[[#This Row],[Nº DE SEMANA]],'registro operativa'!$Y$3:$Y$11268,0)</f>
        <v>0</v>
      </c>
      <c r="L844" s="6" t="str">
        <f t="shared" si="57"/>
        <v/>
      </c>
      <c r="M844" s="6" t="str">
        <f>IFERROR(AVERAGEIFS('registro operativa'!$Y$3:$Y$11268,'registro operativa'!$G$3:$G$11268,Tabla3[[#This Row],[Nº DE SEMANA]],'registro operativa'!$Y$3:$Y$11268,"&gt;0"),"")</f>
        <v/>
      </c>
      <c r="N844" s="6" t="str">
        <f>IFERROR(AVERAGEIFS('registro operativa'!$Y$3:$Y$11268,'registro operativa'!$G$3:$G$11268,Tabla3[[#This Row],[Nº DE SEMANA]],'registro operativa'!$Y$3:$Y$11268,"&lt;0"),"")</f>
        <v/>
      </c>
      <c r="O844" s="6" t="str">
        <f t="shared" si="58"/>
        <v/>
      </c>
      <c r="P844" s="6" t="str">
        <f t="shared" si="59"/>
        <v/>
      </c>
      <c r="Q844" s="23"/>
      <c r="R844" s="23"/>
      <c r="S844" s="23"/>
    </row>
    <row r="845" spans="1:19" x14ac:dyDescent="0.25">
      <c r="A845" s="23"/>
      <c r="B845" s="23"/>
      <c r="C845" s="6">
        <f>IFERROR(COUNTIFS('registro operativa'!$AE$3:$AE$11268,1,'registro operativa'!$G$3:$G$11268,Tabla3[[#This Row],[Nº DE SEMANA]]),"")</f>
        <v>0</v>
      </c>
      <c r="D845" s="6">
        <f>SUMIF(Tabla1[SEMANA],Tabla3[[#This Row],[Nº DE SEMANA]],Tabla1[GROSS])</f>
        <v>0</v>
      </c>
      <c r="E845" s="6">
        <f>SUMIF(Tabla1[SEMANA],Tabla3[[#This Row],[Nº DE SEMANA]],Tabla1[NETO EN PPRO8])</f>
        <v>0</v>
      </c>
      <c r="F845" s="6">
        <f>SUMIF(Tabla1[SEMANA],Tabla3[[#This Row],[Nº DE SEMANA]],Tabla1[FEES])</f>
        <v>0</v>
      </c>
      <c r="G845" s="6" t="str">
        <f t="shared" si="56"/>
        <v/>
      </c>
      <c r="H845" s="6">
        <f>COUNTIF('registro operativa'!$G$3:$G$11268,Tabla3[[#This Row],[Nº DE SEMANA]])</f>
        <v>0</v>
      </c>
      <c r="I845" s="6">
        <f>COUNTIFS('registro operativa'!$G$3:$G$11268,Tabla3[[#This Row],[Nº DE SEMANA]],'registro operativa'!$Y$3:$Y$11268,"&gt;0")</f>
        <v>0</v>
      </c>
      <c r="J845" s="6">
        <f>COUNTIFS('registro operativa'!$G$3:$G$11268,Tabla3[[#This Row],[Nº DE SEMANA]],'registro operativa'!$Y$3:$Y$11268,"&lt;0")</f>
        <v>0</v>
      </c>
      <c r="K845" s="6">
        <f>COUNTIFS('registro operativa'!$H$3:$H$11268,Tabla3[[#This Row],[Nº DE SEMANA]],'registro operativa'!$Y$3:$Y$11268,0)</f>
        <v>0</v>
      </c>
      <c r="L845" s="6" t="str">
        <f t="shared" si="57"/>
        <v/>
      </c>
      <c r="M845" s="6" t="str">
        <f>IFERROR(AVERAGEIFS('registro operativa'!$Y$3:$Y$11268,'registro operativa'!$G$3:$G$11268,Tabla3[[#This Row],[Nº DE SEMANA]],'registro operativa'!$Y$3:$Y$11268,"&gt;0"),"")</f>
        <v/>
      </c>
      <c r="N845" s="6" t="str">
        <f>IFERROR(AVERAGEIFS('registro operativa'!$Y$3:$Y$11268,'registro operativa'!$G$3:$G$11268,Tabla3[[#This Row],[Nº DE SEMANA]],'registro operativa'!$Y$3:$Y$11268,"&lt;0"),"")</f>
        <v/>
      </c>
      <c r="O845" s="6" t="str">
        <f t="shared" si="58"/>
        <v/>
      </c>
      <c r="P845" s="6" t="str">
        <f t="shared" si="59"/>
        <v/>
      </c>
      <c r="Q845" s="23"/>
      <c r="R845" s="23"/>
      <c r="S845" s="23"/>
    </row>
    <row r="846" spans="1:19" x14ac:dyDescent="0.25">
      <c r="A846" s="23"/>
      <c r="B846" s="23"/>
      <c r="C846" s="6">
        <f>IFERROR(COUNTIFS('registro operativa'!$AE$3:$AE$11268,1,'registro operativa'!$G$3:$G$11268,Tabla3[[#This Row],[Nº DE SEMANA]]),"")</f>
        <v>0</v>
      </c>
      <c r="D846" s="6">
        <f>SUMIF(Tabla1[SEMANA],Tabla3[[#This Row],[Nº DE SEMANA]],Tabla1[GROSS])</f>
        <v>0</v>
      </c>
      <c r="E846" s="6">
        <f>SUMIF(Tabla1[SEMANA],Tabla3[[#This Row],[Nº DE SEMANA]],Tabla1[NETO EN PPRO8])</f>
        <v>0</v>
      </c>
      <c r="F846" s="6">
        <f>SUMIF(Tabla1[SEMANA],Tabla3[[#This Row],[Nº DE SEMANA]],Tabla1[FEES])</f>
        <v>0</v>
      </c>
      <c r="G846" s="6" t="str">
        <f t="shared" si="56"/>
        <v/>
      </c>
      <c r="H846" s="6">
        <f>COUNTIF('registro operativa'!$G$3:$G$11268,Tabla3[[#This Row],[Nº DE SEMANA]])</f>
        <v>0</v>
      </c>
      <c r="I846" s="6">
        <f>COUNTIFS('registro operativa'!$G$3:$G$11268,Tabla3[[#This Row],[Nº DE SEMANA]],'registro operativa'!$Y$3:$Y$11268,"&gt;0")</f>
        <v>0</v>
      </c>
      <c r="J846" s="6">
        <f>COUNTIFS('registro operativa'!$G$3:$G$11268,Tabla3[[#This Row],[Nº DE SEMANA]],'registro operativa'!$Y$3:$Y$11268,"&lt;0")</f>
        <v>0</v>
      </c>
      <c r="K846" s="6">
        <f>COUNTIFS('registro operativa'!$H$3:$H$11268,Tabla3[[#This Row],[Nº DE SEMANA]],'registro operativa'!$Y$3:$Y$11268,0)</f>
        <v>0</v>
      </c>
      <c r="L846" s="6" t="str">
        <f t="shared" si="57"/>
        <v/>
      </c>
      <c r="M846" s="6" t="str">
        <f>IFERROR(AVERAGEIFS('registro operativa'!$Y$3:$Y$11268,'registro operativa'!$G$3:$G$11268,Tabla3[[#This Row],[Nº DE SEMANA]],'registro operativa'!$Y$3:$Y$11268,"&gt;0"),"")</f>
        <v/>
      </c>
      <c r="N846" s="6" t="str">
        <f>IFERROR(AVERAGEIFS('registro operativa'!$Y$3:$Y$11268,'registro operativa'!$G$3:$G$11268,Tabla3[[#This Row],[Nº DE SEMANA]],'registro operativa'!$Y$3:$Y$11268,"&lt;0"),"")</f>
        <v/>
      </c>
      <c r="O846" s="6" t="str">
        <f t="shared" si="58"/>
        <v/>
      </c>
      <c r="P846" s="6" t="str">
        <f t="shared" si="59"/>
        <v/>
      </c>
      <c r="Q846" s="23"/>
      <c r="R846" s="23"/>
      <c r="S846" s="23"/>
    </row>
    <row r="847" spans="1:19" x14ac:dyDescent="0.25">
      <c r="A847" s="23"/>
      <c r="B847" s="23"/>
      <c r="C847" s="6">
        <f>IFERROR(COUNTIFS('registro operativa'!$AE$3:$AE$11268,1,'registro operativa'!$G$3:$G$11268,Tabla3[[#This Row],[Nº DE SEMANA]]),"")</f>
        <v>0</v>
      </c>
      <c r="D847" s="6">
        <f>SUMIF(Tabla1[SEMANA],Tabla3[[#This Row],[Nº DE SEMANA]],Tabla1[GROSS])</f>
        <v>0</v>
      </c>
      <c r="E847" s="6">
        <f>SUMIF(Tabla1[SEMANA],Tabla3[[#This Row],[Nº DE SEMANA]],Tabla1[NETO EN PPRO8])</f>
        <v>0</v>
      </c>
      <c r="F847" s="6">
        <f>SUMIF(Tabla1[SEMANA],Tabla3[[#This Row],[Nº DE SEMANA]],Tabla1[FEES])</f>
        <v>0</v>
      </c>
      <c r="G847" s="6" t="str">
        <f t="shared" si="56"/>
        <v/>
      </c>
      <c r="H847" s="6">
        <f>COUNTIF('registro operativa'!$G$3:$G$11268,Tabla3[[#This Row],[Nº DE SEMANA]])</f>
        <v>0</v>
      </c>
      <c r="I847" s="6">
        <f>COUNTIFS('registro operativa'!$G$3:$G$11268,Tabla3[[#This Row],[Nº DE SEMANA]],'registro operativa'!$Y$3:$Y$11268,"&gt;0")</f>
        <v>0</v>
      </c>
      <c r="J847" s="6">
        <f>COUNTIFS('registro operativa'!$G$3:$G$11268,Tabla3[[#This Row],[Nº DE SEMANA]],'registro operativa'!$Y$3:$Y$11268,"&lt;0")</f>
        <v>0</v>
      </c>
      <c r="K847" s="6">
        <f>COUNTIFS('registro operativa'!$H$3:$H$11268,Tabla3[[#This Row],[Nº DE SEMANA]],'registro operativa'!$Y$3:$Y$11268,0)</f>
        <v>0</v>
      </c>
      <c r="L847" s="6" t="str">
        <f t="shared" si="57"/>
        <v/>
      </c>
      <c r="M847" s="6" t="str">
        <f>IFERROR(AVERAGEIFS('registro operativa'!$Y$3:$Y$11268,'registro operativa'!$G$3:$G$11268,Tabla3[[#This Row],[Nº DE SEMANA]],'registro operativa'!$Y$3:$Y$11268,"&gt;0"),"")</f>
        <v/>
      </c>
      <c r="N847" s="6" t="str">
        <f>IFERROR(AVERAGEIFS('registro operativa'!$Y$3:$Y$11268,'registro operativa'!$G$3:$G$11268,Tabla3[[#This Row],[Nº DE SEMANA]],'registro operativa'!$Y$3:$Y$11268,"&lt;0"),"")</f>
        <v/>
      </c>
      <c r="O847" s="6" t="str">
        <f t="shared" si="58"/>
        <v/>
      </c>
      <c r="P847" s="6" t="str">
        <f t="shared" si="59"/>
        <v/>
      </c>
      <c r="Q847" s="23"/>
      <c r="R847" s="23"/>
      <c r="S847" s="23"/>
    </row>
    <row r="848" spans="1:19" x14ac:dyDescent="0.25">
      <c r="A848" s="23"/>
      <c r="B848" s="23"/>
      <c r="C848" s="6">
        <f>IFERROR(COUNTIFS('registro operativa'!$AE$3:$AE$11268,1,'registro operativa'!$G$3:$G$11268,Tabla3[[#This Row],[Nº DE SEMANA]]),"")</f>
        <v>0</v>
      </c>
      <c r="D848" s="6">
        <f>SUMIF(Tabla1[SEMANA],Tabla3[[#This Row],[Nº DE SEMANA]],Tabla1[GROSS])</f>
        <v>0</v>
      </c>
      <c r="E848" s="6">
        <f>SUMIF(Tabla1[SEMANA],Tabla3[[#This Row],[Nº DE SEMANA]],Tabla1[NETO EN PPRO8])</f>
        <v>0</v>
      </c>
      <c r="F848" s="6">
        <f>SUMIF(Tabla1[SEMANA],Tabla3[[#This Row],[Nº DE SEMANA]],Tabla1[FEES])</f>
        <v>0</v>
      </c>
      <c r="G848" s="6" t="str">
        <f t="shared" si="56"/>
        <v/>
      </c>
      <c r="H848" s="6">
        <f>COUNTIF('registro operativa'!$G$3:$G$11268,Tabla3[[#This Row],[Nº DE SEMANA]])</f>
        <v>0</v>
      </c>
      <c r="I848" s="6">
        <f>COUNTIFS('registro operativa'!$G$3:$G$11268,Tabla3[[#This Row],[Nº DE SEMANA]],'registro operativa'!$Y$3:$Y$11268,"&gt;0")</f>
        <v>0</v>
      </c>
      <c r="J848" s="6">
        <f>COUNTIFS('registro operativa'!$G$3:$G$11268,Tabla3[[#This Row],[Nº DE SEMANA]],'registro operativa'!$Y$3:$Y$11268,"&lt;0")</f>
        <v>0</v>
      </c>
      <c r="K848" s="6">
        <f>COUNTIFS('registro operativa'!$H$3:$H$11268,Tabla3[[#This Row],[Nº DE SEMANA]],'registro operativa'!$Y$3:$Y$11268,0)</f>
        <v>0</v>
      </c>
      <c r="L848" s="6" t="str">
        <f t="shared" si="57"/>
        <v/>
      </c>
      <c r="M848" s="6" t="str">
        <f>IFERROR(AVERAGEIFS('registro operativa'!$Y$3:$Y$11268,'registro operativa'!$G$3:$G$11268,Tabla3[[#This Row],[Nº DE SEMANA]],'registro operativa'!$Y$3:$Y$11268,"&gt;0"),"")</f>
        <v/>
      </c>
      <c r="N848" s="6" t="str">
        <f>IFERROR(AVERAGEIFS('registro operativa'!$Y$3:$Y$11268,'registro operativa'!$G$3:$G$11268,Tabla3[[#This Row],[Nº DE SEMANA]],'registro operativa'!$Y$3:$Y$11268,"&lt;0"),"")</f>
        <v/>
      </c>
      <c r="O848" s="6" t="str">
        <f t="shared" si="58"/>
        <v/>
      </c>
      <c r="P848" s="6" t="str">
        <f t="shared" si="59"/>
        <v/>
      </c>
      <c r="Q848" s="23"/>
      <c r="R848" s="23"/>
      <c r="S848" s="23"/>
    </row>
    <row r="849" spans="1:19" x14ac:dyDescent="0.25">
      <c r="A849" s="23"/>
      <c r="B849" s="23"/>
      <c r="C849" s="6">
        <f>IFERROR(COUNTIFS('registro operativa'!$AE$3:$AE$11268,1,'registro operativa'!$G$3:$G$11268,Tabla3[[#This Row],[Nº DE SEMANA]]),"")</f>
        <v>0</v>
      </c>
      <c r="D849" s="6">
        <f>SUMIF(Tabla1[SEMANA],Tabla3[[#This Row],[Nº DE SEMANA]],Tabla1[GROSS])</f>
        <v>0</v>
      </c>
      <c r="E849" s="6">
        <f>SUMIF(Tabla1[SEMANA],Tabla3[[#This Row],[Nº DE SEMANA]],Tabla1[NETO EN PPRO8])</f>
        <v>0</v>
      </c>
      <c r="F849" s="6">
        <f>SUMIF(Tabla1[SEMANA],Tabla3[[#This Row],[Nº DE SEMANA]],Tabla1[FEES])</f>
        <v>0</v>
      </c>
      <c r="G849" s="6" t="str">
        <f t="shared" si="56"/>
        <v/>
      </c>
      <c r="H849" s="6">
        <f>COUNTIF('registro operativa'!$G$3:$G$11268,Tabla3[[#This Row],[Nº DE SEMANA]])</f>
        <v>0</v>
      </c>
      <c r="I849" s="6">
        <f>COUNTIFS('registro operativa'!$G$3:$G$11268,Tabla3[[#This Row],[Nº DE SEMANA]],'registro operativa'!$Y$3:$Y$11268,"&gt;0")</f>
        <v>0</v>
      </c>
      <c r="J849" s="6">
        <f>COUNTIFS('registro operativa'!$G$3:$G$11268,Tabla3[[#This Row],[Nº DE SEMANA]],'registro operativa'!$Y$3:$Y$11268,"&lt;0")</f>
        <v>0</v>
      </c>
      <c r="K849" s="6">
        <f>COUNTIFS('registro operativa'!$H$3:$H$11268,Tabla3[[#This Row],[Nº DE SEMANA]],'registro operativa'!$Y$3:$Y$11268,0)</f>
        <v>0</v>
      </c>
      <c r="L849" s="6" t="str">
        <f t="shared" si="57"/>
        <v/>
      </c>
      <c r="M849" s="6" t="str">
        <f>IFERROR(AVERAGEIFS('registro operativa'!$Y$3:$Y$11268,'registro operativa'!$G$3:$G$11268,Tabla3[[#This Row],[Nº DE SEMANA]],'registro operativa'!$Y$3:$Y$11268,"&gt;0"),"")</f>
        <v/>
      </c>
      <c r="N849" s="6" t="str">
        <f>IFERROR(AVERAGEIFS('registro operativa'!$Y$3:$Y$11268,'registro operativa'!$G$3:$G$11268,Tabla3[[#This Row],[Nº DE SEMANA]],'registro operativa'!$Y$3:$Y$11268,"&lt;0"),"")</f>
        <v/>
      </c>
      <c r="O849" s="6" t="str">
        <f t="shared" si="58"/>
        <v/>
      </c>
      <c r="P849" s="6" t="str">
        <f t="shared" si="59"/>
        <v/>
      </c>
      <c r="Q849" s="23"/>
      <c r="R849" s="23"/>
      <c r="S849" s="23"/>
    </row>
    <row r="850" spans="1:19" x14ac:dyDescent="0.25">
      <c r="A850" s="23"/>
      <c r="B850" s="23"/>
      <c r="C850" s="6">
        <f>IFERROR(COUNTIFS('registro operativa'!$AE$3:$AE$11268,1,'registro operativa'!$G$3:$G$11268,Tabla3[[#This Row],[Nº DE SEMANA]]),"")</f>
        <v>0</v>
      </c>
      <c r="D850" s="6">
        <f>SUMIF(Tabla1[SEMANA],Tabla3[[#This Row],[Nº DE SEMANA]],Tabla1[GROSS])</f>
        <v>0</v>
      </c>
      <c r="E850" s="6">
        <f>SUMIF(Tabla1[SEMANA],Tabla3[[#This Row],[Nº DE SEMANA]],Tabla1[NETO EN PPRO8])</f>
        <v>0</v>
      </c>
      <c r="F850" s="6">
        <f>SUMIF(Tabla1[SEMANA],Tabla3[[#This Row],[Nº DE SEMANA]],Tabla1[FEES])</f>
        <v>0</v>
      </c>
      <c r="G850" s="6" t="str">
        <f t="shared" si="56"/>
        <v/>
      </c>
      <c r="H850" s="6">
        <f>COUNTIF('registro operativa'!$G$3:$G$11268,Tabla3[[#This Row],[Nº DE SEMANA]])</f>
        <v>0</v>
      </c>
      <c r="I850" s="6">
        <f>COUNTIFS('registro operativa'!$G$3:$G$11268,Tabla3[[#This Row],[Nº DE SEMANA]],'registro operativa'!$Y$3:$Y$11268,"&gt;0")</f>
        <v>0</v>
      </c>
      <c r="J850" s="6">
        <f>COUNTIFS('registro operativa'!$G$3:$G$11268,Tabla3[[#This Row],[Nº DE SEMANA]],'registro operativa'!$Y$3:$Y$11268,"&lt;0")</f>
        <v>0</v>
      </c>
      <c r="K850" s="6">
        <f>COUNTIFS('registro operativa'!$H$3:$H$11268,Tabla3[[#This Row],[Nº DE SEMANA]],'registro operativa'!$Y$3:$Y$11268,0)</f>
        <v>0</v>
      </c>
      <c r="L850" s="6" t="str">
        <f t="shared" si="57"/>
        <v/>
      </c>
      <c r="M850" s="6" t="str">
        <f>IFERROR(AVERAGEIFS('registro operativa'!$Y$3:$Y$11268,'registro operativa'!$G$3:$G$11268,Tabla3[[#This Row],[Nº DE SEMANA]],'registro operativa'!$Y$3:$Y$11268,"&gt;0"),"")</f>
        <v/>
      </c>
      <c r="N850" s="6" t="str">
        <f>IFERROR(AVERAGEIFS('registro operativa'!$Y$3:$Y$11268,'registro operativa'!$G$3:$G$11268,Tabla3[[#This Row],[Nº DE SEMANA]],'registro operativa'!$Y$3:$Y$11268,"&lt;0"),"")</f>
        <v/>
      </c>
      <c r="O850" s="6" t="str">
        <f t="shared" si="58"/>
        <v/>
      </c>
      <c r="P850" s="6" t="str">
        <f t="shared" si="59"/>
        <v/>
      </c>
      <c r="Q850" s="23"/>
      <c r="R850" s="23"/>
      <c r="S850" s="23"/>
    </row>
    <row r="851" spans="1:19" x14ac:dyDescent="0.25">
      <c r="A851" s="23"/>
      <c r="B851" s="23"/>
      <c r="C851" s="6">
        <f>IFERROR(COUNTIFS('registro operativa'!$AE$3:$AE$11268,1,'registro operativa'!$G$3:$G$11268,Tabla3[[#This Row],[Nº DE SEMANA]]),"")</f>
        <v>0</v>
      </c>
      <c r="D851" s="6">
        <f>SUMIF(Tabla1[SEMANA],Tabla3[[#This Row],[Nº DE SEMANA]],Tabla1[GROSS])</f>
        <v>0</v>
      </c>
      <c r="E851" s="6">
        <f>SUMIF(Tabla1[SEMANA],Tabla3[[#This Row],[Nº DE SEMANA]],Tabla1[NETO EN PPRO8])</f>
        <v>0</v>
      </c>
      <c r="F851" s="6">
        <f>SUMIF(Tabla1[SEMANA],Tabla3[[#This Row],[Nº DE SEMANA]],Tabla1[FEES])</f>
        <v>0</v>
      </c>
      <c r="G851" s="6" t="str">
        <f t="shared" si="56"/>
        <v/>
      </c>
      <c r="H851" s="6">
        <f>COUNTIF('registro operativa'!$G$3:$G$11268,Tabla3[[#This Row],[Nº DE SEMANA]])</f>
        <v>0</v>
      </c>
      <c r="I851" s="6">
        <f>COUNTIFS('registro operativa'!$G$3:$G$11268,Tabla3[[#This Row],[Nº DE SEMANA]],'registro operativa'!$Y$3:$Y$11268,"&gt;0")</f>
        <v>0</v>
      </c>
      <c r="J851" s="6">
        <f>COUNTIFS('registro operativa'!$G$3:$G$11268,Tabla3[[#This Row],[Nº DE SEMANA]],'registro operativa'!$Y$3:$Y$11268,"&lt;0")</f>
        <v>0</v>
      </c>
      <c r="K851" s="6">
        <f>COUNTIFS('registro operativa'!$H$3:$H$11268,Tabla3[[#This Row],[Nº DE SEMANA]],'registro operativa'!$Y$3:$Y$11268,0)</f>
        <v>0</v>
      </c>
      <c r="L851" s="6" t="str">
        <f t="shared" si="57"/>
        <v/>
      </c>
      <c r="M851" s="6" t="str">
        <f>IFERROR(AVERAGEIFS('registro operativa'!$Y$3:$Y$11268,'registro operativa'!$G$3:$G$11268,Tabla3[[#This Row],[Nº DE SEMANA]],'registro operativa'!$Y$3:$Y$11268,"&gt;0"),"")</f>
        <v/>
      </c>
      <c r="N851" s="6" t="str">
        <f>IFERROR(AVERAGEIFS('registro operativa'!$Y$3:$Y$11268,'registro operativa'!$G$3:$G$11268,Tabla3[[#This Row],[Nº DE SEMANA]],'registro operativa'!$Y$3:$Y$11268,"&lt;0"),"")</f>
        <v/>
      </c>
      <c r="O851" s="6" t="str">
        <f t="shared" si="58"/>
        <v/>
      </c>
      <c r="P851" s="6" t="str">
        <f t="shared" si="59"/>
        <v/>
      </c>
      <c r="Q851" s="23"/>
      <c r="R851" s="23"/>
      <c r="S851" s="23"/>
    </row>
    <row r="852" spans="1:19" x14ac:dyDescent="0.25">
      <c r="A852" s="23"/>
      <c r="B852" s="23"/>
      <c r="C852" s="6">
        <f>IFERROR(COUNTIFS('registro operativa'!$AE$3:$AE$11268,1,'registro operativa'!$G$3:$G$11268,Tabla3[[#This Row],[Nº DE SEMANA]]),"")</f>
        <v>0</v>
      </c>
      <c r="D852" s="6">
        <f>SUMIF(Tabla1[SEMANA],Tabla3[[#This Row],[Nº DE SEMANA]],Tabla1[GROSS])</f>
        <v>0</v>
      </c>
      <c r="E852" s="6">
        <f>SUMIF(Tabla1[SEMANA],Tabla3[[#This Row],[Nº DE SEMANA]],Tabla1[NETO EN PPRO8])</f>
        <v>0</v>
      </c>
      <c r="F852" s="6">
        <f>SUMIF(Tabla1[SEMANA],Tabla3[[#This Row],[Nº DE SEMANA]],Tabla1[FEES])</f>
        <v>0</v>
      </c>
      <c r="G852" s="6" t="str">
        <f t="shared" si="56"/>
        <v/>
      </c>
      <c r="H852" s="6">
        <f>COUNTIF('registro operativa'!$G$3:$G$11268,Tabla3[[#This Row],[Nº DE SEMANA]])</f>
        <v>0</v>
      </c>
      <c r="I852" s="6">
        <f>COUNTIFS('registro operativa'!$G$3:$G$11268,Tabla3[[#This Row],[Nº DE SEMANA]],'registro operativa'!$Y$3:$Y$11268,"&gt;0")</f>
        <v>0</v>
      </c>
      <c r="J852" s="6">
        <f>COUNTIFS('registro operativa'!$G$3:$G$11268,Tabla3[[#This Row],[Nº DE SEMANA]],'registro operativa'!$Y$3:$Y$11268,"&lt;0")</f>
        <v>0</v>
      </c>
      <c r="K852" s="6">
        <f>COUNTIFS('registro operativa'!$H$3:$H$11268,Tabla3[[#This Row],[Nº DE SEMANA]],'registro operativa'!$Y$3:$Y$11268,0)</f>
        <v>0</v>
      </c>
      <c r="L852" s="6" t="str">
        <f t="shared" si="57"/>
        <v/>
      </c>
      <c r="M852" s="6" t="str">
        <f>IFERROR(AVERAGEIFS('registro operativa'!$Y$3:$Y$11268,'registro operativa'!$G$3:$G$11268,Tabla3[[#This Row],[Nº DE SEMANA]],'registro operativa'!$Y$3:$Y$11268,"&gt;0"),"")</f>
        <v/>
      </c>
      <c r="N852" s="6" t="str">
        <f>IFERROR(AVERAGEIFS('registro operativa'!$Y$3:$Y$11268,'registro operativa'!$G$3:$G$11268,Tabla3[[#This Row],[Nº DE SEMANA]],'registro operativa'!$Y$3:$Y$11268,"&lt;0"),"")</f>
        <v/>
      </c>
      <c r="O852" s="6" t="str">
        <f t="shared" si="58"/>
        <v/>
      </c>
      <c r="P852" s="6" t="str">
        <f t="shared" si="59"/>
        <v/>
      </c>
      <c r="Q852" s="23"/>
      <c r="R852" s="23"/>
      <c r="S852" s="23"/>
    </row>
    <row r="853" spans="1:19" x14ac:dyDescent="0.25">
      <c r="A853" s="23"/>
      <c r="B853" s="23"/>
      <c r="C853" s="6">
        <f>IFERROR(COUNTIFS('registro operativa'!$AE$3:$AE$11268,1,'registro operativa'!$G$3:$G$11268,Tabla3[[#This Row],[Nº DE SEMANA]]),"")</f>
        <v>0</v>
      </c>
      <c r="D853" s="6">
        <f>SUMIF(Tabla1[SEMANA],Tabla3[[#This Row],[Nº DE SEMANA]],Tabla1[GROSS])</f>
        <v>0</v>
      </c>
      <c r="E853" s="6">
        <f>SUMIF(Tabla1[SEMANA],Tabla3[[#This Row],[Nº DE SEMANA]],Tabla1[NETO EN PPRO8])</f>
        <v>0</v>
      </c>
      <c r="F853" s="6">
        <f>SUMIF(Tabla1[SEMANA],Tabla3[[#This Row],[Nº DE SEMANA]],Tabla1[FEES])</f>
        <v>0</v>
      </c>
      <c r="G853" s="6" t="str">
        <f t="shared" si="56"/>
        <v/>
      </c>
      <c r="H853" s="6">
        <f>COUNTIF('registro operativa'!$G$3:$G$11268,Tabla3[[#This Row],[Nº DE SEMANA]])</f>
        <v>0</v>
      </c>
      <c r="I853" s="6">
        <f>COUNTIFS('registro operativa'!$G$3:$G$11268,Tabla3[[#This Row],[Nº DE SEMANA]],'registro operativa'!$Y$3:$Y$11268,"&gt;0")</f>
        <v>0</v>
      </c>
      <c r="J853" s="6">
        <f>COUNTIFS('registro operativa'!$G$3:$G$11268,Tabla3[[#This Row],[Nº DE SEMANA]],'registro operativa'!$Y$3:$Y$11268,"&lt;0")</f>
        <v>0</v>
      </c>
      <c r="K853" s="6">
        <f>COUNTIFS('registro operativa'!$H$3:$H$11268,Tabla3[[#This Row],[Nº DE SEMANA]],'registro operativa'!$Y$3:$Y$11268,0)</f>
        <v>0</v>
      </c>
      <c r="L853" s="6" t="str">
        <f t="shared" si="57"/>
        <v/>
      </c>
      <c r="M853" s="6" t="str">
        <f>IFERROR(AVERAGEIFS('registro operativa'!$Y$3:$Y$11268,'registro operativa'!$G$3:$G$11268,Tabla3[[#This Row],[Nº DE SEMANA]],'registro operativa'!$Y$3:$Y$11268,"&gt;0"),"")</f>
        <v/>
      </c>
      <c r="N853" s="6" t="str">
        <f>IFERROR(AVERAGEIFS('registro operativa'!$Y$3:$Y$11268,'registro operativa'!$G$3:$G$11268,Tabla3[[#This Row],[Nº DE SEMANA]],'registro operativa'!$Y$3:$Y$11268,"&lt;0"),"")</f>
        <v/>
      </c>
      <c r="O853" s="6" t="str">
        <f t="shared" si="58"/>
        <v/>
      </c>
      <c r="P853" s="6" t="str">
        <f t="shared" si="59"/>
        <v/>
      </c>
      <c r="Q853" s="23"/>
      <c r="R853" s="23"/>
      <c r="S853" s="23"/>
    </row>
    <row r="854" spans="1:19" x14ac:dyDescent="0.25">
      <c r="A854" s="23"/>
      <c r="B854" s="23"/>
      <c r="C854" s="6">
        <f>IFERROR(COUNTIFS('registro operativa'!$AE$3:$AE$11268,1,'registro operativa'!$G$3:$G$11268,Tabla3[[#This Row],[Nº DE SEMANA]]),"")</f>
        <v>0</v>
      </c>
      <c r="D854" s="6">
        <f>SUMIF(Tabla1[SEMANA],Tabla3[[#This Row],[Nº DE SEMANA]],Tabla1[GROSS])</f>
        <v>0</v>
      </c>
      <c r="E854" s="6">
        <f>SUMIF(Tabla1[SEMANA],Tabla3[[#This Row],[Nº DE SEMANA]],Tabla1[NETO EN PPRO8])</f>
        <v>0</v>
      </c>
      <c r="F854" s="6">
        <f>SUMIF(Tabla1[SEMANA],Tabla3[[#This Row],[Nº DE SEMANA]],Tabla1[FEES])</f>
        <v>0</v>
      </c>
      <c r="G854" s="6" t="str">
        <f t="shared" si="56"/>
        <v/>
      </c>
      <c r="H854" s="6">
        <f>COUNTIF('registro operativa'!$G$3:$G$11268,Tabla3[[#This Row],[Nº DE SEMANA]])</f>
        <v>0</v>
      </c>
      <c r="I854" s="6">
        <f>COUNTIFS('registro operativa'!$G$3:$G$11268,Tabla3[[#This Row],[Nº DE SEMANA]],'registro operativa'!$Y$3:$Y$11268,"&gt;0")</f>
        <v>0</v>
      </c>
      <c r="J854" s="6">
        <f>COUNTIFS('registro operativa'!$G$3:$G$11268,Tabla3[[#This Row],[Nº DE SEMANA]],'registro operativa'!$Y$3:$Y$11268,"&lt;0")</f>
        <v>0</v>
      </c>
      <c r="K854" s="6">
        <f>COUNTIFS('registro operativa'!$H$3:$H$11268,Tabla3[[#This Row],[Nº DE SEMANA]],'registro operativa'!$Y$3:$Y$11268,0)</f>
        <v>0</v>
      </c>
      <c r="L854" s="6" t="str">
        <f t="shared" si="57"/>
        <v/>
      </c>
      <c r="M854" s="6" t="str">
        <f>IFERROR(AVERAGEIFS('registro operativa'!$Y$3:$Y$11268,'registro operativa'!$G$3:$G$11268,Tabla3[[#This Row],[Nº DE SEMANA]],'registro operativa'!$Y$3:$Y$11268,"&gt;0"),"")</f>
        <v/>
      </c>
      <c r="N854" s="6" t="str">
        <f>IFERROR(AVERAGEIFS('registro operativa'!$Y$3:$Y$11268,'registro operativa'!$G$3:$G$11268,Tabla3[[#This Row],[Nº DE SEMANA]],'registro operativa'!$Y$3:$Y$11268,"&lt;0"),"")</f>
        <v/>
      </c>
      <c r="O854" s="6" t="str">
        <f t="shared" si="58"/>
        <v/>
      </c>
      <c r="P854" s="6" t="str">
        <f t="shared" si="59"/>
        <v/>
      </c>
      <c r="Q854" s="23"/>
      <c r="R854" s="23"/>
      <c r="S854" s="23"/>
    </row>
    <row r="855" spans="1:19" x14ac:dyDescent="0.25">
      <c r="A855" s="23"/>
      <c r="B855" s="23"/>
      <c r="C855" s="6">
        <f>IFERROR(COUNTIFS('registro operativa'!$AE$3:$AE$11268,1,'registro operativa'!$G$3:$G$11268,Tabla3[[#This Row],[Nº DE SEMANA]]),"")</f>
        <v>0</v>
      </c>
      <c r="D855" s="6">
        <f>SUMIF(Tabla1[SEMANA],Tabla3[[#This Row],[Nº DE SEMANA]],Tabla1[GROSS])</f>
        <v>0</v>
      </c>
      <c r="E855" s="6">
        <f>SUMIF(Tabla1[SEMANA],Tabla3[[#This Row],[Nº DE SEMANA]],Tabla1[NETO EN PPRO8])</f>
        <v>0</v>
      </c>
      <c r="F855" s="6">
        <f>SUMIF(Tabla1[SEMANA],Tabla3[[#This Row],[Nº DE SEMANA]],Tabla1[FEES])</f>
        <v>0</v>
      </c>
      <c r="G855" s="6" t="str">
        <f t="shared" si="56"/>
        <v/>
      </c>
      <c r="H855" s="6">
        <f>COUNTIF('registro operativa'!$G$3:$G$11268,Tabla3[[#This Row],[Nº DE SEMANA]])</f>
        <v>0</v>
      </c>
      <c r="I855" s="6">
        <f>COUNTIFS('registro operativa'!$G$3:$G$11268,Tabla3[[#This Row],[Nº DE SEMANA]],'registro operativa'!$Y$3:$Y$11268,"&gt;0")</f>
        <v>0</v>
      </c>
      <c r="J855" s="6">
        <f>COUNTIFS('registro operativa'!$G$3:$G$11268,Tabla3[[#This Row],[Nº DE SEMANA]],'registro operativa'!$Y$3:$Y$11268,"&lt;0")</f>
        <v>0</v>
      </c>
      <c r="K855" s="6">
        <f>COUNTIFS('registro operativa'!$H$3:$H$11268,Tabla3[[#This Row],[Nº DE SEMANA]],'registro operativa'!$Y$3:$Y$11268,0)</f>
        <v>0</v>
      </c>
      <c r="L855" s="6" t="str">
        <f t="shared" si="57"/>
        <v/>
      </c>
      <c r="M855" s="6" t="str">
        <f>IFERROR(AVERAGEIFS('registro operativa'!$Y$3:$Y$11268,'registro operativa'!$G$3:$G$11268,Tabla3[[#This Row],[Nº DE SEMANA]],'registro operativa'!$Y$3:$Y$11268,"&gt;0"),"")</f>
        <v/>
      </c>
      <c r="N855" s="6" t="str">
        <f>IFERROR(AVERAGEIFS('registro operativa'!$Y$3:$Y$11268,'registro operativa'!$G$3:$G$11268,Tabla3[[#This Row],[Nº DE SEMANA]],'registro operativa'!$Y$3:$Y$11268,"&lt;0"),"")</f>
        <v/>
      </c>
      <c r="O855" s="6" t="str">
        <f t="shared" si="58"/>
        <v/>
      </c>
      <c r="P855" s="6" t="str">
        <f t="shared" si="59"/>
        <v/>
      </c>
      <c r="Q855" s="23"/>
      <c r="R855" s="23"/>
      <c r="S855" s="23"/>
    </row>
    <row r="856" spans="1:19" x14ac:dyDescent="0.25">
      <c r="A856" s="23"/>
      <c r="B856" s="23"/>
      <c r="C856" s="6">
        <f>IFERROR(COUNTIFS('registro operativa'!$AE$3:$AE$11268,1,'registro operativa'!$G$3:$G$11268,Tabla3[[#This Row],[Nº DE SEMANA]]),"")</f>
        <v>0</v>
      </c>
      <c r="D856" s="6">
        <f>SUMIF(Tabla1[SEMANA],Tabla3[[#This Row],[Nº DE SEMANA]],Tabla1[GROSS])</f>
        <v>0</v>
      </c>
      <c r="E856" s="6">
        <f>SUMIF(Tabla1[SEMANA],Tabla3[[#This Row],[Nº DE SEMANA]],Tabla1[NETO EN PPRO8])</f>
        <v>0</v>
      </c>
      <c r="F856" s="6">
        <f>SUMIF(Tabla1[SEMANA],Tabla3[[#This Row],[Nº DE SEMANA]],Tabla1[FEES])</f>
        <v>0</v>
      </c>
      <c r="G856" s="6" t="str">
        <f t="shared" si="56"/>
        <v/>
      </c>
      <c r="H856" s="6">
        <f>COUNTIF('registro operativa'!$G$3:$G$11268,Tabla3[[#This Row],[Nº DE SEMANA]])</f>
        <v>0</v>
      </c>
      <c r="I856" s="6">
        <f>COUNTIFS('registro operativa'!$G$3:$G$11268,Tabla3[[#This Row],[Nº DE SEMANA]],'registro operativa'!$Y$3:$Y$11268,"&gt;0")</f>
        <v>0</v>
      </c>
      <c r="J856" s="6">
        <f>COUNTIFS('registro operativa'!$G$3:$G$11268,Tabla3[[#This Row],[Nº DE SEMANA]],'registro operativa'!$Y$3:$Y$11268,"&lt;0")</f>
        <v>0</v>
      </c>
      <c r="K856" s="6">
        <f>COUNTIFS('registro operativa'!$H$3:$H$11268,Tabla3[[#This Row],[Nº DE SEMANA]],'registro operativa'!$Y$3:$Y$11268,0)</f>
        <v>0</v>
      </c>
      <c r="L856" s="6" t="str">
        <f t="shared" si="57"/>
        <v/>
      </c>
      <c r="M856" s="6" t="str">
        <f>IFERROR(AVERAGEIFS('registro operativa'!$Y$3:$Y$11268,'registro operativa'!$G$3:$G$11268,Tabla3[[#This Row],[Nº DE SEMANA]],'registro operativa'!$Y$3:$Y$11268,"&gt;0"),"")</f>
        <v/>
      </c>
      <c r="N856" s="6" t="str">
        <f>IFERROR(AVERAGEIFS('registro operativa'!$Y$3:$Y$11268,'registro operativa'!$G$3:$G$11268,Tabla3[[#This Row],[Nº DE SEMANA]],'registro operativa'!$Y$3:$Y$11268,"&lt;0"),"")</f>
        <v/>
      </c>
      <c r="O856" s="6" t="str">
        <f t="shared" si="58"/>
        <v/>
      </c>
      <c r="P856" s="6" t="str">
        <f t="shared" si="59"/>
        <v/>
      </c>
      <c r="Q856" s="23"/>
      <c r="R856" s="23"/>
      <c r="S856" s="23"/>
    </row>
    <row r="857" spans="1:19" x14ac:dyDescent="0.25">
      <c r="A857" s="23"/>
      <c r="B857" s="23"/>
      <c r="C857" s="6">
        <f>IFERROR(COUNTIFS('registro operativa'!$AE$3:$AE$11268,1,'registro operativa'!$G$3:$G$11268,Tabla3[[#This Row],[Nº DE SEMANA]]),"")</f>
        <v>0</v>
      </c>
      <c r="D857" s="6">
        <f>SUMIF(Tabla1[SEMANA],Tabla3[[#This Row],[Nº DE SEMANA]],Tabla1[GROSS])</f>
        <v>0</v>
      </c>
      <c r="E857" s="6">
        <f>SUMIF(Tabla1[SEMANA],Tabla3[[#This Row],[Nº DE SEMANA]],Tabla1[NETO EN PPRO8])</f>
        <v>0</v>
      </c>
      <c r="F857" s="6">
        <f>SUMIF(Tabla1[SEMANA],Tabla3[[#This Row],[Nº DE SEMANA]],Tabla1[FEES])</f>
        <v>0</v>
      </c>
      <c r="G857" s="6" t="str">
        <f t="shared" si="56"/>
        <v/>
      </c>
      <c r="H857" s="6">
        <f>COUNTIF('registro operativa'!$G$3:$G$11268,Tabla3[[#This Row],[Nº DE SEMANA]])</f>
        <v>0</v>
      </c>
      <c r="I857" s="6">
        <f>COUNTIFS('registro operativa'!$G$3:$G$11268,Tabla3[[#This Row],[Nº DE SEMANA]],'registro operativa'!$Y$3:$Y$11268,"&gt;0")</f>
        <v>0</v>
      </c>
      <c r="J857" s="6">
        <f>COUNTIFS('registro operativa'!$G$3:$G$11268,Tabla3[[#This Row],[Nº DE SEMANA]],'registro operativa'!$Y$3:$Y$11268,"&lt;0")</f>
        <v>0</v>
      </c>
      <c r="K857" s="6">
        <f>COUNTIFS('registro operativa'!$H$3:$H$11268,Tabla3[[#This Row],[Nº DE SEMANA]],'registro operativa'!$Y$3:$Y$11268,0)</f>
        <v>0</v>
      </c>
      <c r="L857" s="6" t="str">
        <f t="shared" si="57"/>
        <v/>
      </c>
      <c r="M857" s="6" t="str">
        <f>IFERROR(AVERAGEIFS('registro operativa'!$Y$3:$Y$11268,'registro operativa'!$G$3:$G$11268,Tabla3[[#This Row],[Nº DE SEMANA]],'registro operativa'!$Y$3:$Y$11268,"&gt;0"),"")</f>
        <v/>
      </c>
      <c r="N857" s="6" t="str">
        <f>IFERROR(AVERAGEIFS('registro operativa'!$Y$3:$Y$11268,'registro operativa'!$G$3:$G$11268,Tabla3[[#This Row],[Nº DE SEMANA]],'registro operativa'!$Y$3:$Y$11268,"&lt;0"),"")</f>
        <v/>
      </c>
      <c r="O857" s="6" t="str">
        <f t="shared" si="58"/>
        <v/>
      </c>
      <c r="P857" s="6" t="str">
        <f t="shared" si="59"/>
        <v/>
      </c>
      <c r="Q857" s="23"/>
      <c r="R857" s="23"/>
      <c r="S857" s="23"/>
    </row>
    <row r="858" spans="1:19" x14ac:dyDescent="0.25">
      <c r="A858" s="23"/>
      <c r="B858" s="23"/>
      <c r="C858" s="6">
        <f>IFERROR(COUNTIFS('registro operativa'!$AE$3:$AE$11268,1,'registro operativa'!$G$3:$G$11268,Tabla3[[#This Row],[Nº DE SEMANA]]),"")</f>
        <v>0</v>
      </c>
      <c r="D858" s="6">
        <f>SUMIF(Tabla1[SEMANA],Tabla3[[#This Row],[Nº DE SEMANA]],Tabla1[GROSS])</f>
        <v>0</v>
      </c>
      <c r="E858" s="6">
        <f>SUMIF(Tabla1[SEMANA],Tabla3[[#This Row],[Nº DE SEMANA]],Tabla1[NETO EN PPRO8])</f>
        <v>0</v>
      </c>
      <c r="F858" s="6">
        <f>SUMIF(Tabla1[SEMANA],Tabla3[[#This Row],[Nº DE SEMANA]],Tabla1[FEES])</f>
        <v>0</v>
      </c>
      <c r="G858" s="6" t="str">
        <f t="shared" si="56"/>
        <v/>
      </c>
      <c r="H858" s="6">
        <f>COUNTIF('registro operativa'!$G$3:$G$11268,Tabla3[[#This Row],[Nº DE SEMANA]])</f>
        <v>0</v>
      </c>
      <c r="I858" s="6">
        <f>COUNTIFS('registro operativa'!$G$3:$G$11268,Tabla3[[#This Row],[Nº DE SEMANA]],'registro operativa'!$Y$3:$Y$11268,"&gt;0")</f>
        <v>0</v>
      </c>
      <c r="J858" s="6">
        <f>COUNTIFS('registro operativa'!$G$3:$G$11268,Tabla3[[#This Row],[Nº DE SEMANA]],'registro operativa'!$Y$3:$Y$11268,"&lt;0")</f>
        <v>0</v>
      </c>
      <c r="K858" s="6">
        <f>COUNTIFS('registro operativa'!$H$3:$H$11268,Tabla3[[#This Row],[Nº DE SEMANA]],'registro operativa'!$Y$3:$Y$11268,0)</f>
        <v>0</v>
      </c>
      <c r="L858" s="6" t="str">
        <f t="shared" si="57"/>
        <v/>
      </c>
      <c r="M858" s="6" t="str">
        <f>IFERROR(AVERAGEIFS('registro operativa'!$Y$3:$Y$11268,'registro operativa'!$G$3:$G$11268,Tabla3[[#This Row],[Nº DE SEMANA]],'registro operativa'!$Y$3:$Y$11268,"&gt;0"),"")</f>
        <v/>
      </c>
      <c r="N858" s="6" t="str">
        <f>IFERROR(AVERAGEIFS('registro operativa'!$Y$3:$Y$11268,'registro operativa'!$G$3:$G$11268,Tabla3[[#This Row],[Nº DE SEMANA]],'registro operativa'!$Y$3:$Y$11268,"&lt;0"),"")</f>
        <v/>
      </c>
      <c r="O858" s="6" t="str">
        <f t="shared" si="58"/>
        <v/>
      </c>
      <c r="P858" s="6" t="str">
        <f t="shared" si="59"/>
        <v/>
      </c>
      <c r="Q858" s="23"/>
      <c r="R858" s="23"/>
      <c r="S858" s="23"/>
    </row>
    <row r="859" spans="1:19" x14ac:dyDescent="0.25">
      <c r="A859" s="23"/>
      <c r="B859" s="23"/>
      <c r="C859" s="6">
        <f>IFERROR(COUNTIFS('registro operativa'!$AE$3:$AE$11268,1,'registro operativa'!$G$3:$G$11268,Tabla3[[#This Row],[Nº DE SEMANA]]),"")</f>
        <v>0</v>
      </c>
      <c r="D859" s="6">
        <f>SUMIF(Tabla1[SEMANA],Tabla3[[#This Row],[Nº DE SEMANA]],Tabla1[GROSS])</f>
        <v>0</v>
      </c>
      <c r="E859" s="6">
        <f>SUMIF(Tabla1[SEMANA],Tabla3[[#This Row],[Nº DE SEMANA]],Tabla1[NETO EN PPRO8])</f>
        <v>0</v>
      </c>
      <c r="F859" s="6">
        <f>SUMIF(Tabla1[SEMANA],Tabla3[[#This Row],[Nº DE SEMANA]],Tabla1[FEES])</f>
        <v>0</v>
      </c>
      <c r="G859" s="6" t="str">
        <f t="shared" si="56"/>
        <v/>
      </c>
      <c r="H859" s="6">
        <f>COUNTIF('registro operativa'!$G$3:$G$11268,Tabla3[[#This Row],[Nº DE SEMANA]])</f>
        <v>0</v>
      </c>
      <c r="I859" s="6">
        <f>COUNTIFS('registro operativa'!$G$3:$G$11268,Tabla3[[#This Row],[Nº DE SEMANA]],'registro operativa'!$Y$3:$Y$11268,"&gt;0")</f>
        <v>0</v>
      </c>
      <c r="J859" s="6">
        <f>COUNTIFS('registro operativa'!$G$3:$G$11268,Tabla3[[#This Row],[Nº DE SEMANA]],'registro operativa'!$Y$3:$Y$11268,"&lt;0")</f>
        <v>0</v>
      </c>
      <c r="K859" s="6">
        <f>COUNTIFS('registro operativa'!$H$3:$H$11268,Tabla3[[#This Row],[Nº DE SEMANA]],'registro operativa'!$Y$3:$Y$11268,0)</f>
        <v>0</v>
      </c>
      <c r="L859" s="6" t="str">
        <f t="shared" si="57"/>
        <v/>
      </c>
      <c r="M859" s="6" t="str">
        <f>IFERROR(AVERAGEIFS('registro operativa'!$Y$3:$Y$11268,'registro operativa'!$G$3:$G$11268,Tabla3[[#This Row],[Nº DE SEMANA]],'registro operativa'!$Y$3:$Y$11268,"&gt;0"),"")</f>
        <v/>
      </c>
      <c r="N859" s="6" t="str">
        <f>IFERROR(AVERAGEIFS('registro operativa'!$Y$3:$Y$11268,'registro operativa'!$G$3:$G$11268,Tabla3[[#This Row],[Nº DE SEMANA]],'registro operativa'!$Y$3:$Y$11268,"&lt;0"),"")</f>
        <v/>
      </c>
      <c r="O859" s="6" t="str">
        <f t="shared" si="58"/>
        <v/>
      </c>
      <c r="P859" s="6" t="str">
        <f t="shared" si="59"/>
        <v/>
      </c>
      <c r="Q859" s="23"/>
      <c r="R859" s="23"/>
      <c r="S859" s="23"/>
    </row>
    <row r="860" spans="1:19" x14ac:dyDescent="0.25">
      <c r="A860" s="23"/>
      <c r="B860" s="23"/>
      <c r="C860" s="6">
        <f>IFERROR(COUNTIFS('registro operativa'!$AE$3:$AE$11268,1,'registro operativa'!$G$3:$G$11268,Tabla3[[#This Row],[Nº DE SEMANA]]),"")</f>
        <v>0</v>
      </c>
      <c r="D860" s="6">
        <f>SUMIF(Tabla1[SEMANA],Tabla3[[#This Row],[Nº DE SEMANA]],Tabla1[GROSS])</f>
        <v>0</v>
      </c>
      <c r="E860" s="6">
        <f>SUMIF(Tabla1[SEMANA],Tabla3[[#This Row],[Nº DE SEMANA]],Tabla1[NETO EN PPRO8])</f>
        <v>0</v>
      </c>
      <c r="F860" s="6">
        <f>SUMIF(Tabla1[SEMANA],Tabla3[[#This Row],[Nº DE SEMANA]],Tabla1[FEES])</f>
        <v>0</v>
      </c>
      <c r="G860" s="6" t="str">
        <f t="shared" si="56"/>
        <v/>
      </c>
      <c r="H860" s="6">
        <f>COUNTIF('registro operativa'!$G$3:$G$11268,Tabla3[[#This Row],[Nº DE SEMANA]])</f>
        <v>0</v>
      </c>
      <c r="I860" s="6">
        <f>COUNTIFS('registro operativa'!$G$3:$G$11268,Tabla3[[#This Row],[Nº DE SEMANA]],'registro operativa'!$Y$3:$Y$11268,"&gt;0")</f>
        <v>0</v>
      </c>
      <c r="J860" s="6">
        <f>COUNTIFS('registro operativa'!$G$3:$G$11268,Tabla3[[#This Row],[Nº DE SEMANA]],'registro operativa'!$Y$3:$Y$11268,"&lt;0")</f>
        <v>0</v>
      </c>
      <c r="K860" s="6">
        <f>COUNTIFS('registro operativa'!$H$3:$H$11268,Tabla3[[#This Row],[Nº DE SEMANA]],'registro operativa'!$Y$3:$Y$11268,0)</f>
        <v>0</v>
      </c>
      <c r="L860" s="6" t="str">
        <f t="shared" si="57"/>
        <v/>
      </c>
      <c r="M860" s="6" t="str">
        <f>IFERROR(AVERAGEIFS('registro operativa'!$Y$3:$Y$11268,'registro operativa'!$G$3:$G$11268,Tabla3[[#This Row],[Nº DE SEMANA]],'registro operativa'!$Y$3:$Y$11268,"&gt;0"),"")</f>
        <v/>
      </c>
      <c r="N860" s="6" t="str">
        <f>IFERROR(AVERAGEIFS('registro operativa'!$Y$3:$Y$11268,'registro operativa'!$G$3:$G$11268,Tabla3[[#This Row],[Nº DE SEMANA]],'registro operativa'!$Y$3:$Y$11268,"&lt;0"),"")</f>
        <v/>
      </c>
      <c r="O860" s="6" t="str">
        <f t="shared" si="58"/>
        <v/>
      </c>
      <c r="P860" s="6" t="str">
        <f t="shared" si="59"/>
        <v/>
      </c>
      <c r="Q860" s="23"/>
      <c r="R860" s="23"/>
      <c r="S860" s="23"/>
    </row>
    <row r="861" spans="1:19" x14ac:dyDescent="0.25">
      <c r="A861" s="23"/>
      <c r="B861" s="23"/>
      <c r="C861" s="6">
        <f>IFERROR(COUNTIFS('registro operativa'!$AE$3:$AE$11268,1,'registro operativa'!$G$3:$G$11268,Tabla3[[#This Row],[Nº DE SEMANA]]),"")</f>
        <v>0</v>
      </c>
      <c r="D861" s="6">
        <f>SUMIF(Tabla1[SEMANA],Tabla3[[#This Row],[Nº DE SEMANA]],Tabla1[GROSS])</f>
        <v>0</v>
      </c>
      <c r="E861" s="6">
        <f>SUMIF(Tabla1[SEMANA],Tabla3[[#This Row],[Nº DE SEMANA]],Tabla1[NETO EN PPRO8])</f>
        <v>0</v>
      </c>
      <c r="F861" s="6">
        <f>SUMIF(Tabla1[SEMANA],Tabla3[[#This Row],[Nº DE SEMANA]],Tabla1[FEES])</f>
        <v>0</v>
      </c>
      <c r="G861" s="6" t="str">
        <f t="shared" si="56"/>
        <v/>
      </c>
      <c r="H861" s="6">
        <f>COUNTIF('registro operativa'!$G$3:$G$11268,Tabla3[[#This Row],[Nº DE SEMANA]])</f>
        <v>0</v>
      </c>
      <c r="I861" s="6">
        <f>COUNTIFS('registro operativa'!$G$3:$G$11268,Tabla3[[#This Row],[Nº DE SEMANA]],'registro operativa'!$Y$3:$Y$11268,"&gt;0")</f>
        <v>0</v>
      </c>
      <c r="J861" s="6">
        <f>COUNTIFS('registro operativa'!$G$3:$G$11268,Tabla3[[#This Row],[Nº DE SEMANA]],'registro operativa'!$Y$3:$Y$11268,"&lt;0")</f>
        <v>0</v>
      </c>
      <c r="K861" s="6">
        <f>COUNTIFS('registro operativa'!$H$3:$H$11268,Tabla3[[#This Row],[Nº DE SEMANA]],'registro operativa'!$Y$3:$Y$11268,0)</f>
        <v>0</v>
      </c>
      <c r="L861" s="6" t="str">
        <f t="shared" si="57"/>
        <v/>
      </c>
      <c r="M861" s="6" t="str">
        <f>IFERROR(AVERAGEIFS('registro operativa'!$Y$3:$Y$11268,'registro operativa'!$G$3:$G$11268,Tabla3[[#This Row],[Nº DE SEMANA]],'registro operativa'!$Y$3:$Y$11268,"&gt;0"),"")</f>
        <v/>
      </c>
      <c r="N861" s="6" t="str">
        <f>IFERROR(AVERAGEIFS('registro operativa'!$Y$3:$Y$11268,'registro operativa'!$G$3:$G$11268,Tabla3[[#This Row],[Nº DE SEMANA]],'registro operativa'!$Y$3:$Y$11268,"&lt;0"),"")</f>
        <v/>
      </c>
      <c r="O861" s="6" t="str">
        <f t="shared" si="58"/>
        <v/>
      </c>
      <c r="P861" s="6" t="str">
        <f t="shared" si="59"/>
        <v/>
      </c>
      <c r="Q861" s="23"/>
      <c r="R861" s="23"/>
      <c r="S861" s="23"/>
    </row>
    <row r="862" spans="1:19" x14ac:dyDescent="0.25">
      <c r="A862" s="23"/>
      <c r="B862" s="23"/>
      <c r="C862" s="6">
        <f>IFERROR(COUNTIFS('registro operativa'!$AE$3:$AE$11268,1,'registro operativa'!$G$3:$G$11268,Tabla3[[#This Row],[Nº DE SEMANA]]),"")</f>
        <v>0</v>
      </c>
      <c r="D862" s="6">
        <f>SUMIF(Tabla1[SEMANA],Tabla3[[#This Row],[Nº DE SEMANA]],Tabla1[GROSS])</f>
        <v>0</v>
      </c>
      <c r="E862" s="6">
        <f>SUMIF(Tabla1[SEMANA],Tabla3[[#This Row],[Nº DE SEMANA]],Tabla1[NETO EN PPRO8])</f>
        <v>0</v>
      </c>
      <c r="F862" s="6">
        <f>SUMIF(Tabla1[SEMANA],Tabla3[[#This Row],[Nº DE SEMANA]],Tabla1[FEES])</f>
        <v>0</v>
      </c>
      <c r="G862" s="6" t="str">
        <f t="shared" si="56"/>
        <v/>
      </c>
      <c r="H862" s="6">
        <f>COUNTIF('registro operativa'!$G$3:$G$11268,Tabla3[[#This Row],[Nº DE SEMANA]])</f>
        <v>0</v>
      </c>
      <c r="I862" s="6">
        <f>COUNTIFS('registro operativa'!$G$3:$G$11268,Tabla3[[#This Row],[Nº DE SEMANA]],'registro operativa'!$Y$3:$Y$11268,"&gt;0")</f>
        <v>0</v>
      </c>
      <c r="J862" s="6">
        <f>COUNTIFS('registro operativa'!$G$3:$G$11268,Tabla3[[#This Row],[Nº DE SEMANA]],'registro operativa'!$Y$3:$Y$11268,"&lt;0")</f>
        <v>0</v>
      </c>
      <c r="K862" s="6">
        <f>COUNTIFS('registro operativa'!$H$3:$H$11268,Tabla3[[#This Row],[Nº DE SEMANA]],'registro operativa'!$Y$3:$Y$11268,0)</f>
        <v>0</v>
      </c>
      <c r="L862" s="6" t="str">
        <f t="shared" si="57"/>
        <v/>
      </c>
      <c r="M862" s="6" t="str">
        <f>IFERROR(AVERAGEIFS('registro operativa'!$Y$3:$Y$11268,'registro operativa'!$G$3:$G$11268,Tabla3[[#This Row],[Nº DE SEMANA]],'registro operativa'!$Y$3:$Y$11268,"&gt;0"),"")</f>
        <v/>
      </c>
      <c r="N862" s="6" t="str">
        <f>IFERROR(AVERAGEIFS('registro operativa'!$Y$3:$Y$11268,'registro operativa'!$G$3:$G$11268,Tabla3[[#This Row],[Nº DE SEMANA]],'registro operativa'!$Y$3:$Y$11268,"&lt;0"),"")</f>
        <v/>
      </c>
      <c r="O862" s="6" t="str">
        <f t="shared" si="58"/>
        <v/>
      </c>
      <c r="P862" s="6" t="str">
        <f t="shared" si="59"/>
        <v/>
      </c>
      <c r="Q862" s="23"/>
      <c r="R862" s="23"/>
      <c r="S862" s="23"/>
    </row>
    <row r="863" spans="1:19" x14ac:dyDescent="0.25">
      <c r="A863" s="23"/>
      <c r="B863" s="23"/>
      <c r="C863" s="6">
        <f>IFERROR(COUNTIFS('registro operativa'!$AE$3:$AE$11268,1,'registro operativa'!$G$3:$G$11268,Tabla3[[#This Row],[Nº DE SEMANA]]),"")</f>
        <v>0</v>
      </c>
      <c r="D863" s="6">
        <f>SUMIF(Tabla1[SEMANA],Tabla3[[#This Row],[Nº DE SEMANA]],Tabla1[GROSS])</f>
        <v>0</v>
      </c>
      <c r="E863" s="6">
        <f>SUMIF(Tabla1[SEMANA],Tabla3[[#This Row],[Nº DE SEMANA]],Tabla1[NETO EN PPRO8])</f>
        <v>0</v>
      </c>
      <c r="F863" s="6">
        <f>SUMIF(Tabla1[SEMANA],Tabla3[[#This Row],[Nº DE SEMANA]],Tabla1[FEES])</f>
        <v>0</v>
      </c>
      <c r="G863" s="6" t="str">
        <f t="shared" si="56"/>
        <v/>
      </c>
      <c r="H863" s="6">
        <f>COUNTIF('registro operativa'!$G$3:$G$11268,Tabla3[[#This Row],[Nº DE SEMANA]])</f>
        <v>0</v>
      </c>
      <c r="I863" s="6">
        <f>COUNTIFS('registro operativa'!$G$3:$G$11268,Tabla3[[#This Row],[Nº DE SEMANA]],'registro operativa'!$Y$3:$Y$11268,"&gt;0")</f>
        <v>0</v>
      </c>
      <c r="J863" s="6">
        <f>COUNTIFS('registro operativa'!$G$3:$G$11268,Tabla3[[#This Row],[Nº DE SEMANA]],'registro operativa'!$Y$3:$Y$11268,"&lt;0")</f>
        <v>0</v>
      </c>
      <c r="K863" s="6">
        <f>COUNTIFS('registro operativa'!$H$3:$H$11268,Tabla3[[#This Row],[Nº DE SEMANA]],'registro operativa'!$Y$3:$Y$11268,0)</f>
        <v>0</v>
      </c>
      <c r="L863" s="6" t="str">
        <f t="shared" si="57"/>
        <v/>
      </c>
      <c r="M863" s="6" t="str">
        <f>IFERROR(AVERAGEIFS('registro operativa'!$Y$3:$Y$11268,'registro operativa'!$G$3:$G$11268,Tabla3[[#This Row],[Nº DE SEMANA]],'registro operativa'!$Y$3:$Y$11268,"&gt;0"),"")</f>
        <v/>
      </c>
      <c r="N863" s="6" t="str">
        <f>IFERROR(AVERAGEIFS('registro operativa'!$Y$3:$Y$11268,'registro operativa'!$G$3:$G$11268,Tabla3[[#This Row],[Nº DE SEMANA]],'registro operativa'!$Y$3:$Y$11268,"&lt;0"),"")</f>
        <v/>
      </c>
      <c r="O863" s="6" t="str">
        <f t="shared" si="58"/>
        <v/>
      </c>
      <c r="P863" s="6" t="str">
        <f t="shared" si="59"/>
        <v/>
      </c>
      <c r="Q863" s="23"/>
      <c r="R863" s="23"/>
      <c r="S863" s="23"/>
    </row>
    <row r="864" spans="1:19" x14ac:dyDescent="0.25">
      <c r="A864" s="23"/>
      <c r="B864" s="23"/>
      <c r="C864" s="6">
        <f>IFERROR(COUNTIFS('registro operativa'!$AE$3:$AE$11268,1,'registro operativa'!$G$3:$G$11268,Tabla3[[#This Row],[Nº DE SEMANA]]),"")</f>
        <v>0</v>
      </c>
      <c r="D864" s="6">
        <f>SUMIF(Tabla1[SEMANA],Tabla3[[#This Row],[Nº DE SEMANA]],Tabla1[GROSS])</f>
        <v>0</v>
      </c>
      <c r="E864" s="6">
        <f>SUMIF(Tabla1[SEMANA],Tabla3[[#This Row],[Nº DE SEMANA]],Tabla1[NETO EN PPRO8])</f>
        <v>0</v>
      </c>
      <c r="F864" s="6">
        <f>SUMIF(Tabla1[SEMANA],Tabla3[[#This Row],[Nº DE SEMANA]],Tabla1[FEES])</f>
        <v>0</v>
      </c>
      <c r="G864" s="6" t="str">
        <f t="shared" si="56"/>
        <v/>
      </c>
      <c r="H864" s="6">
        <f>COUNTIF('registro operativa'!$G$3:$G$11268,Tabla3[[#This Row],[Nº DE SEMANA]])</f>
        <v>0</v>
      </c>
      <c r="I864" s="6">
        <f>COUNTIFS('registro operativa'!$G$3:$G$11268,Tabla3[[#This Row],[Nº DE SEMANA]],'registro operativa'!$Y$3:$Y$11268,"&gt;0")</f>
        <v>0</v>
      </c>
      <c r="J864" s="6">
        <f>COUNTIFS('registro operativa'!$G$3:$G$11268,Tabla3[[#This Row],[Nº DE SEMANA]],'registro operativa'!$Y$3:$Y$11268,"&lt;0")</f>
        <v>0</v>
      </c>
      <c r="K864" s="6">
        <f>COUNTIFS('registro operativa'!$H$3:$H$11268,Tabla3[[#This Row],[Nº DE SEMANA]],'registro operativa'!$Y$3:$Y$11268,0)</f>
        <v>0</v>
      </c>
      <c r="L864" s="6" t="str">
        <f t="shared" si="57"/>
        <v/>
      </c>
      <c r="M864" s="6" t="str">
        <f>IFERROR(AVERAGEIFS('registro operativa'!$Y$3:$Y$11268,'registro operativa'!$G$3:$G$11268,Tabla3[[#This Row],[Nº DE SEMANA]],'registro operativa'!$Y$3:$Y$11268,"&gt;0"),"")</f>
        <v/>
      </c>
      <c r="N864" s="6" t="str">
        <f>IFERROR(AVERAGEIFS('registro operativa'!$Y$3:$Y$11268,'registro operativa'!$G$3:$G$11268,Tabla3[[#This Row],[Nº DE SEMANA]],'registro operativa'!$Y$3:$Y$11268,"&lt;0"),"")</f>
        <v/>
      </c>
      <c r="O864" s="6" t="str">
        <f t="shared" si="58"/>
        <v/>
      </c>
      <c r="P864" s="6" t="str">
        <f t="shared" si="59"/>
        <v/>
      </c>
      <c r="Q864" s="23"/>
      <c r="R864" s="23"/>
      <c r="S864" s="23"/>
    </row>
    <row r="865" spans="1:19" x14ac:dyDescent="0.25">
      <c r="A865" s="23"/>
      <c r="B865" s="23"/>
      <c r="C865" s="6">
        <f>IFERROR(COUNTIFS('registro operativa'!$AE$3:$AE$11268,1,'registro operativa'!$G$3:$G$11268,Tabla3[[#This Row],[Nº DE SEMANA]]),"")</f>
        <v>0</v>
      </c>
      <c r="D865" s="6">
        <f>SUMIF(Tabla1[SEMANA],Tabla3[[#This Row],[Nº DE SEMANA]],Tabla1[GROSS])</f>
        <v>0</v>
      </c>
      <c r="E865" s="6">
        <f>SUMIF(Tabla1[SEMANA],Tabla3[[#This Row],[Nº DE SEMANA]],Tabla1[NETO EN PPRO8])</f>
        <v>0</v>
      </c>
      <c r="F865" s="6">
        <f>SUMIF(Tabla1[SEMANA],Tabla3[[#This Row],[Nº DE SEMANA]],Tabla1[FEES])</f>
        <v>0</v>
      </c>
      <c r="G865" s="6" t="str">
        <f t="shared" si="56"/>
        <v/>
      </c>
      <c r="H865" s="6">
        <f>COUNTIF('registro operativa'!$G$3:$G$11268,Tabla3[[#This Row],[Nº DE SEMANA]])</f>
        <v>0</v>
      </c>
      <c r="I865" s="6">
        <f>COUNTIFS('registro operativa'!$G$3:$G$11268,Tabla3[[#This Row],[Nº DE SEMANA]],'registro operativa'!$Y$3:$Y$11268,"&gt;0")</f>
        <v>0</v>
      </c>
      <c r="J865" s="6">
        <f>COUNTIFS('registro operativa'!$G$3:$G$11268,Tabla3[[#This Row],[Nº DE SEMANA]],'registro operativa'!$Y$3:$Y$11268,"&lt;0")</f>
        <v>0</v>
      </c>
      <c r="K865" s="6">
        <f>COUNTIFS('registro operativa'!$H$3:$H$11268,Tabla3[[#This Row],[Nº DE SEMANA]],'registro operativa'!$Y$3:$Y$11268,0)</f>
        <v>0</v>
      </c>
      <c r="L865" s="6" t="str">
        <f t="shared" si="57"/>
        <v/>
      </c>
      <c r="M865" s="6" t="str">
        <f>IFERROR(AVERAGEIFS('registro operativa'!$Y$3:$Y$11268,'registro operativa'!$G$3:$G$11268,Tabla3[[#This Row],[Nº DE SEMANA]],'registro operativa'!$Y$3:$Y$11268,"&gt;0"),"")</f>
        <v/>
      </c>
      <c r="N865" s="6" t="str">
        <f>IFERROR(AVERAGEIFS('registro operativa'!$Y$3:$Y$11268,'registro operativa'!$G$3:$G$11268,Tabla3[[#This Row],[Nº DE SEMANA]],'registro operativa'!$Y$3:$Y$11268,"&lt;0"),"")</f>
        <v/>
      </c>
      <c r="O865" s="6" t="str">
        <f t="shared" si="58"/>
        <v/>
      </c>
      <c r="P865" s="6" t="str">
        <f t="shared" si="59"/>
        <v/>
      </c>
      <c r="Q865" s="23"/>
      <c r="R865" s="23"/>
      <c r="S865" s="23"/>
    </row>
    <row r="866" spans="1:19" x14ac:dyDescent="0.25">
      <c r="A866" s="23"/>
      <c r="B866" s="23"/>
      <c r="C866" s="6">
        <f>IFERROR(COUNTIFS('registro operativa'!$AE$3:$AE$11268,1,'registro operativa'!$G$3:$G$11268,Tabla3[[#This Row],[Nº DE SEMANA]]),"")</f>
        <v>0</v>
      </c>
      <c r="D866" s="6">
        <f>SUMIF(Tabla1[SEMANA],Tabla3[[#This Row],[Nº DE SEMANA]],Tabla1[GROSS])</f>
        <v>0</v>
      </c>
      <c r="E866" s="6">
        <f>SUMIF(Tabla1[SEMANA],Tabla3[[#This Row],[Nº DE SEMANA]],Tabla1[NETO EN PPRO8])</f>
        <v>0</v>
      </c>
      <c r="F866" s="6">
        <f>SUMIF(Tabla1[SEMANA],Tabla3[[#This Row],[Nº DE SEMANA]],Tabla1[FEES])</f>
        <v>0</v>
      </c>
      <c r="G866" s="6" t="str">
        <f t="shared" si="56"/>
        <v/>
      </c>
      <c r="H866" s="6">
        <f>COUNTIF('registro operativa'!$G$3:$G$11268,Tabla3[[#This Row],[Nº DE SEMANA]])</f>
        <v>0</v>
      </c>
      <c r="I866" s="6">
        <f>COUNTIFS('registro operativa'!$G$3:$G$11268,Tabla3[[#This Row],[Nº DE SEMANA]],'registro operativa'!$Y$3:$Y$11268,"&gt;0")</f>
        <v>0</v>
      </c>
      <c r="J866" s="6">
        <f>COUNTIFS('registro operativa'!$G$3:$G$11268,Tabla3[[#This Row],[Nº DE SEMANA]],'registro operativa'!$Y$3:$Y$11268,"&lt;0")</f>
        <v>0</v>
      </c>
      <c r="K866" s="6">
        <f>COUNTIFS('registro operativa'!$H$3:$H$11268,Tabla3[[#This Row],[Nº DE SEMANA]],'registro operativa'!$Y$3:$Y$11268,0)</f>
        <v>0</v>
      </c>
      <c r="L866" s="6" t="str">
        <f t="shared" si="57"/>
        <v/>
      </c>
      <c r="M866" s="6" t="str">
        <f>IFERROR(AVERAGEIFS('registro operativa'!$Y$3:$Y$11268,'registro operativa'!$G$3:$G$11268,Tabla3[[#This Row],[Nº DE SEMANA]],'registro operativa'!$Y$3:$Y$11268,"&gt;0"),"")</f>
        <v/>
      </c>
      <c r="N866" s="6" t="str">
        <f>IFERROR(AVERAGEIFS('registro operativa'!$Y$3:$Y$11268,'registro operativa'!$G$3:$G$11268,Tabla3[[#This Row],[Nº DE SEMANA]],'registro operativa'!$Y$3:$Y$11268,"&lt;0"),"")</f>
        <v/>
      </c>
      <c r="O866" s="6" t="str">
        <f t="shared" si="58"/>
        <v/>
      </c>
      <c r="P866" s="6" t="str">
        <f t="shared" si="59"/>
        <v/>
      </c>
      <c r="Q866" s="23"/>
      <c r="R866" s="23"/>
      <c r="S866" s="23"/>
    </row>
    <row r="867" spans="1:19" x14ac:dyDescent="0.25">
      <c r="A867" s="23"/>
      <c r="B867" s="23"/>
      <c r="C867" s="6">
        <f>IFERROR(COUNTIFS('registro operativa'!$AE$3:$AE$11268,1,'registro operativa'!$G$3:$G$11268,Tabla3[[#This Row],[Nº DE SEMANA]]),"")</f>
        <v>0</v>
      </c>
      <c r="D867" s="6">
        <f>SUMIF(Tabla1[SEMANA],Tabla3[[#This Row],[Nº DE SEMANA]],Tabla1[GROSS])</f>
        <v>0</v>
      </c>
      <c r="E867" s="6">
        <f>SUMIF(Tabla1[SEMANA],Tabla3[[#This Row],[Nº DE SEMANA]],Tabla1[NETO EN PPRO8])</f>
        <v>0</v>
      </c>
      <c r="F867" s="6">
        <f>SUMIF(Tabla1[SEMANA],Tabla3[[#This Row],[Nº DE SEMANA]],Tabla1[FEES])</f>
        <v>0</v>
      </c>
      <c r="G867" s="6" t="str">
        <f t="shared" si="56"/>
        <v/>
      </c>
      <c r="H867" s="6">
        <f>COUNTIF('registro operativa'!$G$3:$G$11268,Tabla3[[#This Row],[Nº DE SEMANA]])</f>
        <v>0</v>
      </c>
      <c r="I867" s="6">
        <f>COUNTIFS('registro operativa'!$G$3:$G$11268,Tabla3[[#This Row],[Nº DE SEMANA]],'registro operativa'!$Y$3:$Y$11268,"&gt;0")</f>
        <v>0</v>
      </c>
      <c r="J867" s="6">
        <f>COUNTIFS('registro operativa'!$G$3:$G$11268,Tabla3[[#This Row],[Nº DE SEMANA]],'registro operativa'!$Y$3:$Y$11268,"&lt;0")</f>
        <v>0</v>
      </c>
      <c r="K867" s="6">
        <f>COUNTIFS('registro operativa'!$H$3:$H$11268,Tabla3[[#This Row],[Nº DE SEMANA]],'registro operativa'!$Y$3:$Y$11268,0)</f>
        <v>0</v>
      </c>
      <c r="L867" s="6" t="str">
        <f t="shared" si="57"/>
        <v/>
      </c>
      <c r="M867" s="6" t="str">
        <f>IFERROR(AVERAGEIFS('registro operativa'!$Y$3:$Y$11268,'registro operativa'!$G$3:$G$11268,Tabla3[[#This Row],[Nº DE SEMANA]],'registro operativa'!$Y$3:$Y$11268,"&gt;0"),"")</f>
        <v/>
      </c>
      <c r="N867" s="6" t="str">
        <f>IFERROR(AVERAGEIFS('registro operativa'!$Y$3:$Y$11268,'registro operativa'!$G$3:$G$11268,Tabla3[[#This Row],[Nº DE SEMANA]],'registro operativa'!$Y$3:$Y$11268,"&lt;0"),"")</f>
        <v/>
      </c>
      <c r="O867" s="6" t="str">
        <f t="shared" si="58"/>
        <v/>
      </c>
      <c r="P867" s="6" t="str">
        <f t="shared" si="59"/>
        <v/>
      </c>
      <c r="Q867" s="23"/>
      <c r="R867" s="23"/>
      <c r="S867" s="23"/>
    </row>
    <row r="868" spans="1:19" x14ac:dyDescent="0.25">
      <c r="A868" s="23"/>
      <c r="B868" s="23"/>
      <c r="C868" s="6">
        <f>IFERROR(COUNTIFS('registro operativa'!$AE$3:$AE$11268,1,'registro operativa'!$G$3:$G$11268,Tabla3[[#This Row],[Nº DE SEMANA]]),"")</f>
        <v>0</v>
      </c>
      <c r="D868" s="6">
        <f>SUMIF(Tabla1[SEMANA],Tabla3[[#This Row],[Nº DE SEMANA]],Tabla1[GROSS])</f>
        <v>0</v>
      </c>
      <c r="E868" s="6">
        <f>SUMIF(Tabla1[SEMANA],Tabla3[[#This Row],[Nº DE SEMANA]],Tabla1[NETO EN PPRO8])</f>
        <v>0</v>
      </c>
      <c r="F868" s="6">
        <f>SUMIF(Tabla1[SEMANA],Tabla3[[#This Row],[Nº DE SEMANA]],Tabla1[FEES])</f>
        <v>0</v>
      </c>
      <c r="G868" s="6" t="str">
        <f t="shared" si="56"/>
        <v/>
      </c>
      <c r="H868" s="6">
        <f>COUNTIF('registro operativa'!$G$3:$G$11268,Tabla3[[#This Row],[Nº DE SEMANA]])</f>
        <v>0</v>
      </c>
      <c r="I868" s="6">
        <f>COUNTIFS('registro operativa'!$G$3:$G$11268,Tabla3[[#This Row],[Nº DE SEMANA]],'registro operativa'!$Y$3:$Y$11268,"&gt;0")</f>
        <v>0</v>
      </c>
      <c r="J868" s="6">
        <f>COUNTIFS('registro operativa'!$G$3:$G$11268,Tabla3[[#This Row],[Nº DE SEMANA]],'registro operativa'!$Y$3:$Y$11268,"&lt;0")</f>
        <v>0</v>
      </c>
      <c r="K868" s="6">
        <f>COUNTIFS('registro operativa'!$H$3:$H$11268,Tabla3[[#This Row],[Nº DE SEMANA]],'registro operativa'!$Y$3:$Y$11268,0)</f>
        <v>0</v>
      </c>
      <c r="L868" s="6" t="str">
        <f t="shared" si="57"/>
        <v/>
      </c>
      <c r="M868" s="6" t="str">
        <f>IFERROR(AVERAGEIFS('registro operativa'!$Y$3:$Y$11268,'registro operativa'!$G$3:$G$11268,Tabla3[[#This Row],[Nº DE SEMANA]],'registro operativa'!$Y$3:$Y$11268,"&gt;0"),"")</f>
        <v/>
      </c>
      <c r="N868" s="6" t="str">
        <f>IFERROR(AVERAGEIFS('registro operativa'!$Y$3:$Y$11268,'registro operativa'!$G$3:$G$11268,Tabla3[[#This Row],[Nº DE SEMANA]],'registro operativa'!$Y$3:$Y$11268,"&lt;0"),"")</f>
        <v/>
      </c>
      <c r="O868" s="6" t="str">
        <f t="shared" si="58"/>
        <v/>
      </c>
      <c r="P868" s="6" t="str">
        <f t="shared" si="59"/>
        <v/>
      </c>
      <c r="Q868" s="23"/>
      <c r="R868" s="23"/>
      <c r="S868" s="23"/>
    </row>
    <row r="869" spans="1:19" x14ac:dyDescent="0.25">
      <c r="A869" s="23"/>
      <c r="B869" s="23"/>
      <c r="C869" s="6">
        <f>IFERROR(COUNTIFS('registro operativa'!$AE$3:$AE$11268,1,'registro operativa'!$G$3:$G$11268,Tabla3[[#This Row],[Nº DE SEMANA]]),"")</f>
        <v>0</v>
      </c>
      <c r="D869" s="6">
        <f>SUMIF(Tabla1[SEMANA],Tabla3[[#This Row],[Nº DE SEMANA]],Tabla1[GROSS])</f>
        <v>0</v>
      </c>
      <c r="E869" s="6">
        <f>SUMIF(Tabla1[SEMANA],Tabla3[[#This Row],[Nº DE SEMANA]],Tabla1[NETO EN PPRO8])</f>
        <v>0</v>
      </c>
      <c r="F869" s="6">
        <f>SUMIF(Tabla1[SEMANA],Tabla3[[#This Row],[Nº DE SEMANA]],Tabla1[FEES])</f>
        <v>0</v>
      </c>
      <c r="G869" s="6" t="str">
        <f t="shared" si="56"/>
        <v/>
      </c>
      <c r="H869" s="6">
        <f>COUNTIF('registro operativa'!$G$3:$G$11268,Tabla3[[#This Row],[Nº DE SEMANA]])</f>
        <v>0</v>
      </c>
      <c r="I869" s="6">
        <f>COUNTIFS('registro operativa'!$G$3:$G$11268,Tabla3[[#This Row],[Nº DE SEMANA]],'registro operativa'!$Y$3:$Y$11268,"&gt;0")</f>
        <v>0</v>
      </c>
      <c r="J869" s="6">
        <f>COUNTIFS('registro operativa'!$G$3:$G$11268,Tabla3[[#This Row],[Nº DE SEMANA]],'registro operativa'!$Y$3:$Y$11268,"&lt;0")</f>
        <v>0</v>
      </c>
      <c r="K869" s="6">
        <f>COUNTIFS('registro operativa'!$H$3:$H$11268,Tabla3[[#This Row],[Nº DE SEMANA]],'registro operativa'!$Y$3:$Y$11268,0)</f>
        <v>0</v>
      </c>
      <c r="L869" s="6" t="str">
        <f t="shared" si="57"/>
        <v/>
      </c>
      <c r="M869" s="6" t="str">
        <f>IFERROR(AVERAGEIFS('registro operativa'!$Y$3:$Y$11268,'registro operativa'!$G$3:$G$11268,Tabla3[[#This Row],[Nº DE SEMANA]],'registro operativa'!$Y$3:$Y$11268,"&gt;0"),"")</f>
        <v/>
      </c>
      <c r="N869" s="6" t="str">
        <f>IFERROR(AVERAGEIFS('registro operativa'!$Y$3:$Y$11268,'registro operativa'!$G$3:$G$11268,Tabla3[[#This Row],[Nº DE SEMANA]],'registro operativa'!$Y$3:$Y$11268,"&lt;0"),"")</f>
        <v/>
      </c>
      <c r="O869" s="6" t="str">
        <f t="shared" si="58"/>
        <v/>
      </c>
      <c r="P869" s="6" t="str">
        <f t="shared" si="59"/>
        <v/>
      </c>
      <c r="Q869" s="23"/>
      <c r="R869" s="23"/>
      <c r="S869" s="23"/>
    </row>
    <row r="870" spans="1:19" x14ac:dyDescent="0.25">
      <c r="A870" s="23"/>
      <c r="B870" s="23"/>
      <c r="C870" s="6">
        <f>IFERROR(COUNTIFS('registro operativa'!$AE$3:$AE$11268,1,'registro operativa'!$G$3:$G$11268,Tabla3[[#This Row],[Nº DE SEMANA]]),"")</f>
        <v>0</v>
      </c>
      <c r="D870" s="6">
        <f>SUMIF(Tabla1[SEMANA],Tabla3[[#This Row],[Nº DE SEMANA]],Tabla1[GROSS])</f>
        <v>0</v>
      </c>
      <c r="E870" s="6">
        <f>SUMIF(Tabla1[SEMANA],Tabla3[[#This Row],[Nº DE SEMANA]],Tabla1[NETO EN PPRO8])</f>
        <v>0</v>
      </c>
      <c r="F870" s="6">
        <f>SUMIF(Tabla1[SEMANA],Tabla3[[#This Row],[Nº DE SEMANA]],Tabla1[FEES])</f>
        <v>0</v>
      </c>
      <c r="G870" s="6" t="str">
        <f t="shared" si="56"/>
        <v/>
      </c>
      <c r="H870" s="6">
        <f>COUNTIF('registro operativa'!$G$3:$G$11268,Tabla3[[#This Row],[Nº DE SEMANA]])</f>
        <v>0</v>
      </c>
      <c r="I870" s="6">
        <f>COUNTIFS('registro operativa'!$G$3:$G$11268,Tabla3[[#This Row],[Nº DE SEMANA]],'registro operativa'!$Y$3:$Y$11268,"&gt;0")</f>
        <v>0</v>
      </c>
      <c r="J870" s="6">
        <f>COUNTIFS('registro operativa'!$G$3:$G$11268,Tabla3[[#This Row],[Nº DE SEMANA]],'registro operativa'!$Y$3:$Y$11268,"&lt;0")</f>
        <v>0</v>
      </c>
      <c r="K870" s="6">
        <f>COUNTIFS('registro operativa'!$H$3:$H$11268,Tabla3[[#This Row],[Nº DE SEMANA]],'registro operativa'!$Y$3:$Y$11268,0)</f>
        <v>0</v>
      </c>
      <c r="L870" s="6" t="str">
        <f t="shared" si="57"/>
        <v/>
      </c>
      <c r="M870" s="6" t="str">
        <f>IFERROR(AVERAGEIFS('registro operativa'!$Y$3:$Y$11268,'registro operativa'!$G$3:$G$11268,Tabla3[[#This Row],[Nº DE SEMANA]],'registro operativa'!$Y$3:$Y$11268,"&gt;0"),"")</f>
        <v/>
      </c>
      <c r="N870" s="6" t="str">
        <f>IFERROR(AVERAGEIFS('registro operativa'!$Y$3:$Y$11268,'registro operativa'!$G$3:$G$11268,Tabla3[[#This Row],[Nº DE SEMANA]],'registro operativa'!$Y$3:$Y$11268,"&lt;0"),"")</f>
        <v/>
      </c>
      <c r="O870" s="6" t="str">
        <f t="shared" si="58"/>
        <v/>
      </c>
      <c r="P870" s="6" t="str">
        <f t="shared" si="59"/>
        <v/>
      </c>
      <c r="Q870" s="23"/>
      <c r="R870" s="23"/>
      <c r="S870" s="23"/>
    </row>
    <row r="871" spans="1:19" x14ac:dyDescent="0.25">
      <c r="A871" s="23"/>
      <c r="B871" s="23"/>
      <c r="C871" s="6">
        <f>IFERROR(COUNTIFS('registro operativa'!$AE$3:$AE$11268,1,'registro operativa'!$G$3:$G$11268,Tabla3[[#This Row],[Nº DE SEMANA]]),"")</f>
        <v>0</v>
      </c>
      <c r="D871" s="6">
        <f>SUMIF(Tabla1[SEMANA],Tabla3[[#This Row],[Nº DE SEMANA]],Tabla1[GROSS])</f>
        <v>0</v>
      </c>
      <c r="E871" s="6">
        <f>SUMIF(Tabla1[SEMANA],Tabla3[[#This Row],[Nº DE SEMANA]],Tabla1[NETO EN PPRO8])</f>
        <v>0</v>
      </c>
      <c r="F871" s="6">
        <f>SUMIF(Tabla1[SEMANA],Tabla3[[#This Row],[Nº DE SEMANA]],Tabla1[FEES])</f>
        <v>0</v>
      </c>
      <c r="G871" s="6" t="str">
        <f t="shared" si="56"/>
        <v/>
      </c>
      <c r="H871" s="6">
        <f>COUNTIF('registro operativa'!$G$3:$G$11268,Tabla3[[#This Row],[Nº DE SEMANA]])</f>
        <v>0</v>
      </c>
      <c r="I871" s="6">
        <f>COUNTIFS('registro operativa'!$G$3:$G$11268,Tabla3[[#This Row],[Nº DE SEMANA]],'registro operativa'!$Y$3:$Y$11268,"&gt;0")</f>
        <v>0</v>
      </c>
      <c r="J871" s="6">
        <f>COUNTIFS('registro operativa'!$G$3:$G$11268,Tabla3[[#This Row],[Nº DE SEMANA]],'registro operativa'!$Y$3:$Y$11268,"&lt;0")</f>
        <v>0</v>
      </c>
      <c r="K871" s="6">
        <f>COUNTIFS('registro operativa'!$H$3:$H$11268,Tabla3[[#This Row],[Nº DE SEMANA]],'registro operativa'!$Y$3:$Y$11268,0)</f>
        <v>0</v>
      </c>
      <c r="L871" s="6" t="str">
        <f t="shared" si="57"/>
        <v/>
      </c>
      <c r="M871" s="6" t="str">
        <f>IFERROR(AVERAGEIFS('registro operativa'!$Y$3:$Y$11268,'registro operativa'!$G$3:$G$11268,Tabla3[[#This Row],[Nº DE SEMANA]],'registro operativa'!$Y$3:$Y$11268,"&gt;0"),"")</f>
        <v/>
      </c>
      <c r="N871" s="6" t="str">
        <f>IFERROR(AVERAGEIFS('registro operativa'!$Y$3:$Y$11268,'registro operativa'!$G$3:$G$11268,Tabla3[[#This Row],[Nº DE SEMANA]],'registro operativa'!$Y$3:$Y$11268,"&lt;0"),"")</f>
        <v/>
      </c>
      <c r="O871" s="6" t="str">
        <f t="shared" si="58"/>
        <v/>
      </c>
      <c r="P871" s="6" t="str">
        <f t="shared" si="59"/>
        <v/>
      </c>
      <c r="Q871" s="23"/>
      <c r="R871" s="23"/>
      <c r="S871" s="23"/>
    </row>
    <row r="872" spans="1:19" x14ac:dyDescent="0.25">
      <c r="A872" s="23"/>
      <c r="B872" s="23"/>
      <c r="C872" s="6">
        <f>IFERROR(COUNTIFS('registro operativa'!$AE$3:$AE$11268,1,'registro operativa'!$G$3:$G$11268,Tabla3[[#This Row],[Nº DE SEMANA]]),"")</f>
        <v>0</v>
      </c>
      <c r="D872" s="6">
        <f>SUMIF(Tabla1[SEMANA],Tabla3[[#This Row],[Nº DE SEMANA]],Tabla1[GROSS])</f>
        <v>0</v>
      </c>
      <c r="E872" s="6">
        <f>SUMIF(Tabla1[SEMANA],Tabla3[[#This Row],[Nº DE SEMANA]],Tabla1[NETO EN PPRO8])</f>
        <v>0</v>
      </c>
      <c r="F872" s="6">
        <f>SUMIF(Tabla1[SEMANA],Tabla3[[#This Row],[Nº DE SEMANA]],Tabla1[FEES])</f>
        <v>0</v>
      </c>
      <c r="G872" s="6" t="str">
        <f t="shared" si="56"/>
        <v/>
      </c>
      <c r="H872" s="6">
        <f>COUNTIF('registro operativa'!$G$3:$G$11268,Tabla3[[#This Row],[Nº DE SEMANA]])</f>
        <v>0</v>
      </c>
      <c r="I872" s="6">
        <f>COUNTIFS('registro operativa'!$G$3:$G$11268,Tabla3[[#This Row],[Nº DE SEMANA]],'registro operativa'!$Y$3:$Y$11268,"&gt;0")</f>
        <v>0</v>
      </c>
      <c r="J872" s="6">
        <f>COUNTIFS('registro operativa'!$G$3:$G$11268,Tabla3[[#This Row],[Nº DE SEMANA]],'registro operativa'!$Y$3:$Y$11268,"&lt;0")</f>
        <v>0</v>
      </c>
      <c r="K872" s="6">
        <f>COUNTIFS('registro operativa'!$H$3:$H$11268,Tabla3[[#This Row],[Nº DE SEMANA]],'registro operativa'!$Y$3:$Y$11268,0)</f>
        <v>0</v>
      </c>
      <c r="L872" s="6" t="str">
        <f t="shared" si="57"/>
        <v/>
      </c>
      <c r="M872" s="6" t="str">
        <f>IFERROR(AVERAGEIFS('registro operativa'!$Y$3:$Y$11268,'registro operativa'!$G$3:$G$11268,Tabla3[[#This Row],[Nº DE SEMANA]],'registro operativa'!$Y$3:$Y$11268,"&gt;0"),"")</f>
        <v/>
      </c>
      <c r="N872" s="6" t="str">
        <f>IFERROR(AVERAGEIFS('registro operativa'!$Y$3:$Y$11268,'registro operativa'!$G$3:$G$11268,Tabla3[[#This Row],[Nº DE SEMANA]],'registro operativa'!$Y$3:$Y$11268,"&lt;0"),"")</f>
        <v/>
      </c>
      <c r="O872" s="6" t="str">
        <f t="shared" si="58"/>
        <v/>
      </c>
      <c r="P872" s="6" t="str">
        <f t="shared" si="59"/>
        <v/>
      </c>
      <c r="Q872" s="23"/>
      <c r="R872" s="23"/>
      <c r="S872" s="23"/>
    </row>
    <row r="873" spans="1:19" x14ac:dyDescent="0.25">
      <c r="A873" s="23"/>
      <c r="B873" s="23"/>
      <c r="C873" s="6">
        <f>IFERROR(COUNTIFS('registro operativa'!$AE$3:$AE$11268,1,'registro operativa'!$G$3:$G$11268,Tabla3[[#This Row],[Nº DE SEMANA]]),"")</f>
        <v>0</v>
      </c>
      <c r="D873" s="6">
        <f>SUMIF(Tabla1[SEMANA],Tabla3[[#This Row],[Nº DE SEMANA]],Tabla1[GROSS])</f>
        <v>0</v>
      </c>
      <c r="E873" s="6">
        <f>SUMIF(Tabla1[SEMANA],Tabla3[[#This Row],[Nº DE SEMANA]],Tabla1[NETO EN PPRO8])</f>
        <v>0</v>
      </c>
      <c r="F873" s="6">
        <f>SUMIF(Tabla1[SEMANA],Tabla3[[#This Row],[Nº DE SEMANA]],Tabla1[FEES])</f>
        <v>0</v>
      </c>
      <c r="G873" s="6" t="str">
        <f t="shared" si="56"/>
        <v/>
      </c>
      <c r="H873" s="6">
        <f>COUNTIF('registro operativa'!$G$3:$G$11268,Tabla3[[#This Row],[Nº DE SEMANA]])</f>
        <v>0</v>
      </c>
      <c r="I873" s="6">
        <f>COUNTIFS('registro operativa'!$G$3:$G$11268,Tabla3[[#This Row],[Nº DE SEMANA]],'registro operativa'!$Y$3:$Y$11268,"&gt;0")</f>
        <v>0</v>
      </c>
      <c r="J873" s="6">
        <f>COUNTIFS('registro operativa'!$G$3:$G$11268,Tabla3[[#This Row],[Nº DE SEMANA]],'registro operativa'!$Y$3:$Y$11268,"&lt;0")</f>
        <v>0</v>
      </c>
      <c r="K873" s="6">
        <f>COUNTIFS('registro operativa'!$H$3:$H$11268,Tabla3[[#This Row],[Nº DE SEMANA]],'registro operativa'!$Y$3:$Y$11268,0)</f>
        <v>0</v>
      </c>
      <c r="L873" s="6" t="str">
        <f t="shared" si="57"/>
        <v/>
      </c>
      <c r="M873" s="6" t="str">
        <f>IFERROR(AVERAGEIFS('registro operativa'!$Y$3:$Y$11268,'registro operativa'!$G$3:$G$11268,Tabla3[[#This Row],[Nº DE SEMANA]],'registro operativa'!$Y$3:$Y$11268,"&gt;0"),"")</f>
        <v/>
      </c>
      <c r="N873" s="6" t="str">
        <f>IFERROR(AVERAGEIFS('registro operativa'!$Y$3:$Y$11268,'registro operativa'!$G$3:$G$11268,Tabla3[[#This Row],[Nº DE SEMANA]],'registro operativa'!$Y$3:$Y$11268,"&lt;0"),"")</f>
        <v/>
      </c>
      <c r="O873" s="6" t="str">
        <f t="shared" si="58"/>
        <v/>
      </c>
      <c r="P873" s="6" t="str">
        <f t="shared" si="59"/>
        <v/>
      </c>
      <c r="Q873" s="23"/>
      <c r="R873" s="23"/>
      <c r="S873" s="23"/>
    </row>
    <row r="874" spans="1:19" x14ac:dyDescent="0.25">
      <c r="A874" s="23"/>
      <c r="B874" s="23"/>
      <c r="C874" s="6">
        <f>IFERROR(COUNTIFS('registro operativa'!$AE$3:$AE$11268,1,'registro operativa'!$G$3:$G$11268,Tabla3[[#This Row],[Nº DE SEMANA]]),"")</f>
        <v>0</v>
      </c>
      <c r="D874" s="6">
        <f>SUMIF(Tabla1[SEMANA],Tabla3[[#This Row],[Nº DE SEMANA]],Tabla1[GROSS])</f>
        <v>0</v>
      </c>
      <c r="E874" s="6">
        <f>SUMIF(Tabla1[SEMANA],Tabla3[[#This Row],[Nº DE SEMANA]],Tabla1[NETO EN PPRO8])</f>
        <v>0</v>
      </c>
      <c r="F874" s="6">
        <f>SUMIF(Tabla1[SEMANA],Tabla3[[#This Row],[Nº DE SEMANA]],Tabla1[FEES])</f>
        <v>0</v>
      </c>
      <c r="G874" s="6" t="str">
        <f t="shared" si="56"/>
        <v/>
      </c>
      <c r="H874" s="6">
        <f>COUNTIF('registro operativa'!$G$3:$G$11268,Tabla3[[#This Row],[Nº DE SEMANA]])</f>
        <v>0</v>
      </c>
      <c r="I874" s="6">
        <f>COUNTIFS('registro operativa'!$G$3:$G$11268,Tabla3[[#This Row],[Nº DE SEMANA]],'registro operativa'!$Y$3:$Y$11268,"&gt;0")</f>
        <v>0</v>
      </c>
      <c r="J874" s="6">
        <f>COUNTIFS('registro operativa'!$G$3:$G$11268,Tabla3[[#This Row],[Nº DE SEMANA]],'registro operativa'!$Y$3:$Y$11268,"&lt;0")</f>
        <v>0</v>
      </c>
      <c r="K874" s="6">
        <f>COUNTIFS('registro operativa'!$H$3:$H$11268,Tabla3[[#This Row],[Nº DE SEMANA]],'registro operativa'!$Y$3:$Y$11268,0)</f>
        <v>0</v>
      </c>
      <c r="L874" s="6" t="str">
        <f t="shared" si="57"/>
        <v/>
      </c>
      <c r="M874" s="6" t="str">
        <f>IFERROR(AVERAGEIFS('registro operativa'!$Y$3:$Y$11268,'registro operativa'!$G$3:$G$11268,Tabla3[[#This Row],[Nº DE SEMANA]],'registro operativa'!$Y$3:$Y$11268,"&gt;0"),"")</f>
        <v/>
      </c>
      <c r="N874" s="6" t="str">
        <f>IFERROR(AVERAGEIFS('registro operativa'!$Y$3:$Y$11268,'registro operativa'!$G$3:$G$11268,Tabla3[[#This Row],[Nº DE SEMANA]],'registro operativa'!$Y$3:$Y$11268,"&lt;0"),"")</f>
        <v/>
      </c>
      <c r="O874" s="6" t="str">
        <f t="shared" si="58"/>
        <v/>
      </c>
      <c r="P874" s="6" t="str">
        <f t="shared" si="59"/>
        <v/>
      </c>
      <c r="Q874" s="23"/>
      <c r="R874" s="23"/>
      <c r="S874" s="23"/>
    </row>
    <row r="875" spans="1:19" x14ac:dyDescent="0.25">
      <c r="A875" s="23"/>
      <c r="B875" s="23"/>
      <c r="C875" s="6">
        <f>IFERROR(COUNTIFS('registro operativa'!$AE$3:$AE$11268,1,'registro operativa'!$G$3:$G$11268,Tabla3[[#This Row],[Nº DE SEMANA]]),"")</f>
        <v>0</v>
      </c>
      <c r="D875" s="6">
        <f>SUMIF(Tabla1[SEMANA],Tabla3[[#This Row],[Nº DE SEMANA]],Tabla1[GROSS])</f>
        <v>0</v>
      </c>
      <c r="E875" s="6">
        <f>SUMIF(Tabla1[SEMANA],Tabla3[[#This Row],[Nº DE SEMANA]],Tabla1[NETO EN PPRO8])</f>
        <v>0</v>
      </c>
      <c r="F875" s="6">
        <f>SUMIF(Tabla1[SEMANA],Tabla3[[#This Row],[Nº DE SEMANA]],Tabla1[FEES])</f>
        <v>0</v>
      </c>
      <c r="G875" s="6" t="str">
        <f t="shared" si="56"/>
        <v/>
      </c>
      <c r="H875" s="6">
        <f>COUNTIF('registro operativa'!$G$3:$G$11268,Tabla3[[#This Row],[Nº DE SEMANA]])</f>
        <v>0</v>
      </c>
      <c r="I875" s="6">
        <f>COUNTIFS('registro operativa'!$G$3:$G$11268,Tabla3[[#This Row],[Nº DE SEMANA]],'registro operativa'!$Y$3:$Y$11268,"&gt;0")</f>
        <v>0</v>
      </c>
      <c r="J875" s="6">
        <f>COUNTIFS('registro operativa'!$G$3:$G$11268,Tabla3[[#This Row],[Nº DE SEMANA]],'registro operativa'!$Y$3:$Y$11268,"&lt;0")</f>
        <v>0</v>
      </c>
      <c r="K875" s="6">
        <f>COUNTIFS('registro operativa'!$H$3:$H$11268,Tabla3[[#This Row],[Nº DE SEMANA]],'registro operativa'!$Y$3:$Y$11268,0)</f>
        <v>0</v>
      </c>
      <c r="L875" s="6" t="str">
        <f t="shared" si="57"/>
        <v/>
      </c>
      <c r="M875" s="6" t="str">
        <f>IFERROR(AVERAGEIFS('registro operativa'!$Y$3:$Y$11268,'registro operativa'!$G$3:$G$11268,Tabla3[[#This Row],[Nº DE SEMANA]],'registro operativa'!$Y$3:$Y$11268,"&gt;0"),"")</f>
        <v/>
      </c>
      <c r="N875" s="6" t="str">
        <f>IFERROR(AVERAGEIFS('registro operativa'!$Y$3:$Y$11268,'registro operativa'!$G$3:$G$11268,Tabla3[[#This Row],[Nº DE SEMANA]],'registro operativa'!$Y$3:$Y$11268,"&lt;0"),"")</f>
        <v/>
      </c>
      <c r="O875" s="6" t="str">
        <f t="shared" si="58"/>
        <v/>
      </c>
      <c r="P875" s="6" t="str">
        <f t="shared" si="59"/>
        <v/>
      </c>
      <c r="Q875" s="23"/>
      <c r="R875" s="23"/>
      <c r="S875" s="23"/>
    </row>
    <row r="876" spans="1:19" x14ac:dyDescent="0.25">
      <c r="A876" s="23"/>
      <c r="B876" s="23"/>
      <c r="C876" s="6">
        <f>IFERROR(COUNTIFS('registro operativa'!$AE$3:$AE$11268,1,'registro operativa'!$G$3:$G$11268,Tabla3[[#This Row],[Nº DE SEMANA]]),"")</f>
        <v>0</v>
      </c>
      <c r="D876" s="6">
        <f>SUMIF(Tabla1[SEMANA],Tabla3[[#This Row],[Nº DE SEMANA]],Tabla1[GROSS])</f>
        <v>0</v>
      </c>
      <c r="E876" s="6">
        <f>SUMIF(Tabla1[SEMANA],Tabla3[[#This Row],[Nº DE SEMANA]],Tabla1[NETO EN PPRO8])</f>
        <v>0</v>
      </c>
      <c r="F876" s="6">
        <f>SUMIF(Tabla1[SEMANA],Tabla3[[#This Row],[Nº DE SEMANA]],Tabla1[FEES])</f>
        <v>0</v>
      </c>
      <c r="G876" s="6" t="str">
        <f t="shared" si="56"/>
        <v/>
      </c>
      <c r="H876" s="6">
        <f>COUNTIF('registro operativa'!$G$3:$G$11268,Tabla3[[#This Row],[Nº DE SEMANA]])</f>
        <v>0</v>
      </c>
      <c r="I876" s="6">
        <f>COUNTIFS('registro operativa'!$G$3:$G$11268,Tabla3[[#This Row],[Nº DE SEMANA]],'registro operativa'!$Y$3:$Y$11268,"&gt;0")</f>
        <v>0</v>
      </c>
      <c r="J876" s="6">
        <f>COUNTIFS('registro operativa'!$G$3:$G$11268,Tabla3[[#This Row],[Nº DE SEMANA]],'registro operativa'!$Y$3:$Y$11268,"&lt;0")</f>
        <v>0</v>
      </c>
      <c r="K876" s="6">
        <f>COUNTIFS('registro operativa'!$H$3:$H$11268,Tabla3[[#This Row],[Nº DE SEMANA]],'registro operativa'!$Y$3:$Y$11268,0)</f>
        <v>0</v>
      </c>
      <c r="L876" s="6" t="str">
        <f t="shared" si="57"/>
        <v/>
      </c>
      <c r="M876" s="6" t="str">
        <f>IFERROR(AVERAGEIFS('registro operativa'!$Y$3:$Y$11268,'registro operativa'!$G$3:$G$11268,Tabla3[[#This Row],[Nº DE SEMANA]],'registro operativa'!$Y$3:$Y$11268,"&gt;0"),"")</f>
        <v/>
      </c>
      <c r="N876" s="6" t="str">
        <f>IFERROR(AVERAGEIFS('registro operativa'!$Y$3:$Y$11268,'registro operativa'!$G$3:$G$11268,Tabla3[[#This Row],[Nº DE SEMANA]],'registro operativa'!$Y$3:$Y$11268,"&lt;0"),"")</f>
        <v/>
      </c>
      <c r="O876" s="6" t="str">
        <f t="shared" si="58"/>
        <v/>
      </c>
      <c r="P876" s="6" t="str">
        <f t="shared" si="59"/>
        <v/>
      </c>
      <c r="Q876" s="23"/>
      <c r="R876" s="23"/>
      <c r="S876" s="23"/>
    </row>
    <row r="877" spans="1:19" x14ac:dyDescent="0.25">
      <c r="A877" s="23"/>
      <c r="B877" s="23"/>
      <c r="C877" s="6">
        <f>IFERROR(COUNTIFS('registro operativa'!$AE$3:$AE$11268,1,'registro operativa'!$G$3:$G$11268,Tabla3[[#This Row],[Nº DE SEMANA]]),"")</f>
        <v>0</v>
      </c>
      <c r="D877" s="6">
        <f>SUMIF(Tabla1[SEMANA],Tabla3[[#This Row],[Nº DE SEMANA]],Tabla1[GROSS])</f>
        <v>0</v>
      </c>
      <c r="E877" s="6">
        <f>SUMIF(Tabla1[SEMANA],Tabla3[[#This Row],[Nº DE SEMANA]],Tabla1[NETO EN PPRO8])</f>
        <v>0</v>
      </c>
      <c r="F877" s="6">
        <f>SUMIF(Tabla1[SEMANA],Tabla3[[#This Row],[Nº DE SEMANA]],Tabla1[FEES])</f>
        <v>0</v>
      </c>
      <c r="G877" s="6" t="str">
        <f t="shared" si="56"/>
        <v/>
      </c>
      <c r="H877" s="6">
        <f>COUNTIF('registro operativa'!$G$3:$G$11268,Tabla3[[#This Row],[Nº DE SEMANA]])</f>
        <v>0</v>
      </c>
      <c r="I877" s="6">
        <f>COUNTIFS('registro operativa'!$G$3:$G$11268,Tabla3[[#This Row],[Nº DE SEMANA]],'registro operativa'!$Y$3:$Y$11268,"&gt;0")</f>
        <v>0</v>
      </c>
      <c r="J877" s="6">
        <f>COUNTIFS('registro operativa'!$G$3:$G$11268,Tabla3[[#This Row],[Nº DE SEMANA]],'registro operativa'!$Y$3:$Y$11268,"&lt;0")</f>
        <v>0</v>
      </c>
      <c r="K877" s="6">
        <f>COUNTIFS('registro operativa'!$H$3:$H$11268,Tabla3[[#This Row],[Nº DE SEMANA]],'registro operativa'!$Y$3:$Y$11268,0)</f>
        <v>0</v>
      </c>
      <c r="L877" s="6" t="str">
        <f t="shared" si="57"/>
        <v/>
      </c>
      <c r="M877" s="6" t="str">
        <f>IFERROR(AVERAGEIFS('registro operativa'!$Y$3:$Y$11268,'registro operativa'!$G$3:$G$11268,Tabla3[[#This Row],[Nº DE SEMANA]],'registro operativa'!$Y$3:$Y$11268,"&gt;0"),"")</f>
        <v/>
      </c>
      <c r="N877" s="6" t="str">
        <f>IFERROR(AVERAGEIFS('registro operativa'!$Y$3:$Y$11268,'registro operativa'!$G$3:$G$11268,Tabla3[[#This Row],[Nº DE SEMANA]],'registro operativa'!$Y$3:$Y$11268,"&lt;0"),"")</f>
        <v/>
      </c>
      <c r="O877" s="6" t="str">
        <f t="shared" si="58"/>
        <v/>
      </c>
      <c r="P877" s="6" t="str">
        <f t="shared" si="59"/>
        <v/>
      </c>
      <c r="Q877" s="23"/>
      <c r="R877" s="23"/>
      <c r="S877" s="23"/>
    </row>
    <row r="878" spans="1:19" x14ac:dyDescent="0.25">
      <c r="A878" s="23"/>
      <c r="B878" s="23"/>
      <c r="C878" s="6">
        <f>IFERROR(COUNTIFS('registro operativa'!$AE$3:$AE$11268,1,'registro operativa'!$G$3:$G$11268,Tabla3[[#This Row],[Nº DE SEMANA]]),"")</f>
        <v>0</v>
      </c>
      <c r="D878" s="6">
        <f>SUMIF(Tabla1[SEMANA],Tabla3[[#This Row],[Nº DE SEMANA]],Tabla1[GROSS])</f>
        <v>0</v>
      </c>
      <c r="E878" s="6">
        <f>SUMIF(Tabla1[SEMANA],Tabla3[[#This Row],[Nº DE SEMANA]],Tabla1[NETO EN PPRO8])</f>
        <v>0</v>
      </c>
      <c r="F878" s="6">
        <f>SUMIF(Tabla1[SEMANA],Tabla3[[#This Row],[Nº DE SEMANA]],Tabla1[FEES])</f>
        <v>0</v>
      </c>
      <c r="G878" s="6" t="str">
        <f t="shared" si="56"/>
        <v/>
      </c>
      <c r="H878" s="6">
        <f>COUNTIF('registro operativa'!$G$3:$G$11268,Tabla3[[#This Row],[Nº DE SEMANA]])</f>
        <v>0</v>
      </c>
      <c r="I878" s="6">
        <f>COUNTIFS('registro operativa'!$G$3:$G$11268,Tabla3[[#This Row],[Nº DE SEMANA]],'registro operativa'!$Y$3:$Y$11268,"&gt;0")</f>
        <v>0</v>
      </c>
      <c r="J878" s="6">
        <f>COUNTIFS('registro operativa'!$G$3:$G$11268,Tabla3[[#This Row],[Nº DE SEMANA]],'registro operativa'!$Y$3:$Y$11268,"&lt;0")</f>
        <v>0</v>
      </c>
      <c r="K878" s="6">
        <f>COUNTIFS('registro operativa'!$H$3:$H$11268,Tabla3[[#This Row],[Nº DE SEMANA]],'registro operativa'!$Y$3:$Y$11268,0)</f>
        <v>0</v>
      </c>
      <c r="L878" s="6" t="str">
        <f t="shared" si="57"/>
        <v/>
      </c>
      <c r="M878" s="6" t="str">
        <f>IFERROR(AVERAGEIFS('registro operativa'!$Y$3:$Y$11268,'registro operativa'!$G$3:$G$11268,Tabla3[[#This Row],[Nº DE SEMANA]],'registro operativa'!$Y$3:$Y$11268,"&gt;0"),"")</f>
        <v/>
      </c>
      <c r="N878" s="6" t="str">
        <f>IFERROR(AVERAGEIFS('registro operativa'!$Y$3:$Y$11268,'registro operativa'!$G$3:$G$11268,Tabla3[[#This Row],[Nº DE SEMANA]],'registro operativa'!$Y$3:$Y$11268,"&lt;0"),"")</f>
        <v/>
      </c>
      <c r="O878" s="6" t="str">
        <f t="shared" si="58"/>
        <v/>
      </c>
      <c r="P878" s="6" t="str">
        <f t="shared" si="59"/>
        <v/>
      </c>
      <c r="Q878" s="23"/>
      <c r="R878" s="23"/>
      <c r="S878" s="23"/>
    </row>
    <row r="879" spans="1:19" x14ac:dyDescent="0.25">
      <c r="A879" s="23"/>
      <c r="B879" s="23"/>
      <c r="C879" s="6">
        <f>IFERROR(COUNTIFS('registro operativa'!$AE$3:$AE$11268,1,'registro operativa'!$G$3:$G$11268,Tabla3[[#This Row],[Nº DE SEMANA]]),"")</f>
        <v>0</v>
      </c>
      <c r="D879" s="6">
        <f>SUMIF(Tabla1[SEMANA],Tabla3[[#This Row],[Nº DE SEMANA]],Tabla1[GROSS])</f>
        <v>0</v>
      </c>
      <c r="E879" s="6">
        <f>SUMIF(Tabla1[SEMANA],Tabla3[[#This Row],[Nº DE SEMANA]],Tabla1[NETO EN PPRO8])</f>
        <v>0</v>
      </c>
      <c r="F879" s="6">
        <f>SUMIF(Tabla1[SEMANA],Tabla3[[#This Row],[Nº DE SEMANA]],Tabla1[FEES])</f>
        <v>0</v>
      </c>
      <c r="G879" s="6" t="str">
        <f t="shared" si="56"/>
        <v/>
      </c>
      <c r="H879" s="6">
        <f>COUNTIF('registro operativa'!$G$3:$G$11268,Tabla3[[#This Row],[Nº DE SEMANA]])</f>
        <v>0</v>
      </c>
      <c r="I879" s="6">
        <f>COUNTIFS('registro operativa'!$G$3:$G$11268,Tabla3[[#This Row],[Nº DE SEMANA]],'registro operativa'!$Y$3:$Y$11268,"&gt;0")</f>
        <v>0</v>
      </c>
      <c r="J879" s="6">
        <f>COUNTIFS('registro operativa'!$G$3:$G$11268,Tabla3[[#This Row],[Nº DE SEMANA]],'registro operativa'!$Y$3:$Y$11268,"&lt;0")</f>
        <v>0</v>
      </c>
      <c r="K879" s="6">
        <f>COUNTIFS('registro operativa'!$H$3:$H$11268,Tabla3[[#This Row],[Nº DE SEMANA]],'registro operativa'!$Y$3:$Y$11268,0)</f>
        <v>0</v>
      </c>
      <c r="L879" s="6" t="str">
        <f t="shared" si="57"/>
        <v/>
      </c>
      <c r="M879" s="6" t="str">
        <f>IFERROR(AVERAGEIFS('registro operativa'!$Y$3:$Y$11268,'registro operativa'!$G$3:$G$11268,Tabla3[[#This Row],[Nº DE SEMANA]],'registro operativa'!$Y$3:$Y$11268,"&gt;0"),"")</f>
        <v/>
      </c>
      <c r="N879" s="6" t="str">
        <f>IFERROR(AVERAGEIFS('registro operativa'!$Y$3:$Y$11268,'registro operativa'!$G$3:$G$11268,Tabla3[[#This Row],[Nº DE SEMANA]],'registro operativa'!$Y$3:$Y$11268,"&lt;0"),"")</f>
        <v/>
      </c>
      <c r="O879" s="6" t="str">
        <f t="shared" si="58"/>
        <v/>
      </c>
      <c r="P879" s="6" t="str">
        <f t="shared" si="59"/>
        <v/>
      </c>
      <c r="Q879" s="23"/>
      <c r="R879" s="23"/>
      <c r="S879" s="23"/>
    </row>
    <row r="880" spans="1:19" x14ac:dyDescent="0.25">
      <c r="A880" s="23"/>
      <c r="B880" s="23"/>
      <c r="C880" s="6">
        <f>IFERROR(COUNTIFS('registro operativa'!$AE$3:$AE$11268,1,'registro operativa'!$G$3:$G$11268,Tabla3[[#This Row],[Nº DE SEMANA]]),"")</f>
        <v>0</v>
      </c>
      <c r="D880" s="6">
        <f>SUMIF(Tabla1[SEMANA],Tabla3[[#This Row],[Nº DE SEMANA]],Tabla1[GROSS])</f>
        <v>0</v>
      </c>
      <c r="E880" s="6">
        <f>SUMIF(Tabla1[SEMANA],Tabla3[[#This Row],[Nº DE SEMANA]],Tabla1[NETO EN PPRO8])</f>
        <v>0</v>
      </c>
      <c r="F880" s="6">
        <f>SUMIF(Tabla1[SEMANA],Tabla3[[#This Row],[Nº DE SEMANA]],Tabla1[FEES])</f>
        <v>0</v>
      </c>
      <c r="G880" s="6" t="str">
        <f t="shared" si="56"/>
        <v/>
      </c>
      <c r="H880" s="6">
        <f>COUNTIF('registro operativa'!$G$3:$G$11268,Tabla3[[#This Row],[Nº DE SEMANA]])</f>
        <v>0</v>
      </c>
      <c r="I880" s="6">
        <f>COUNTIFS('registro operativa'!$G$3:$G$11268,Tabla3[[#This Row],[Nº DE SEMANA]],'registro operativa'!$Y$3:$Y$11268,"&gt;0")</f>
        <v>0</v>
      </c>
      <c r="J880" s="6">
        <f>COUNTIFS('registro operativa'!$G$3:$G$11268,Tabla3[[#This Row],[Nº DE SEMANA]],'registro operativa'!$Y$3:$Y$11268,"&lt;0")</f>
        <v>0</v>
      </c>
      <c r="K880" s="6">
        <f>COUNTIFS('registro operativa'!$H$3:$H$11268,Tabla3[[#This Row],[Nº DE SEMANA]],'registro operativa'!$Y$3:$Y$11268,0)</f>
        <v>0</v>
      </c>
      <c r="L880" s="6" t="str">
        <f t="shared" si="57"/>
        <v/>
      </c>
      <c r="M880" s="6" t="str">
        <f>IFERROR(AVERAGEIFS('registro operativa'!$Y$3:$Y$11268,'registro operativa'!$G$3:$G$11268,Tabla3[[#This Row],[Nº DE SEMANA]],'registro operativa'!$Y$3:$Y$11268,"&gt;0"),"")</f>
        <v/>
      </c>
      <c r="N880" s="6" t="str">
        <f>IFERROR(AVERAGEIFS('registro operativa'!$Y$3:$Y$11268,'registro operativa'!$G$3:$G$11268,Tabla3[[#This Row],[Nº DE SEMANA]],'registro operativa'!$Y$3:$Y$11268,"&lt;0"),"")</f>
        <v/>
      </c>
      <c r="O880" s="6" t="str">
        <f t="shared" si="58"/>
        <v/>
      </c>
      <c r="P880" s="6" t="str">
        <f t="shared" si="59"/>
        <v/>
      </c>
      <c r="Q880" s="23"/>
      <c r="R880" s="23"/>
      <c r="S880" s="23"/>
    </row>
    <row r="881" spans="1:19" x14ac:dyDescent="0.25">
      <c r="A881" s="23"/>
      <c r="B881" s="23"/>
      <c r="C881" s="6">
        <f>IFERROR(COUNTIFS('registro operativa'!$AE$3:$AE$11268,1,'registro operativa'!$G$3:$G$11268,Tabla3[[#This Row],[Nº DE SEMANA]]),"")</f>
        <v>0</v>
      </c>
      <c r="D881" s="6">
        <f>SUMIF(Tabla1[SEMANA],Tabla3[[#This Row],[Nº DE SEMANA]],Tabla1[GROSS])</f>
        <v>0</v>
      </c>
      <c r="E881" s="6">
        <f>SUMIF(Tabla1[SEMANA],Tabla3[[#This Row],[Nº DE SEMANA]],Tabla1[NETO EN PPRO8])</f>
        <v>0</v>
      </c>
      <c r="F881" s="6">
        <f>SUMIF(Tabla1[SEMANA],Tabla3[[#This Row],[Nº DE SEMANA]],Tabla1[FEES])</f>
        <v>0</v>
      </c>
      <c r="G881" s="6" t="str">
        <f t="shared" si="56"/>
        <v/>
      </c>
      <c r="H881" s="6">
        <f>COUNTIF('registro operativa'!$G$3:$G$11268,Tabla3[[#This Row],[Nº DE SEMANA]])</f>
        <v>0</v>
      </c>
      <c r="I881" s="6">
        <f>COUNTIFS('registro operativa'!$G$3:$G$11268,Tabla3[[#This Row],[Nº DE SEMANA]],'registro operativa'!$Y$3:$Y$11268,"&gt;0")</f>
        <v>0</v>
      </c>
      <c r="J881" s="6">
        <f>COUNTIFS('registro operativa'!$G$3:$G$11268,Tabla3[[#This Row],[Nº DE SEMANA]],'registro operativa'!$Y$3:$Y$11268,"&lt;0")</f>
        <v>0</v>
      </c>
      <c r="K881" s="6">
        <f>COUNTIFS('registro operativa'!$H$3:$H$11268,Tabla3[[#This Row],[Nº DE SEMANA]],'registro operativa'!$Y$3:$Y$11268,0)</f>
        <v>0</v>
      </c>
      <c r="L881" s="6" t="str">
        <f t="shared" si="57"/>
        <v/>
      </c>
      <c r="M881" s="6" t="str">
        <f>IFERROR(AVERAGEIFS('registro operativa'!$Y$3:$Y$11268,'registro operativa'!$G$3:$G$11268,Tabla3[[#This Row],[Nº DE SEMANA]],'registro operativa'!$Y$3:$Y$11268,"&gt;0"),"")</f>
        <v/>
      </c>
      <c r="N881" s="6" t="str">
        <f>IFERROR(AVERAGEIFS('registro operativa'!$Y$3:$Y$11268,'registro operativa'!$G$3:$G$11268,Tabla3[[#This Row],[Nº DE SEMANA]],'registro operativa'!$Y$3:$Y$11268,"&lt;0"),"")</f>
        <v/>
      </c>
      <c r="O881" s="6" t="str">
        <f t="shared" si="58"/>
        <v/>
      </c>
      <c r="P881" s="6" t="str">
        <f t="shared" si="59"/>
        <v/>
      </c>
      <c r="Q881" s="23"/>
      <c r="R881" s="23"/>
      <c r="S881" s="23"/>
    </row>
    <row r="882" spans="1:19" x14ac:dyDescent="0.25">
      <c r="A882" s="23"/>
      <c r="B882" s="23"/>
      <c r="C882" s="6">
        <f>IFERROR(COUNTIFS('registro operativa'!$AE$3:$AE$11268,1,'registro operativa'!$G$3:$G$11268,Tabla3[[#This Row],[Nº DE SEMANA]]),"")</f>
        <v>0</v>
      </c>
      <c r="D882" s="6">
        <f>SUMIF(Tabla1[SEMANA],Tabla3[[#This Row],[Nº DE SEMANA]],Tabla1[GROSS])</f>
        <v>0</v>
      </c>
      <c r="E882" s="6">
        <f>SUMIF(Tabla1[SEMANA],Tabla3[[#This Row],[Nº DE SEMANA]],Tabla1[NETO EN PPRO8])</f>
        <v>0</v>
      </c>
      <c r="F882" s="6">
        <f>SUMIF(Tabla1[SEMANA],Tabla3[[#This Row],[Nº DE SEMANA]],Tabla1[FEES])</f>
        <v>0</v>
      </c>
      <c r="G882" s="6" t="str">
        <f t="shared" si="56"/>
        <v/>
      </c>
      <c r="H882" s="6">
        <f>COUNTIF('registro operativa'!$G$3:$G$11268,Tabla3[[#This Row],[Nº DE SEMANA]])</f>
        <v>0</v>
      </c>
      <c r="I882" s="6">
        <f>COUNTIFS('registro operativa'!$G$3:$G$11268,Tabla3[[#This Row],[Nº DE SEMANA]],'registro operativa'!$Y$3:$Y$11268,"&gt;0")</f>
        <v>0</v>
      </c>
      <c r="J882" s="6">
        <f>COUNTIFS('registro operativa'!$G$3:$G$11268,Tabla3[[#This Row],[Nº DE SEMANA]],'registro operativa'!$Y$3:$Y$11268,"&lt;0")</f>
        <v>0</v>
      </c>
      <c r="K882" s="6">
        <f>COUNTIFS('registro operativa'!$H$3:$H$11268,Tabla3[[#This Row],[Nº DE SEMANA]],'registro operativa'!$Y$3:$Y$11268,0)</f>
        <v>0</v>
      </c>
      <c r="L882" s="6" t="str">
        <f t="shared" si="57"/>
        <v/>
      </c>
      <c r="M882" s="6" t="str">
        <f>IFERROR(AVERAGEIFS('registro operativa'!$Y$3:$Y$11268,'registro operativa'!$G$3:$G$11268,Tabla3[[#This Row],[Nº DE SEMANA]],'registro operativa'!$Y$3:$Y$11268,"&gt;0"),"")</f>
        <v/>
      </c>
      <c r="N882" s="6" t="str">
        <f>IFERROR(AVERAGEIFS('registro operativa'!$Y$3:$Y$11268,'registro operativa'!$G$3:$G$11268,Tabla3[[#This Row],[Nº DE SEMANA]],'registro operativa'!$Y$3:$Y$11268,"&lt;0"),"")</f>
        <v/>
      </c>
      <c r="O882" s="6" t="str">
        <f t="shared" si="58"/>
        <v/>
      </c>
      <c r="P882" s="6" t="str">
        <f t="shared" si="59"/>
        <v/>
      </c>
      <c r="Q882" s="23"/>
      <c r="R882" s="23"/>
      <c r="S882" s="23"/>
    </row>
    <row r="883" spans="1:19" x14ac:dyDescent="0.25">
      <c r="A883" s="23"/>
      <c r="B883" s="23"/>
      <c r="C883" s="6">
        <f>IFERROR(COUNTIFS('registro operativa'!$AE$3:$AE$11268,1,'registro operativa'!$G$3:$G$11268,Tabla3[[#This Row],[Nº DE SEMANA]]),"")</f>
        <v>0</v>
      </c>
      <c r="D883" s="6">
        <f>SUMIF(Tabla1[SEMANA],Tabla3[[#This Row],[Nº DE SEMANA]],Tabla1[GROSS])</f>
        <v>0</v>
      </c>
      <c r="E883" s="6">
        <f>SUMIF(Tabla1[SEMANA],Tabla3[[#This Row],[Nº DE SEMANA]],Tabla1[NETO EN PPRO8])</f>
        <v>0</v>
      </c>
      <c r="F883" s="6">
        <f>SUMIF(Tabla1[SEMANA],Tabla3[[#This Row],[Nº DE SEMANA]],Tabla1[FEES])</f>
        <v>0</v>
      </c>
      <c r="G883" s="6" t="str">
        <f t="shared" si="56"/>
        <v/>
      </c>
      <c r="H883" s="6">
        <f>COUNTIF('registro operativa'!$G$3:$G$11268,Tabla3[[#This Row],[Nº DE SEMANA]])</f>
        <v>0</v>
      </c>
      <c r="I883" s="6">
        <f>COUNTIFS('registro operativa'!$G$3:$G$11268,Tabla3[[#This Row],[Nº DE SEMANA]],'registro operativa'!$Y$3:$Y$11268,"&gt;0")</f>
        <v>0</v>
      </c>
      <c r="J883" s="6">
        <f>COUNTIFS('registro operativa'!$G$3:$G$11268,Tabla3[[#This Row],[Nº DE SEMANA]],'registro operativa'!$Y$3:$Y$11268,"&lt;0")</f>
        <v>0</v>
      </c>
      <c r="K883" s="6">
        <f>COUNTIFS('registro operativa'!$H$3:$H$11268,Tabla3[[#This Row],[Nº DE SEMANA]],'registro operativa'!$Y$3:$Y$11268,0)</f>
        <v>0</v>
      </c>
      <c r="L883" s="6" t="str">
        <f t="shared" si="57"/>
        <v/>
      </c>
      <c r="M883" s="6" t="str">
        <f>IFERROR(AVERAGEIFS('registro operativa'!$Y$3:$Y$11268,'registro operativa'!$G$3:$G$11268,Tabla3[[#This Row],[Nº DE SEMANA]],'registro operativa'!$Y$3:$Y$11268,"&gt;0"),"")</f>
        <v/>
      </c>
      <c r="N883" s="6" t="str">
        <f>IFERROR(AVERAGEIFS('registro operativa'!$Y$3:$Y$11268,'registro operativa'!$G$3:$G$11268,Tabla3[[#This Row],[Nº DE SEMANA]],'registro operativa'!$Y$3:$Y$11268,"&lt;0"),"")</f>
        <v/>
      </c>
      <c r="O883" s="6" t="str">
        <f t="shared" si="58"/>
        <v/>
      </c>
      <c r="P883" s="6" t="str">
        <f t="shared" si="59"/>
        <v/>
      </c>
      <c r="Q883" s="23"/>
      <c r="R883" s="23"/>
      <c r="S883" s="23"/>
    </row>
    <row r="884" spans="1:19" x14ac:dyDescent="0.25">
      <c r="A884" s="23"/>
      <c r="B884" s="23"/>
      <c r="C884" s="6">
        <f>IFERROR(COUNTIFS('registro operativa'!$AE$3:$AE$11268,1,'registro operativa'!$G$3:$G$11268,Tabla3[[#This Row],[Nº DE SEMANA]]),"")</f>
        <v>0</v>
      </c>
      <c r="D884" s="6">
        <f>SUMIF(Tabla1[SEMANA],Tabla3[[#This Row],[Nº DE SEMANA]],Tabla1[GROSS])</f>
        <v>0</v>
      </c>
      <c r="E884" s="6">
        <f>SUMIF(Tabla1[SEMANA],Tabla3[[#This Row],[Nº DE SEMANA]],Tabla1[NETO EN PPRO8])</f>
        <v>0</v>
      </c>
      <c r="F884" s="6">
        <f>SUMIF(Tabla1[SEMANA],Tabla3[[#This Row],[Nº DE SEMANA]],Tabla1[FEES])</f>
        <v>0</v>
      </c>
      <c r="G884" s="6" t="str">
        <f t="shared" si="56"/>
        <v/>
      </c>
      <c r="H884" s="6">
        <f>COUNTIF('registro operativa'!$G$3:$G$11268,Tabla3[[#This Row],[Nº DE SEMANA]])</f>
        <v>0</v>
      </c>
      <c r="I884" s="6">
        <f>COUNTIFS('registro operativa'!$G$3:$G$11268,Tabla3[[#This Row],[Nº DE SEMANA]],'registro operativa'!$Y$3:$Y$11268,"&gt;0")</f>
        <v>0</v>
      </c>
      <c r="J884" s="6">
        <f>COUNTIFS('registro operativa'!$G$3:$G$11268,Tabla3[[#This Row],[Nº DE SEMANA]],'registro operativa'!$Y$3:$Y$11268,"&lt;0")</f>
        <v>0</v>
      </c>
      <c r="K884" s="6">
        <f>COUNTIFS('registro operativa'!$H$3:$H$11268,Tabla3[[#This Row],[Nº DE SEMANA]],'registro operativa'!$Y$3:$Y$11268,0)</f>
        <v>0</v>
      </c>
      <c r="L884" s="6" t="str">
        <f t="shared" si="57"/>
        <v/>
      </c>
      <c r="M884" s="6" t="str">
        <f>IFERROR(AVERAGEIFS('registro operativa'!$Y$3:$Y$11268,'registro operativa'!$G$3:$G$11268,Tabla3[[#This Row],[Nº DE SEMANA]],'registro operativa'!$Y$3:$Y$11268,"&gt;0"),"")</f>
        <v/>
      </c>
      <c r="N884" s="6" t="str">
        <f>IFERROR(AVERAGEIFS('registro operativa'!$Y$3:$Y$11268,'registro operativa'!$G$3:$G$11268,Tabla3[[#This Row],[Nº DE SEMANA]],'registro operativa'!$Y$3:$Y$11268,"&lt;0"),"")</f>
        <v/>
      </c>
      <c r="O884" s="6" t="str">
        <f t="shared" si="58"/>
        <v/>
      </c>
      <c r="P884" s="6" t="str">
        <f t="shared" si="59"/>
        <v/>
      </c>
      <c r="Q884" s="23"/>
      <c r="R884" s="23"/>
      <c r="S884" s="23"/>
    </row>
    <row r="885" spans="1:19" x14ac:dyDescent="0.25">
      <c r="A885" s="23"/>
      <c r="B885" s="23"/>
      <c r="C885" s="6">
        <f>IFERROR(COUNTIFS('registro operativa'!$AE$3:$AE$11268,1,'registro operativa'!$G$3:$G$11268,Tabla3[[#This Row],[Nº DE SEMANA]]),"")</f>
        <v>0</v>
      </c>
      <c r="D885" s="6">
        <f>SUMIF(Tabla1[SEMANA],Tabla3[[#This Row],[Nº DE SEMANA]],Tabla1[GROSS])</f>
        <v>0</v>
      </c>
      <c r="E885" s="6">
        <f>SUMIF(Tabla1[SEMANA],Tabla3[[#This Row],[Nº DE SEMANA]],Tabla1[NETO EN PPRO8])</f>
        <v>0</v>
      </c>
      <c r="F885" s="6">
        <f>SUMIF(Tabla1[SEMANA],Tabla3[[#This Row],[Nº DE SEMANA]],Tabla1[FEES])</f>
        <v>0</v>
      </c>
      <c r="G885" s="6" t="str">
        <f t="shared" si="56"/>
        <v/>
      </c>
      <c r="H885" s="6">
        <f>COUNTIF('registro operativa'!$G$3:$G$11268,Tabla3[[#This Row],[Nº DE SEMANA]])</f>
        <v>0</v>
      </c>
      <c r="I885" s="6">
        <f>COUNTIFS('registro operativa'!$G$3:$G$11268,Tabla3[[#This Row],[Nº DE SEMANA]],'registro operativa'!$Y$3:$Y$11268,"&gt;0")</f>
        <v>0</v>
      </c>
      <c r="J885" s="6">
        <f>COUNTIFS('registro operativa'!$G$3:$G$11268,Tabla3[[#This Row],[Nº DE SEMANA]],'registro operativa'!$Y$3:$Y$11268,"&lt;0")</f>
        <v>0</v>
      </c>
      <c r="K885" s="6">
        <f>COUNTIFS('registro operativa'!$H$3:$H$11268,Tabla3[[#This Row],[Nº DE SEMANA]],'registro operativa'!$Y$3:$Y$11268,0)</f>
        <v>0</v>
      </c>
      <c r="L885" s="6" t="str">
        <f t="shared" si="57"/>
        <v/>
      </c>
      <c r="M885" s="6" t="str">
        <f>IFERROR(AVERAGEIFS('registro operativa'!$Y$3:$Y$11268,'registro operativa'!$G$3:$G$11268,Tabla3[[#This Row],[Nº DE SEMANA]],'registro operativa'!$Y$3:$Y$11268,"&gt;0"),"")</f>
        <v/>
      </c>
      <c r="N885" s="6" t="str">
        <f>IFERROR(AVERAGEIFS('registro operativa'!$Y$3:$Y$11268,'registro operativa'!$G$3:$G$11268,Tabla3[[#This Row],[Nº DE SEMANA]],'registro operativa'!$Y$3:$Y$11268,"&lt;0"),"")</f>
        <v/>
      </c>
      <c r="O885" s="6" t="str">
        <f t="shared" si="58"/>
        <v/>
      </c>
      <c r="P885" s="6" t="str">
        <f t="shared" si="59"/>
        <v/>
      </c>
      <c r="Q885" s="23"/>
      <c r="R885" s="23"/>
      <c r="S885" s="23"/>
    </row>
    <row r="886" spans="1:19" x14ac:dyDescent="0.25">
      <c r="A886" s="23"/>
      <c r="B886" s="23"/>
      <c r="C886" s="6">
        <f>IFERROR(COUNTIFS('registro operativa'!$AE$3:$AE$11268,1,'registro operativa'!$G$3:$G$11268,Tabla3[[#This Row],[Nº DE SEMANA]]),"")</f>
        <v>0</v>
      </c>
      <c r="D886" s="6">
        <f>SUMIF(Tabla1[SEMANA],Tabla3[[#This Row],[Nº DE SEMANA]],Tabla1[GROSS])</f>
        <v>0</v>
      </c>
      <c r="E886" s="6">
        <f>SUMIF(Tabla1[SEMANA],Tabla3[[#This Row],[Nº DE SEMANA]],Tabla1[NETO EN PPRO8])</f>
        <v>0</v>
      </c>
      <c r="F886" s="6">
        <f>SUMIF(Tabla1[SEMANA],Tabla3[[#This Row],[Nº DE SEMANA]],Tabla1[FEES])</f>
        <v>0</v>
      </c>
      <c r="G886" s="6" t="str">
        <f t="shared" si="56"/>
        <v/>
      </c>
      <c r="H886" s="6">
        <f>COUNTIF('registro operativa'!$G$3:$G$11268,Tabla3[[#This Row],[Nº DE SEMANA]])</f>
        <v>0</v>
      </c>
      <c r="I886" s="6">
        <f>COUNTIFS('registro operativa'!$G$3:$G$11268,Tabla3[[#This Row],[Nº DE SEMANA]],'registro operativa'!$Y$3:$Y$11268,"&gt;0")</f>
        <v>0</v>
      </c>
      <c r="J886" s="6">
        <f>COUNTIFS('registro operativa'!$G$3:$G$11268,Tabla3[[#This Row],[Nº DE SEMANA]],'registro operativa'!$Y$3:$Y$11268,"&lt;0")</f>
        <v>0</v>
      </c>
      <c r="K886" s="6">
        <f>COUNTIFS('registro operativa'!$H$3:$H$11268,Tabla3[[#This Row],[Nº DE SEMANA]],'registro operativa'!$Y$3:$Y$11268,0)</f>
        <v>0</v>
      </c>
      <c r="L886" s="6" t="str">
        <f t="shared" si="57"/>
        <v/>
      </c>
      <c r="M886" s="6" t="str">
        <f>IFERROR(AVERAGEIFS('registro operativa'!$Y$3:$Y$11268,'registro operativa'!$G$3:$G$11268,Tabla3[[#This Row],[Nº DE SEMANA]],'registro operativa'!$Y$3:$Y$11268,"&gt;0"),"")</f>
        <v/>
      </c>
      <c r="N886" s="6" t="str">
        <f>IFERROR(AVERAGEIFS('registro operativa'!$Y$3:$Y$11268,'registro operativa'!$G$3:$G$11268,Tabla3[[#This Row],[Nº DE SEMANA]],'registro operativa'!$Y$3:$Y$11268,"&lt;0"),"")</f>
        <v/>
      </c>
      <c r="O886" s="6" t="str">
        <f t="shared" si="58"/>
        <v/>
      </c>
      <c r="P886" s="6" t="str">
        <f t="shared" si="59"/>
        <v/>
      </c>
      <c r="Q886" s="23"/>
      <c r="R886" s="23"/>
      <c r="S886" s="23"/>
    </row>
    <row r="887" spans="1:19" x14ac:dyDescent="0.25">
      <c r="A887" s="23"/>
      <c r="B887" s="23"/>
      <c r="C887" s="6">
        <f>IFERROR(COUNTIFS('registro operativa'!$AE$3:$AE$11268,1,'registro operativa'!$G$3:$G$11268,Tabla3[[#This Row],[Nº DE SEMANA]]),"")</f>
        <v>0</v>
      </c>
      <c r="D887" s="6">
        <f>SUMIF(Tabla1[SEMANA],Tabla3[[#This Row],[Nº DE SEMANA]],Tabla1[GROSS])</f>
        <v>0</v>
      </c>
      <c r="E887" s="6">
        <f>SUMIF(Tabla1[SEMANA],Tabla3[[#This Row],[Nº DE SEMANA]],Tabla1[NETO EN PPRO8])</f>
        <v>0</v>
      </c>
      <c r="F887" s="6">
        <f>SUMIF(Tabla1[SEMANA],Tabla3[[#This Row],[Nº DE SEMANA]],Tabla1[FEES])</f>
        <v>0</v>
      </c>
      <c r="G887" s="6" t="str">
        <f t="shared" si="56"/>
        <v/>
      </c>
      <c r="H887" s="6">
        <f>COUNTIF('registro operativa'!$G$3:$G$11268,Tabla3[[#This Row],[Nº DE SEMANA]])</f>
        <v>0</v>
      </c>
      <c r="I887" s="6">
        <f>COUNTIFS('registro operativa'!$G$3:$G$11268,Tabla3[[#This Row],[Nº DE SEMANA]],'registro operativa'!$Y$3:$Y$11268,"&gt;0")</f>
        <v>0</v>
      </c>
      <c r="J887" s="6">
        <f>COUNTIFS('registro operativa'!$G$3:$G$11268,Tabla3[[#This Row],[Nº DE SEMANA]],'registro operativa'!$Y$3:$Y$11268,"&lt;0")</f>
        <v>0</v>
      </c>
      <c r="K887" s="6">
        <f>COUNTIFS('registro operativa'!$H$3:$H$11268,Tabla3[[#This Row],[Nº DE SEMANA]],'registro operativa'!$Y$3:$Y$11268,0)</f>
        <v>0</v>
      </c>
      <c r="L887" s="6" t="str">
        <f t="shared" si="57"/>
        <v/>
      </c>
      <c r="M887" s="6" t="str">
        <f>IFERROR(AVERAGEIFS('registro operativa'!$Y$3:$Y$11268,'registro operativa'!$G$3:$G$11268,Tabla3[[#This Row],[Nº DE SEMANA]],'registro operativa'!$Y$3:$Y$11268,"&gt;0"),"")</f>
        <v/>
      </c>
      <c r="N887" s="6" t="str">
        <f>IFERROR(AVERAGEIFS('registro operativa'!$Y$3:$Y$11268,'registro operativa'!$G$3:$G$11268,Tabla3[[#This Row],[Nº DE SEMANA]],'registro operativa'!$Y$3:$Y$11268,"&lt;0"),"")</f>
        <v/>
      </c>
      <c r="O887" s="6" t="str">
        <f t="shared" si="58"/>
        <v/>
      </c>
      <c r="P887" s="6" t="str">
        <f t="shared" si="59"/>
        <v/>
      </c>
      <c r="Q887" s="23"/>
      <c r="R887" s="23"/>
      <c r="S887" s="23"/>
    </row>
    <row r="888" spans="1:19" x14ac:dyDescent="0.25">
      <c r="A888" s="23"/>
      <c r="B888" s="23"/>
      <c r="C888" s="6">
        <f>IFERROR(COUNTIFS('registro operativa'!$AE$3:$AE$11268,1,'registro operativa'!$G$3:$G$11268,Tabla3[[#This Row],[Nº DE SEMANA]]),"")</f>
        <v>0</v>
      </c>
      <c r="D888" s="6">
        <f>SUMIF(Tabla1[SEMANA],Tabla3[[#This Row],[Nº DE SEMANA]],Tabla1[GROSS])</f>
        <v>0</v>
      </c>
      <c r="E888" s="6">
        <f>SUMIF(Tabla1[SEMANA],Tabla3[[#This Row],[Nº DE SEMANA]],Tabla1[NETO EN PPRO8])</f>
        <v>0</v>
      </c>
      <c r="F888" s="6">
        <f>SUMIF(Tabla1[SEMANA],Tabla3[[#This Row],[Nº DE SEMANA]],Tabla1[FEES])</f>
        <v>0</v>
      </c>
      <c r="G888" s="6" t="str">
        <f t="shared" si="56"/>
        <v/>
      </c>
      <c r="H888" s="6">
        <f>COUNTIF('registro operativa'!$G$3:$G$11268,Tabla3[[#This Row],[Nº DE SEMANA]])</f>
        <v>0</v>
      </c>
      <c r="I888" s="6">
        <f>COUNTIFS('registro operativa'!$G$3:$G$11268,Tabla3[[#This Row],[Nº DE SEMANA]],'registro operativa'!$Y$3:$Y$11268,"&gt;0")</f>
        <v>0</v>
      </c>
      <c r="J888" s="6">
        <f>COUNTIFS('registro operativa'!$G$3:$G$11268,Tabla3[[#This Row],[Nº DE SEMANA]],'registro operativa'!$Y$3:$Y$11268,"&lt;0")</f>
        <v>0</v>
      </c>
      <c r="K888" s="6">
        <f>COUNTIFS('registro operativa'!$H$3:$H$11268,Tabla3[[#This Row],[Nº DE SEMANA]],'registro operativa'!$Y$3:$Y$11268,0)</f>
        <v>0</v>
      </c>
      <c r="L888" s="6" t="str">
        <f t="shared" si="57"/>
        <v/>
      </c>
      <c r="M888" s="6" t="str">
        <f>IFERROR(AVERAGEIFS('registro operativa'!$Y$3:$Y$11268,'registro operativa'!$G$3:$G$11268,Tabla3[[#This Row],[Nº DE SEMANA]],'registro operativa'!$Y$3:$Y$11268,"&gt;0"),"")</f>
        <v/>
      </c>
      <c r="N888" s="6" t="str">
        <f>IFERROR(AVERAGEIFS('registro operativa'!$Y$3:$Y$11268,'registro operativa'!$G$3:$G$11268,Tabla3[[#This Row],[Nº DE SEMANA]],'registro operativa'!$Y$3:$Y$11268,"&lt;0"),"")</f>
        <v/>
      </c>
      <c r="O888" s="6" t="str">
        <f t="shared" si="58"/>
        <v/>
      </c>
      <c r="P888" s="6" t="str">
        <f t="shared" si="59"/>
        <v/>
      </c>
      <c r="Q888" s="23"/>
      <c r="R888" s="23"/>
      <c r="S888" s="23"/>
    </row>
    <row r="889" spans="1:19" x14ac:dyDescent="0.25">
      <c r="A889" s="23"/>
      <c r="B889" s="23"/>
      <c r="C889" s="6">
        <f>IFERROR(COUNTIFS('registro operativa'!$AE$3:$AE$11268,1,'registro operativa'!$G$3:$G$11268,Tabla3[[#This Row],[Nº DE SEMANA]]),"")</f>
        <v>0</v>
      </c>
      <c r="D889" s="6">
        <f>SUMIF(Tabla1[SEMANA],Tabla3[[#This Row],[Nº DE SEMANA]],Tabla1[GROSS])</f>
        <v>0</v>
      </c>
      <c r="E889" s="6">
        <f>SUMIF(Tabla1[SEMANA],Tabla3[[#This Row],[Nº DE SEMANA]],Tabla1[NETO EN PPRO8])</f>
        <v>0</v>
      </c>
      <c r="F889" s="6">
        <f>SUMIF(Tabla1[SEMANA],Tabla3[[#This Row],[Nº DE SEMANA]],Tabla1[FEES])</f>
        <v>0</v>
      </c>
      <c r="G889" s="6" t="str">
        <f t="shared" si="56"/>
        <v/>
      </c>
      <c r="H889" s="6">
        <f>COUNTIF('registro operativa'!$G$3:$G$11268,Tabla3[[#This Row],[Nº DE SEMANA]])</f>
        <v>0</v>
      </c>
      <c r="I889" s="6">
        <f>COUNTIFS('registro operativa'!$G$3:$G$11268,Tabla3[[#This Row],[Nº DE SEMANA]],'registro operativa'!$Y$3:$Y$11268,"&gt;0")</f>
        <v>0</v>
      </c>
      <c r="J889" s="6">
        <f>COUNTIFS('registro operativa'!$G$3:$G$11268,Tabla3[[#This Row],[Nº DE SEMANA]],'registro operativa'!$Y$3:$Y$11268,"&lt;0")</f>
        <v>0</v>
      </c>
      <c r="K889" s="6">
        <f>COUNTIFS('registro operativa'!$H$3:$H$11268,Tabla3[[#This Row],[Nº DE SEMANA]],'registro operativa'!$Y$3:$Y$11268,0)</f>
        <v>0</v>
      </c>
      <c r="L889" s="6" t="str">
        <f t="shared" si="57"/>
        <v/>
      </c>
      <c r="M889" s="6" t="str">
        <f>IFERROR(AVERAGEIFS('registro operativa'!$Y$3:$Y$11268,'registro operativa'!$G$3:$G$11268,Tabla3[[#This Row],[Nº DE SEMANA]],'registro operativa'!$Y$3:$Y$11268,"&gt;0"),"")</f>
        <v/>
      </c>
      <c r="N889" s="6" t="str">
        <f>IFERROR(AVERAGEIFS('registro operativa'!$Y$3:$Y$11268,'registro operativa'!$G$3:$G$11268,Tabla3[[#This Row],[Nº DE SEMANA]],'registro operativa'!$Y$3:$Y$11268,"&lt;0"),"")</f>
        <v/>
      </c>
      <c r="O889" s="6" t="str">
        <f t="shared" si="58"/>
        <v/>
      </c>
      <c r="P889" s="6" t="str">
        <f t="shared" si="59"/>
        <v/>
      </c>
      <c r="Q889" s="23"/>
      <c r="R889" s="23"/>
      <c r="S889" s="23"/>
    </row>
    <row r="890" spans="1:19" x14ac:dyDescent="0.25">
      <c r="A890" s="23"/>
      <c r="B890" s="23"/>
      <c r="C890" s="6">
        <f>IFERROR(COUNTIFS('registro operativa'!$AE$3:$AE$11268,1,'registro operativa'!$G$3:$G$11268,Tabla3[[#This Row],[Nº DE SEMANA]]),"")</f>
        <v>0</v>
      </c>
      <c r="D890" s="6">
        <f>SUMIF(Tabla1[SEMANA],Tabla3[[#This Row],[Nº DE SEMANA]],Tabla1[GROSS])</f>
        <v>0</v>
      </c>
      <c r="E890" s="6">
        <f>SUMIF(Tabla1[SEMANA],Tabla3[[#This Row],[Nº DE SEMANA]],Tabla1[NETO EN PPRO8])</f>
        <v>0</v>
      </c>
      <c r="F890" s="6">
        <f>SUMIF(Tabla1[SEMANA],Tabla3[[#This Row],[Nº DE SEMANA]],Tabla1[FEES])</f>
        <v>0</v>
      </c>
      <c r="G890" s="6" t="str">
        <f t="shared" si="56"/>
        <v/>
      </c>
      <c r="H890" s="6">
        <f>COUNTIF('registro operativa'!$G$3:$G$11268,Tabla3[[#This Row],[Nº DE SEMANA]])</f>
        <v>0</v>
      </c>
      <c r="I890" s="6">
        <f>COUNTIFS('registro operativa'!$G$3:$G$11268,Tabla3[[#This Row],[Nº DE SEMANA]],'registro operativa'!$Y$3:$Y$11268,"&gt;0")</f>
        <v>0</v>
      </c>
      <c r="J890" s="6">
        <f>COUNTIFS('registro operativa'!$G$3:$G$11268,Tabla3[[#This Row],[Nº DE SEMANA]],'registro operativa'!$Y$3:$Y$11268,"&lt;0")</f>
        <v>0</v>
      </c>
      <c r="K890" s="6">
        <f>COUNTIFS('registro operativa'!$H$3:$H$11268,Tabla3[[#This Row],[Nº DE SEMANA]],'registro operativa'!$Y$3:$Y$11268,0)</f>
        <v>0</v>
      </c>
      <c r="L890" s="6" t="str">
        <f t="shared" si="57"/>
        <v/>
      </c>
      <c r="M890" s="6" t="str">
        <f>IFERROR(AVERAGEIFS('registro operativa'!$Y$3:$Y$11268,'registro operativa'!$G$3:$G$11268,Tabla3[[#This Row],[Nº DE SEMANA]],'registro operativa'!$Y$3:$Y$11268,"&gt;0"),"")</f>
        <v/>
      </c>
      <c r="N890" s="6" t="str">
        <f>IFERROR(AVERAGEIFS('registro operativa'!$Y$3:$Y$11268,'registro operativa'!$G$3:$G$11268,Tabla3[[#This Row],[Nº DE SEMANA]],'registro operativa'!$Y$3:$Y$11268,"&lt;0"),"")</f>
        <v/>
      </c>
      <c r="O890" s="6" t="str">
        <f t="shared" si="58"/>
        <v/>
      </c>
      <c r="P890" s="6" t="str">
        <f t="shared" si="59"/>
        <v/>
      </c>
      <c r="Q890" s="23"/>
      <c r="R890" s="23"/>
      <c r="S890" s="23"/>
    </row>
    <row r="891" spans="1:19" x14ac:dyDescent="0.25">
      <c r="A891" s="23"/>
      <c r="B891" s="23"/>
      <c r="C891" s="6">
        <f>IFERROR(COUNTIFS('registro operativa'!$AE$3:$AE$11268,1,'registro operativa'!$G$3:$G$11268,Tabla3[[#This Row],[Nº DE SEMANA]]),"")</f>
        <v>0</v>
      </c>
      <c r="D891" s="6">
        <f>SUMIF(Tabla1[SEMANA],Tabla3[[#This Row],[Nº DE SEMANA]],Tabla1[GROSS])</f>
        <v>0</v>
      </c>
      <c r="E891" s="6">
        <f>SUMIF(Tabla1[SEMANA],Tabla3[[#This Row],[Nº DE SEMANA]],Tabla1[NETO EN PPRO8])</f>
        <v>0</v>
      </c>
      <c r="F891" s="6">
        <f>SUMIF(Tabla1[SEMANA],Tabla3[[#This Row],[Nº DE SEMANA]],Tabla1[FEES])</f>
        <v>0</v>
      </c>
      <c r="G891" s="6" t="str">
        <f t="shared" si="56"/>
        <v/>
      </c>
      <c r="H891" s="6">
        <f>COUNTIF('registro operativa'!$G$3:$G$11268,Tabla3[[#This Row],[Nº DE SEMANA]])</f>
        <v>0</v>
      </c>
      <c r="I891" s="6">
        <f>COUNTIFS('registro operativa'!$G$3:$G$11268,Tabla3[[#This Row],[Nº DE SEMANA]],'registro operativa'!$Y$3:$Y$11268,"&gt;0")</f>
        <v>0</v>
      </c>
      <c r="J891" s="6">
        <f>COUNTIFS('registro operativa'!$G$3:$G$11268,Tabla3[[#This Row],[Nº DE SEMANA]],'registro operativa'!$Y$3:$Y$11268,"&lt;0")</f>
        <v>0</v>
      </c>
      <c r="K891" s="6">
        <f>COUNTIFS('registro operativa'!$H$3:$H$11268,Tabla3[[#This Row],[Nº DE SEMANA]],'registro operativa'!$Y$3:$Y$11268,0)</f>
        <v>0</v>
      </c>
      <c r="L891" s="6" t="str">
        <f t="shared" si="57"/>
        <v/>
      </c>
      <c r="M891" s="6" t="str">
        <f>IFERROR(AVERAGEIFS('registro operativa'!$Y$3:$Y$11268,'registro operativa'!$G$3:$G$11268,Tabla3[[#This Row],[Nº DE SEMANA]],'registro operativa'!$Y$3:$Y$11268,"&gt;0"),"")</f>
        <v/>
      </c>
      <c r="N891" s="6" t="str">
        <f>IFERROR(AVERAGEIFS('registro operativa'!$Y$3:$Y$11268,'registro operativa'!$G$3:$G$11268,Tabla3[[#This Row],[Nº DE SEMANA]],'registro operativa'!$Y$3:$Y$11268,"&lt;0"),"")</f>
        <v/>
      </c>
      <c r="O891" s="6" t="str">
        <f t="shared" si="58"/>
        <v/>
      </c>
      <c r="P891" s="6" t="str">
        <f t="shared" si="59"/>
        <v/>
      </c>
      <c r="Q891" s="23"/>
      <c r="R891" s="23"/>
      <c r="S891" s="23"/>
    </row>
    <row r="892" spans="1:19" x14ac:dyDescent="0.25">
      <c r="A892" s="23"/>
      <c r="B892" s="23"/>
      <c r="C892" s="6">
        <f>IFERROR(COUNTIFS('registro operativa'!$AE$3:$AE$11268,1,'registro operativa'!$G$3:$G$11268,Tabla3[[#This Row],[Nº DE SEMANA]]),"")</f>
        <v>0</v>
      </c>
      <c r="D892" s="6">
        <f>SUMIF(Tabla1[SEMANA],Tabla3[[#This Row],[Nº DE SEMANA]],Tabla1[GROSS])</f>
        <v>0</v>
      </c>
      <c r="E892" s="6">
        <f>SUMIF(Tabla1[SEMANA],Tabla3[[#This Row],[Nº DE SEMANA]],Tabla1[NETO EN PPRO8])</f>
        <v>0</v>
      </c>
      <c r="F892" s="6">
        <f>SUMIF(Tabla1[SEMANA],Tabla3[[#This Row],[Nº DE SEMANA]],Tabla1[FEES])</f>
        <v>0</v>
      </c>
      <c r="G892" s="6" t="str">
        <f t="shared" si="56"/>
        <v/>
      </c>
      <c r="H892" s="6">
        <f>COUNTIF('registro operativa'!$G$3:$G$11268,Tabla3[[#This Row],[Nº DE SEMANA]])</f>
        <v>0</v>
      </c>
      <c r="I892" s="6">
        <f>COUNTIFS('registro operativa'!$G$3:$G$11268,Tabla3[[#This Row],[Nº DE SEMANA]],'registro operativa'!$Y$3:$Y$11268,"&gt;0")</f>
        <v>0</v>
      </c>
      <c r="J892" s="6">
        <f>COUNTIFS('registro operativa'!$G$3:$G$11268,Tabla3[[#This Row],[Nº DE SEMANA]],'registro operativa'!$Y$3:$Y$11268,"&lt;0")</f>
        <v>0</v>
      </c>
      <c r="K892" s="6">
        <f>COUNTIFS('registro operativa'!$H$3:$H$11268,Tabla3[[#This Row],[Nº DE SEMANA]],'registro operativa'!$Y$3:$Y$11268,0)</f>
        <v>0</v>
      </c>
      <c r="L892" s="6" t="str">
        <f t="shared" si="57"/>
        <v/>
      </c>
      <c r="M892" s="6" t="str">
        <f>IFERROR(AVERAGEIFS('registro operativa'!$Y$3:$Y$11268,'registro operativa'!$G$3:$G$11268,Tabla3[[#This Row],[Nº DE SEMANA]],'registro operativa'!$Y$3:$Y$11268,"&gt;0"),"")</f>
        <v/>
      </c>
      <c r="N892" s="6" t="str">
        <f>IFERROR(AVERAGEIFS('registro operativa'!$Y$3:$Y$11268,'registro operativa'!$G$3:$G$11268,Tabla3[[#This Row],[Nº DE SEMANA]],'registro operativa'!$Y$3:$Y$11268,"&lt;0"),"")</f>
        <v/>
      </c>
      <c r="O892" s="6" t="str">
        <f t="shared" si="58"/>
        <v/>
      </c>
      <c r="P892" s="6" t="str">
        <f t="shared" si="59"/>
        <v/>
      </c>
      <c r="Q892" s="23"/>
      <c r="R892" s="23"/>
      <c r="S892" s="23"/>
    </row>
    <row r="893" spans="1:19" x14ac:dyDescent="0.25">
      <c r="A893" s="23"/>
      <c r="B893" s="23"/>
      <c r="C893" s="6">
        <f>IFERROR(COUNTIFS('registro operativa'!$AE$3:$AE$11268,1,'registro operativa'!$G$3:$G$11268,Tabla3[[#This Row],[Nº DE SEMANA]]),"")</f>
        <v>0</v>
      </c>
      <c r="D893" s="6">
        <f>SUMIF(Tabla1[SEMANA],Tabla3[[#This Row],[Nº DE SEMANA]],Tabla1[GROSS])</f>
        <v>0</v>
      </c>
      <c r="E893" s="6">
        <f>SUMIF(Tabla1[SEMANA],Tabla3[[#This Row],[Nº DE SEMANA]],Tabla1[NETO EN PPRO8])</f>
        <v>0</v>
      </c>
      <c r="F893" s="6">
        <f>SUMIF(Tabla1[SEMANA],Tabla3[[#This Row],[Nº DE SEMANA]],Tabla1[FEES])</f>
        <v>0</v>
      </c>
      <c r="G893" s="6" t="str">
        <f t="shared" si="56"/>
        <v/>
      </c>
      <c r="H893" s="6">
        <f>COUNTIF('registro operativa'!$G$3:$G$11268,Tabla3[[#This Row],[Nº DE SEMANA]])</f>
        <v>0</v>
      </c>
      <c r="I893" s="6">
        <f>COUNTIFS('registro operativa'!$G$3:$G$11268,Tabla3[[#This Row],[Nº DE SEMANA]],'registro operativa'!$Y$3:$Y$11268,"&gt;0")</f>
        <v>0</v>
      </c>
      <c r="J893" s="6">
        <f>COUNTIFS('registro operativa'!$G$3:$G$11268,Tabla3[[#This Row],[Nº DE SEMANA]],'registro operativa'!$Y$3:$Y$11268,"&lt;0")</f>
        <v>0</v>
      </c>
      <c r="K893" s="6">
        <f>COUNTIFS('registro operativa'!$H$3:$H$11268,Tabla3[[#This Row],[Nº DE SEMANA]],'registro operativa'!$Y$3:$Y$11268,0)</f>
        <v>0</v>
      </c>
      <c r="L893" s="6" t="str">
        <f t="shared" si="57"/>
        <v/>
      </c>
      <c r="M893" s="6" t="str">
        <f>IFERROR(AVERAGEIFS('registro operativa'!$Y$3:$Y$11268,'registro operativa'!$G$3:$G$11268,Tabla3[[#This Row],[Nº DE SEMANA]],'registro operativa'!$Y$3:$Y$11268,"&gt;0"),"")</f>
        <v/>
      </c>
      <c r="N893" s="6" t="str">
        <f>IFERROR(AVERAGEIFS('registro operativa'!$Y$3:$Y$11268,'registro operativa'!$G$3:$G$11268,Tabla3[[#This Row],[Nº DE SEMANA]],'registro operativa'!$Y$3:$Y$11268,"&lt;0"),"")</f>
        <v/>
      </c>
      <c r="O893" s="6" t="str">
        <f t="shared" si="58"/>
        <v/>
      </c>
      <c r="P893" s="6" t="str">
        <f t="shared" si="59"/>
        <v/>
      </c>
      <c r="Q893" s="23"/>
      <c r="R893" s="23"/>
      <c r="S893" s="23"/>
    </row>
    <row r="894" spans="1:19" x14ac:dyDescent="0.25">
      <c r="A894" s="23"/>
      <c r="B894" s="23"/>
      <c r="C894" s="6">
        <f>IFERROR(COUNTIFS('registro operativa'!$AE$3:$AE$11268,1,'registro operativa'!$G$3:$G$11268,Tabla3[[#This Row],[Nº DE SEMANA]]),"")</f>
        <v>0</v>
      </c>
      <c r="D894" s="6">
        <f>SUMIF(Tabla1[SEMANA],Tabla3[[#This Row],[Nº DE SEMANA]],Tabla1[GROSS])</f>
        <v>0</v>
      </c>
      <c r="E894" s="6">
        <f>SUMIF(Tabla1[SEMANA],Tabla3[[#This Row],[Nº DE SEMANA]],Tabla1[NETO EN PPRO8])</f>
        <v>0</v>
      </c>
      <c r="F894" s="6">
        <f>SUMIF(Tabla1[SEMANA],Tabla3[[#This Row],[Nº DE SEMANA]],Tabla1[FEES])</f>
        <v>0</v>
      </c>
      <c r="G894" s="6" t="str">
        <f t="shared" si="56"/>
        <v/>
      </c>
      <c r="H894" s="6">
        <f>COUNTIF('registro operativa'!$G$3:$G$11268,Tabla3[[#This Row],[Nº DE SEMANA]])</f>
        <v>0</v>
      </c>
      <c r="I894" s="6">
        <f>COUNTIFS('registro operativa'!$G$3:$G$11268,Tabla3[[#This Row],[Nº DE SEMANA]],'registro operativa'!$Y$3:$Y$11268,"&gt;0")</f>
        <v>0</v>
      </c>
      <c r="J894" s="6">
        <f>COUNTIFS('registro operativa'!$G$3:$G$11268,Tabla3[[#This Row],[Nº DE SEMANA]],'registro operativa'!$Y$3:$Y$11268,"&lt;0")</f>
        <v>0</v>
      </c>
      <c r="K894" s="6">
        <f>COUNTIFS('registro operativa'!$H$3:$H$11268,Tabla3[[#This Row],[Nº DE SEMANA]],'registro operativa'!$Y$3:$Y$11268,0)</f>
        <v>0</v>
      </c>
      <c r="L894" s="6" t="str">
        <f t="shared" si="57"/>
        <v/>
      </c>
      <c r="M894" s="6" t="str">
        <f>IFERROR(AVERAGEIFS('registro operativa'!$Y$3:$Y$11268,'registro operativa'!$G$3:$G$11268,Tabla3[[#This Row],[Nº DE SEMANA]],'registro operativa'!$Y$3:$Y$11268,"&gt;0"),"")</f>
        <v/>
      </c>
      <c r="N894" s="6" t="str">
        <f>IFERROR(AVERAGEIFS('registro operativa'!$Y$3:$Y$11268,'registro operativa'!$G$3:$G$11268,Tabla3[[#This Row],[Nº DE SEMANA]],'registro operativa'!$Y$3:$Y$11268,"&lt;0"),"")</f>
        <v/>
      </c>
      <c r="O894" s="6" t="str">
        <f t="shared" si="58"/>
        <v/>
      </c>
      <c r="P894" s="6" t="str">
        <f t="shared" si="59"/>
        <v/>
      </c>
      <c r="Q894" s="23"/>
      <c r="R894" s="23"/>
      <c r="S894" s="23"/>
    </row>
    <row r="895" spans="1:19" x14ac:dyDescent="0.25">
      <c r="A895" s="23"/>
      <c r="B895" s="23"/>
      <c r="C895" s="6">
        <f>IFERROR(COUNTIFS('registro operativa'!$AE$3:$AE$11268,1,'registro operativa'!$G$3:$G$11268,Tabla3[[#This Row],[Nº DE SEMANA]]),"")</f>
        <v>0</v>
      </c>
      <c r="D895" s="6">
        <f>SUMIF(Tabla1[SEMANA],Tabla3[[#This Row],[Nº DE SEMANA]],Tabla1[GROSS])</f>
        <v>0</v>
      </c>
      <c r="E895" s="6">
        <f>SUMIF(Tabla1[SEMANA],Tabla3[[#This Row],[Nº DE SEMANA]],Tabla1[NETO EN PPRO8])</f>
        <v>0</v>
      </c>
      <c r="F895" s="6">
        <f>SUMIF(Tabla1[SEMANA],Tabla3[[#This Row],[Nº DE SEMANA]],Tabla1[FEES])</f>
        <v>0</v>
      </c>
      <c r="G895" s="6" t="str">
        <f t="shared" si="56"/>
        <v/>
      </c>
      <c r="H895" s="6">
        <f>COUNTIF('registro operativa'!$G$3:$G$11268,Tabla3[[#This Row],[Nº DE SEMANA]])</f>
        <v>0</v>
      </c>
      <c r="I895" s="6">
        <f>COUNTIFS('registro operativa'!$G$3:$G$11268,Tabla3[[#This Row],[Nº DE SEMANA]],'registro operativa'!$Y$3:$Y$11268,"&gt;0")</f>
        <v>0</v>
      </c>
      <c r="J895" s="6">
        <f>COUNTIFS('registro operativa'!$G$3:$G$11268,Tabla3[[#This Row],[Nº DE SEMANA]],'registro operativa'!$Y$3:$Y$11268,"&lt;0")</f>
        <v>0</v>
      </c>
      <c r="K895" s="6">
        <f>COUNTIFS('registro operativa'!$H$3:$H$11268,Tabla3[[#This Row],[Nº DE SEMANA]],'registro operativa'!$Y$3:$Y$11268,0)</f>
        <v>0</v>
      </c>
      <c r="L895" s="6" t="str">
        <f t="shared" si="57"/>
        <v/>
      </c>
      <c r="M895" s="6" t="str">
        <f>IFERROR(AVERAGEIFS('registro operativa'!$Y$3:$Y$11268,'registro operativa'!$G$3:$G$11268,Tabla3[[#This Row],[Nº DE SEMANA]],'registro operativa'!$Y$3:$Y$11268,"&gt;0"),"")</f>
        <v/>
      </c>
      <c r="N895" s="6" t="str">
        <f>IFERROR(AVERAGEIFS('registro operativa'!$Y$3:$Y$11268,'registro operativa'!$G$3:$G$11268,Tabla3[[#This Row],[Nº DE SEMANA]],'registro operativa'!$Y$3:$Y$11268,"&lt;0"),"")</f>
        <v/>
      </c>
      <c r="O895" s="6" t="str">
        <f t="shared" si="58"/>
        <v/>
      </c>
      <c r="P895" s="6" t="str">
        <f t="shared" si="59"/>
        <v/>
      </c>
      <c r="Q895" s="23"/>
      <c r="R895" s="23"/>
      <c r="S895" s="23"/>
    </row>
    <row r="896" spans="1:19" x14ac:dyDescent="0.25">
      <c r="A896" s="23"/>
      <c r="B896" s="23"/>
      <c r="C896" s="6">
        <f>IFERROR(COUNTIFS('registro operativa'!$AE$3:$AE$11268,1,'registro operativa'!$G$3:$G$11268,Tabla3[[#This Row],[Nº DE SEMANA]]),"")</f>
        <v>0</v>
      </c>
      <c r="D896" s="6">
        <f>SUMIF(Tabla1[SEMANA],Tabla3[[#This Row],[Nº DE SEMANA]],Tabla1[GROSS])</f>
        <v>0</v>
      </c>
      <c r="E896" s="6">
        <f>SUMIF(Tabla1[SEMANA],Tabla3[[#This Row],[Nº DE SEMANA]],Tabla1[NETO EN PPRO8])</f>
        <v>0</v>
      </c>
      <c r="F896" s="6">
        <f>SUMIF(Tabla1[SEMANA],Tabla3[[#This Row],[Nº DE SEMANA]],Tabla1[FEES])</f>
        <v>0</v>
      </c>
      <c r="G896" s="6" t="str">
        <f t="shared" si="56"/>
        <v/>
      </c>
      <c r="H896" s="6">
        <f>COUNTIF('registro operativa'!$G$3:$G$11268,Tabla3[[#This Row],[Nº DE SEMANA]])</f>
        <v>0</v>
      </c>
      <c r="I896" s="6">
        <f>COUNTIFS('registro operativa'!$G$3:$G$11268,Tabla3[[#This Row],[Nº DE SEMANA]],'registro operativa'!$Y$3:$Y$11268,"&gt;0")</f>
        <v>0</v>
      </c>
      <c r="J896" s="6">
        <f>COUNTIFS('registro operativa'!$G$3:$G$11268,Tabla3[[#This Row],[Nº DE SEMANA]],'registro operativa'!$Y$3:$Y$11268,"&lt;0")</f>
        <v>0</v>
      </c>
      <c r="K896" s="6">
        <f>COUNTIFS('registro operativa'!$H$3:$H$11268,Tabla3[[#This Row],[Nº DE SEMANA]],'registro operativa'!$Y$3:$Y$11268,0)</f>
        <v>0</v>
      </c>
      <c r="L896" s="6" t="str">
        <f t="shared" si="57"/>
        <v/>
      </c>
      <c r="M896" s="6" t="str">
        <f>IFERROR(AVERAGEIFS('registro operativa'!$Y$3:$Y$11268,'registro operativa'!$G$3:$G$11268,Tabla3[[#This Row],[Nº DE SEMANA]],'registro operativa'!$Y$3:$Y$11268,"&gt;0"),"")</f>
        <v/>
      </c>
      <c r="N896" s="6" t="str">
        <f>IFERROR(AVERAGEIFS('registro operativa'!$Y$3:$Y$11268,'registro operativa'!$G$3:$G$11268,Tabla3[[#This Row],[Nº DE SEMANA]],'registro operativa'!$Y$3:$Y$11268,"&lt;0"),"")</f>
        <v/>
      </c>
      <c r="O896" s="6" t="str">
        <f t="shared" si="58"/>
        <v/>
      </c>
      <c r="P896" s="6" t="str">
        <f t="shared" si="59"/>
        <v/>
      </c>
      <c r="Q896" s="23"/>
      <c r="R896" s="23"/>
      <c r="S896" s="23"/>
    </row>
    <row r="897" spans="1:19" x14ac:dyDescent="0.25">
      <c r="A897" s="23"/>
      <c r="B897" s="23"/>
      <c r="C897" s="6">
        <f>IFERROR(COUNTIFS('registro operativa'!$AE$3:$AE$11268,1,'registro operativa'!$G$3:$G$11268,Tabla3[[#This Row],[Nº DE SEMANA]]),"")</f>
        <v>0</v>
      </c>
      <c r="D897" s="6">
        <f>SUMIF(Tabla1[SEMANA],Tabla3[[#This Row],[Nº DE SEMANA]],Tabla1[GROSS])</f>
        <v>0</v>
      </c>
      <c r="E897" s="6">
        <f>SUMIF(Tabla1[SEMANA],Tabla3[[#This Row],[Nº DE SEMANA]],Tabla1[NETO EN PPRO8])</f>
        <v>0</v>
      </c>
      <c r="F897" s="6">
        <f>SUMIF(Tabla1[SEMANA],Tabla3[[#This Row],[Nº DE SEMANA]],Tabla1[FEES])</f>
        <v>0</v>
      </c>
      <c r="G897" s="6" t="str">
        <f t="shared" si="56"/>
        <v/>
      </c>
      <c r="H897" s="6">
        <f>COUNTIF('registro operativa'!$G$3:$G$11268,Tabla3[[#This Row],[Nº DE SEMANA]])</f>
        <v>0</v>
      </c>
      <c r="I897" s="6">
        <f>COUNTIFS('registro operativa'!$G$3:$G$11268,Tabla3[[#This Row],[Nº DE SEMANA]],'registro operativa'!$Y$3:$Y$11268,"&gt;0")</f>
        <v>0</v>
      </c>
      <c r="J897" s="6">
        <f>COUNTIFS('registro operativa'!$G$3:$G$11268,Tabla3[[#This Row],[Nº DE SEMANA]],'registro operativa'!$Y$3:$Y$11268,"&lt;0")</f>
        <v>0</v>
      </c>
      <c r="K897" s="6">
        <f>COUNTIFS('registro operativa'!$H$3:$H$11268,Tabla3[[#This Row],[Nº DE SEMANA]],'registro operativa'!$Y$3:$Y$11268,0)</f>
        <v>0</v>
      </c>
      <c r="L897" s="6" t="str">
        <f t="shared" si="57"/>
        <v/>
      </c>
      <c r="M897" s="6" t="str">
        <f>IFERROR(AVERAGEIFS('registro operativa'!$Y$3:$Y$11268,'registro operativa'!$G$3:$G$11268,Tabla3[[#This Row],[Nº DE SEMANA]],'registro operativa'!$Y$3:$Y$11268,"&gt;0"),"")</f>
        <v/>
      </c>
      <c r="N897" s="6" t="str">
        <f>IFERROR(AVERAGEIFS('registro operativa'!$Y$3:$Y$11268,'registro operativa'!$G$3:$G$11268,Tabla3[[#This Row],[Nº DE SEMANA]],'registro operativa'!$Y$3:$Y$11268,"&lt;0"),"")</f>
        <v/>
      </c>
      <c r="O897" s="6" t="str">
        <f t="shared" si="58"/>
        <v/>
      </c>
      <c r="P897" s="6" t="str">
        <f t="shared" si="59"/>
        <v/>
      </c>
      <c r="Q897" s="23"/>
      <c r="R897" s="23"/>
      <c r="S897" s="23"/>
    </row>
    <row r="898" spans="1:19" x14ac:dyDescent="0.25">
      <c r="A898" s="23"/>
      <c r="B898" s="23"/>
      <c r="C898" s="6">
        <f>IFERROR(COUNTIFS('registro operativa'!$AE$3:$AE$11268,1,'registro operativa'!$G$3:$G$11268,Tabla3[[#This Row],[Nº DE SEMANA]]),"")</f>
        <v>0</v>
      </c>
      <c r="D898" s="6">
        <f>SUMIF(Tabla1[SEMANA],Tabla3[[#This Row],[Nº DE SEMANA]],Tabla1[GROSS])</f>
        <v>0</v>
      </c>
      <c r="E898" s="6">
        <f>SUMIF(Tabla1[SEMANA],Tabla3[[#This Row],[Nº DE SEMANA]],Tabla1[NETO EN PPRO8])</f>
        <v>0</v>
      </c>
      <c r="F898" s="6">
        <f>SUMIF(Tabla1[SEMANA],Tabla3[[#This Row],[Nº DE SEMANA]],Tabla1[FEES])</f>
        <v>0</v>
      </c>
      <c r="G898" s="6" t="str">
        <f t="shared" si="56"/>
        <v/>
      </c>
      <c r="H898" s="6">
        <f>COUNTIF('registro operativa'!$G$3:$G$11268,Tabla3[[#This Row],[Nº DE SEMANA]])</f>
        <v>0</v>
      </c>
      <c r="I898" s="6">
        <f>COUNTIFS('registro operativa'!$G$3:$G$11268,Tabla3[[#This Row],[Nº DE SEMANA]],'registro operativa'!$Y$3:$Y$11268,"&gt;0")</f>
        <v>0</v>
      </c>
      <c r="J898" s="6">
        <f>COUNTIFS('registro operativa'!$G$3:$G$11268,Tabla3[[#This Row],[Nº DE SEMANA]],'registro operativa'!$Y$3:$Y$11268,"&lt;0")</f>
        <v>0</v>
      </c>
      <c r="K898" s="6">
        <f>COUNTIFS('registro operativa'!$H$3:$H$11268,Tabla3[[#This Row],[Nº DE SEMANA]],'registro operativa'!$Y$3:$Y$11268,0)</f>
        <v>0</v>
      </c>
      <c r="L898" s="6" t="str">
        <f t="shared" si="57"/>
        <v/>
      </c>
      <c r="M898" s="6" t="str">
        <f>IFERROR(AVERAGEIFS('registro operativa'!$Y$3:$Y$11268,'registro operativa'!$G$3:$G$11268,Tabla3[[#This Row],[Nº DE SEMANA]],'registro operativa'!$Y$3:$Y$11268,"&gt;0"),"")</f>
        <v/>
      </c>
      <c r="N898" s="6" t="str">
        <f>IFERROR(AVERAGEIFS('registro operativa'!$Y$3:$Y$11268,'registro operativa'!$G$3:$G$11268,Tabla3[[#This Row],[Nº DE SEMANA]],'registro operativa'!$Y$3:$Y$11268,"&lt;0"),"")</f>
        <v/>
      </c>
      <c r="O898" s="6" t="str">
        <f t="shared" si="58"/>
        <v/>
      </c>
      <c r="P898" s="6" t="str">
        <f t="shared" si="59"/>
        <v/>
      </c>
      <c r="Q898" s="23"/>
      <c r="R898" s="23"/>
      <c r="S898" s="23"/>
    </row>
    <row r="899" spans="1:19" x14ac:dyDescent="0.25">
      <c r="A899" s="23"/>
      <c r="B899" s="23"/>
      <c r="C899" s="6">
        <f>IFERROR(COUNTIFS('registro operativa'!$AE$3:$AE$11268,1,'registro operativa'!$G$3:$G$11268,Tabla3[[#This Row],[Nº DE SEMANA]]),"")</f>
        <v>0</v>
      </c>
      <c r="D899" s="6">
        <f>SUMIF(Tabla1[SEMANA],Tabla3[[#This Row],[Nº DE SEMANA]],Tabla1[GROSS])</f>
        <v>0</v>
      </c>
      <c r="E899" s="6">
        <f>SUMIF(Tabla1[SEMANA],Tabla3[[#This Row],[Nº DE SEMANA]],Tabla1[NETO EN PPRO8])</f>
        <v>0</v>
      </c>
      <c r="F899" s="6">
        <f>SUMIF(Tabla1[SEMANA],Tabla3[[#This Row],[Nº DE SEMANA]],Tabla1[FEES])</f>
        <v>0</v>
      </c>
      <c r="G899" s="6" t="str">
        <f t="shared" si="56"/>
        <v/>
      </c>
      <c r="H899" s="6">
        <f>COUNTIF('registro operativa'!$G$3:$G$11268,Tabla3[[#This Row],[Nº DE SEMANA]])</f>
        <v>0</v>
      </c>
      <c r="I899" s="6">
        <f>COUNTIFS('registro operativa'!$G$3:$G$11268,Tabla3[[#This Row],[Nº DE SEMANA]],'registro operativa'!$Y$3:$Y$11268,"&gt;0")</f>
        <v>0</v>
      </c>
      <c r="J899" s="6">
        <f>COUNTIFS('registro operativa'!$G$3:$G$11268,Tabla3[[#This Row],[Nº DE SEMANA]],'registro operativa'!$Y$3:$Y$11268,"&lt;0")</f>
        <v>0</v>
      </c>
      <c r="K899" s="6">
        <f>COUNTIFS('registro operativa'!$H$3:$H$11268,Tabla3[[#This Row],[Nº DE SEMANA]],'registro operativa'!$Y$3:$Y$11268,0)</f>
        <v>0</v>
      </c>
      <c r="L899" s="6" t="str">
        <f t="shared" si="57"/>
        <v/>
      </c>
      <c r="M899" s="6" t="str">
        <f>IFERROR(AVERAGEIFS('registro operativa'!$Y$3:$Y$11268,'registro operativa'!$G$3:$G$11268,Tabla3[[#This Row],[Nº DE SEMANA]],'registro operativa'!$Y$3:$Y$11268,"&gt;0"),"")</f>
        <v/>
      </c>
      <c r="N899" s="6" t="str">
        <f>IFERROR(AVERAGEIFS('registro operativa'!$Y$3:$Y$11268,'registro operativa'!$G$3:$G$11268,Tabla3[[#This Row],[Nº DE SEMANA]],'registro operativa'!$Y$3:$Y$11268,"&lt;0"),"")</f>
        <v/>
      </c>
      <c r="O899" s="6" t="str">
        <f t="shared" si="58"/>
        <v/>
      </c>
      <c r="P899" s="6" t="str">
        <f t="shared" si="59"/>
        <v/>
      </c>
      <c r="Q899" s="23"/>
      <c r="R899" s="23"/>
      <c r="S899" s="23"/>
    </row>
    <row r="900" spans="1:19" x14ac:dyDescent="0.25">
      <c r="A900" s="23"/>
      <c r="B900" s="23"/>
      <c r="C900" s="6">
        <f>IFERROR(COUNTIFS('registro operativa'!$AE$3:$AE$11268,1,'registro operativa'!$G$3:$G$11268,Tabla3[[#This Row],[Nº DE SEMANA]]),"")</f>
        <v>0</v>
      </c>
      <c r="D900" s="6">
        <f>SUMIF(Tabla1[SEMANA],Tabla3[[#This Row],[Nº DE SEMANA]],Tabla1[GROSS])</f>
        <v>0</v>
      </c>
      <c r="E900" s="6">
        <f>SUMIF(Tabla1[SEMANA],Tabla3[[#This Row],[Nº DE SEMANA]],Tabla1[NETO EN PPRO8])</f>
        <v>0</v>
      </c>
      <c r="F900" s="6">
        <f>SUMIF(Tabla1[SEMANA],Tabla3[[#This Row],[Nº DE SEMANA]],Tabla1[FEES])</f>
        <v>0</v>
      </c>
      <c r="G900" s="6" t="str">
        <f t="shared" si="56"/>
        <v/>
      </c>
      <c r="H900" s="6">
        <f>COUNTIF('registro operativa'!$G$3:$G$11268,Tabla3[[#This Row],[Nº DE SEMANA]])</f>
        <v>0</v>
      </c>
      <c r="I900" s="6">
        <f>COUNTIFS('registro operativa'!$G$3:$G$11268,Tabla3[[#This Row],[Nº DE SEMANA]],'registro operativa'!$Y$3:$Y$11268,"&gt;0")</f>
        <v>0</v>
      </c>
      <c r="J900" s="6">
        <f>COUNTIFS('registro operativa'!$G$3:$G$11268,Tabla3[[#This Row],[Nº DE SEMANA]],'registro operativa'!$Y$3:$Y$11268,"&lt;0")</f>
        <v>0</v>
      </c>
      <c r="K900" s="6">
        <f>COUNTIFS('registro operativa'!$H$3:$H$11268,Tabla3[[#This Row],[Nº DE SEMANA]],'registro operativa'!$Y$3:$Y$11268,0)</f>
        <v>0</v>
      </c>
      <c r="L900" s="6" t="str">
        <f t="shared" si="57"/>
        <v/>
      </c>
      <c r="M900" s="6" t="str">
        <f>IFERROR(AVERAGEIFS('registro operativa'!$Y$3:$Y$11268,'registro operativa'!$G$3:$G$11268,Tabla3[[#This Row],[Nº DE SEMANA]],'registro operativa'!$Y$3:$Y$11268,"&gt;0"),"")</f>
        <v/>
      </c>
      <c r="N900" s="6" t="str">
        <f>IFERROR(AVERAGEIFS('registro operativa'!$Y$3:$Y$11268,'registro operativa'!$G$3:$G$11268,Tabla3[[#This Row],[Nº DE SEMANA]],'registro operativa'!$Y$3:$Y$11268,"&lt;0"),"")</f>
        <v/>
      </c>
      <c r="O900" s="6" t="str">
        <f t="shared" si="58"/>
        <v/>
      </c>
      <c r="P900" s="6" t="str">
        <f t="shared" si="59"/>
        <v/>
      </c>
      <c r="Q900" s="23"/>
      <c r="R900" s="23"/>
      <c r="S900" s="23"/>
    </row>
    <row r="901" spans="1:19" x14ac:dyDescent="0.25">
      <c r="A901" s="23"/>
      <c r="B901" s="23"/>
      <c r="C901" s="6">
        <f>IFERROR(COUNTIFS('registro operativa'!$AE$3:$AE$11268,1,'registro operativa'!$G$3:$G$11268,Tabla3[[#This Row],[Nº DE SEMANA]]),"")</f>
        <v>0</v>
      </c>
      <c r="D901" s="6">
        <f>SUMIF(Tabla1[SEMANA],Tabla3[[#This Row],[Nº DE SEMANA]],Tabla1[GROSS])</f>
        <v>0</v>
      </c>
      <c r="E901" s="6">
        <f>SUMIF(Tabla1[SEMANA],Tabla3[[#This Row],[Nº DE SEMANA]],Tabla1[NETO EN PPRO8])</f>
        <v>0</v>
      </c>
      <c r="F901" s="6">
        <f>SUMIF(Tabla1[SEMANA],Tabla3[[#This Row],[Nº DE SEMANA]],Tabla1[FEES])</f>
        <v>0</v>
      </c>
      <c r="G901" s="6" t="str">
        <f t="shared" si="56"/>
        <v/>
      </c>
      <c r="H901" s="6">
        <f>COUNTIF('registro operativa'!$G$3:$G$11268,Tabla3[[#This Row],[Nº DE SEMANA]])</f>
        <v>0</v>
      </c>
      <c r="I901" s="6">
        <f>COUNTIFS('registro operativa'!$G$3:$G$11268,Tabla3[[#This Row],[Nº DE SEMANA]],'registro operativa'!$Y$3:$Y$11268,"&gt;0")</f>
        <v>0</v>
      </c>
      <c r="J901" s="6">
        <f>COUNTIFS('registro operativa'!$G$3:$G$11268,Tabla3[[#This Row],[Nº DE SEMANA]],'registro operativa'!$Y$3:$Y$11268,"&lt;0")</f>
        <v>0</v>
      </c>
      <c r="K901" s="6">
        <f>COUNTIFS('registro operativa'!$H$3:$H$11268,Tabla3[[#This Row],[Nº DE SEMANA]],'registro operativa'!$Y$3:$Y$11268,0)</f>
        <v>0</v>
      </c>
      <c r="L901" s="6" t="str">
        <f t="shared" si="57"/>
        <v/>
      </c>
      <c r="M901" s="6" t="str">
        <f>IFERROR(AVERAGEIFS('registro operativa'!$Y$3:$Y$11268,'registro operativa'!$G$3:$G$11268,Tabla3[[#This Row],[Nº DE SEMANA]],'registro operativa'!$Y$3:$Y$11268,"&gt;0"),"")</f>
        <v/>
      </c>
      <c r="N901" s="6" t="str">
        <f>IFERROR(AVERAGEIFS('registro operativa'!$Y$3:$Y$11268,'registro operativa'!$G$3:$G$11268,Tabla3[[#This Row],[Nº DE SEMANA]],'registro operativa'!$Y$3:$Y$11268,"&lt;0"),"")</f>
        <v/>
      </c>
      <c r="O901" s="6" t="str">
        <f t="shared" si="58"/>
        <v/>
      </c>
      <c r="P901" s="6" t="str">
        <f t="shared" si="59"/>
        <v/>
      </c>
      <c r="Q901" s="23"/>
      <c r="R901" s="23"/>
      <c r="S901" s="23"/>
    </row>
    <row r="902" spans="1:19" x14ac:dyDescent="0.25">
      <c r="A902" s="23"/>
      <c r="B902" s="23"/>
      <c r="C902" s="6">
        <f>IFERROR(COUNTIFS('registro operativa'!$AE$3:$AE$11268,1,'registro operativa'!$G$3:$G$11268,Tabla3[[#This Row],[Nº DE SEMANA]]),"")</f>
        <v>0</v>
      </c>
      <c r="D902" s="6">
        <f>SUMIF(Tabla1[SEMANA],Tabla3[[#This Row],[Nº DE SEMANA]],Tabla1[GROSS])</f>
        <v>0</v>
      </c>
      <c r="E902" s="6">
        <f>SUMIF(Tabla1[SEMANA],Tabla3[[#This Row],[Nº DE SEMANA]],Tabla1[NETO EN PPRO8])</f>
        <v>0</v>
      </c>
      <c r="F902" s="6">
        <f>SUMIF(Tabla1[SEMANA],Tabla3[[#This Row],[Nº DE SEMANA]],Tabla1[FEES])</f>
        <v>0</v>
      </c>
      <c r="G902" s="6" t="str">
        <f t="shared" si="56"/>
        <v/>
      </c>
      <c r="H902" s="6">
        <f>COUNTIF('registro operativa'!$G$3:$G$11268,Tabla3[[#This Row],[Nº DE SEMANA]])</f>
        <v>0</v>
      </c>
      <c r="I902" s="6">
        <f>COUNTIFS('registro operativa'!$G$3:$G$11268,Tabla3[[#This Row],[Nº DE SEMANA]],'registro operativa'!$Y$3:$Y$11268,"&gt;0")</f>
        <v>0</v>
      </c>
      <c r="J902" s="6">
        <f>COUNTIFS('registro operativa'!$G$3:$G$11268,Tabla3[[#This Row],[Nº DE SEMANA]],'registro operativa'!$Y$3:$Y$11268,"&lt;0")</f>
        <v>0</v>
      </c>
      <c r="K902" s="6">
        <f>COUNTIFS('registro operativa'!$H$3:$H$11268,Tabla3[[#This Row],[Nº DE SEMANA]],'registro operativa'!$Y$3:$Y$11268,0)</f>
        <v>0</v>
      </c>
      <c r="L902" s="6" t="str">
        <f t="shared" si="57"/>
        <v/>
      </c>
      <c r="M902" s="6" t="str">
        <f>IFERROR(AVERAGEIFS('registro operativa'!$Y$3:$Y$11268,'registro operativa'!$G$3:$G$11268,Tabla3[[#This Row],[Nº DE SEMANA]],'registro operativa'!$Y$3:$Y$11268,"&gt;0"),"")</f>
        <v/>
      </c>
      <c r="N902" s="6" t="str">
        <f>IFERROR(AVERAGEIFS('registro operativa'!$Y$3:$Y$11268,'registro operativa'!$G$3:$G$11268,Tabla3[[#This Row],[Nº DE SEMANA]],'registro operativa'!$Y$3:$Y$11268,"&lt;0"),"")</f>
        <v/>
      </c>
      <c r="O902" s="6" t="str">
        <f t="shared" si="58"/>
        <v/>
      </c>
      <c r="P902" s="6" t="str">
        <f t="shared" si="59"/>
        <v/>
      </c>
      <c r="Q902" s="23"/>
      <c r="R902" s="23"/>
      <c r="S902" s="23"/>
    </row>
    <row r="903" spans="1:19" x14ac:dyDescent="0.25">
      <c r="A903" s="23"/>
      <c r="B903" s="23"/>
      <c r="C903" s="6">
        <f>IFERROR(COUNTIFS('registro operativa'!$AE$3:$AE$11268,1,'registro operativa'!$G$3:$G$11268,Tabla3[[#This Row],[Nº DE SEMANA]]),"")</f>
        <v>0</v>
      </c>
      <c r="D903" s="6">
        <f>SUMIF(Tabla1[SEMANA],Tabla3[[#This Row],[Nº DE SEMANA]],Tabla1[GROSS])</f>
        <v>0</v>
      </c>
      <c r="E903" s="6">
        <f>SUMIF(Tabla1[SEMANA],Tabla3[[#This Row],[Nº DE SEMANA]],Tabla1[NETO EN PPRO8])</f>
        <v>0</v>
      </c>
      <c r="F903" s="6">
        <f>SUMIF(Tabla1[SEMANA],Tabla3[[#This Row],[Nº DE SEMANA]],Tabla1[FEES])</f>
        <v>0</v>
      </c>
      <c r="G903" s="6" t="str">
        <f t="shared" si="56"/>
        <v/>
      </c>
      <c r="H903" s="6">
        <f>COUNTIF('registro operativa'!$G$3:$G$11268,Tabla3[[#This Row],[Nº DE SEMANA]])</f>
        <v>0</v>
      </c>
      <c r="I903" s="6">
        <f>COUNTIFS('registro operativa'!$G$3:$G$11268,Tabla3[[#This Row],[Nº DE SEMANA]],'registro operativa'!$Y$3:$Y$11268,"&gt;0")</f>
        <v>0</v>
      </c>
      <c r="J903" s="6">
        <f>COUNTIFS('registro operativa'!$G$3:$G$11268,Tabla3[[#This Row],[Nº DE SEMANA]],'registro operativa'!$Y$3:$Y$11268,"&lt;0")</f>
        <v>0</v>
      </c>
      <c r="K903" s="6">
        <f>COUNTIFS('registro operativa'!$H$3:$H$11268,Tabla3[[#This Row],[Nº DE SEMANA]],'registro operativa'!$Y$3:$Y$11268,0)</f>
        <v>0</v>
      </c>
      <c r="L903" s="6" t="str">
        <f t="shared" si="57"/>
        <v/>
      </c>
      <c r="M903" s="6" t="str">
        <f>IFERROR(AVERAGEIFS('registro operativa'!$Y$3:$Y$11268,'registro operativa'!$G$3:$G$11268,Tabla3[[#This Row],[Nº DE SEMANA]],'registro operativa'!$Y$3:$Y$11268,"&gt;0"),"")</f>
        <v/>
      </c>
      <c r="N903" s="6" t="str">
        <f>IFERROR(AVERAGEIFS('registro operativa'!$Y$3:$Y$11268,'registro operativa'!$G$3:$G$11268,Tabla3[[#This Row],[Nº DE SEMANA]],'registro operativa'!$Y$3:$Y$11268,"&lt;0"),"")</f>
        <v/>
      </c>
      <c r="O903" s="6" t="str">
        <f t="shared" si="58"/>
        <v/>
      </c>
      <c r="P903" s="6" t="str">
        <f t="shared" si="59"/>
        <v/>
      </c>
      <c r="Q903" s="23"/>
      <c r="R903" s="23"/>
      <c r="S903" s="23"/>
    </row>
  </sheetData>
  <sheetProtection password="CF7A" sheet="1" objects="1" scenarios="1"/>
  <pageMargins left="0.7" right="0.7" top="0.75" bottom="0.75" header="0.3" footer="0.3"/>
  <pageSetup paperSize="9" orientation="portrait" horizontalDpi="0" verticalDpi="0" r:id="rId1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5"/>
  <sheetViews>
    <sheetView workbookViewId="0">
      <selection activeCell="F9" sqref="F9"/>
    </sheetView>
  </sheetViews>
  <sheetFormatPr baseColWidth="10" defaultRowHeight="15" x14ac:dyDescent="0.25"/>
  <sheetData>
    <row r="1" spans="1:26" ht="15" customHeight="1" x14ac:dyDescent="0.25">
      <c r="A1" s="45"/>
      <c r="B1" s="45"/>
      <c r="C1" s="45"/>
      <c r="D1" s="45"/>
      <c r="E1" s="45"/>
      <c r="F1" s="45"/>
      <c r="G1" s="45"/>
      <c r="H1" s="45"/>
      <c r="I1" s="45"/>
      <c r="J1" s="45"/>
      <c r="K1" s="12"/>
      <c r="L1" s="12"/>
      <c r="Q1" s="7"/>
      <c r="W1" s="7"/>
      <c r="X1" s="13"/>
    </row>
    <row r="2" spans="1:26" ht="15" customHeight="1" x14ac:dyDescent="0.2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Q2" s="7"/>
      <c r="W2" s="7"/>
      <c r="X2" s="13"/>
    </row>
    <row r="3" spans="1:26" s="10" customFormat="1" ht="2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Q3" s="7"/>
      <c r="W3" s="7"/>
      <c r="X3" s="13"/>
    </row>
    <row r="4" spans="1:26" s="10" customFormat="1" ht="21" x14ac:dyDescent="0.25">
      <c r="A4" s="9"/>
      <c r="B4" s="9"/>
      <c r="C4" s="48" t="s">
        <v>63</v>
      </c>
      <c r="D4" s="48"/>
      <c r="E4" s="48"/>
      <c r="F4" s="48"/>
      <c r="G4" s="48"/>
      <c r="H4" s="48"/>
      <c r="I4" s="48"/>
      <c r="J4" s="48"/>
      <c r="K4" s="9"/>
      <c r="L4" s="9"/>
      <c r="Q4" s="7"/>
      <c r="W4" s="7"/>
      <c r="X4" s="13"/>
    </row>
    <row r="5" spans="1:26" x14ac:dyDescent="0.25">
      <c r="C5" s="5"/>
      <c r="D5" s="5"/>
      <c r="E5" s="5"/>
      <c r="Q5" s="7"/>
      <c r="W5" s="7"/>
      <c r="X5" s="13"/>
      <c r="Z5" t="str">
        <f>IF(AND('registro operativa'!S3&lt;&gt;"",'registro operativa'!S3&lt;0.03,'registro operativa'!S3&gt;(-0.03)),'registro operativa'!R3-'registro operativa'!N3,"")</f>
        <v/>
      </c>
    </row>
    <row r="6" spans="1:26" ht="16.5" customHeight="1" thickBot="1" x14ac:dyDescent="0.3">
      <c r="A6" s="46" t="s">
        <v>60</v>
      </c>
      <c r="B6" s="49"/>
      <c r="C6" s="47"/>
      <c r="E6" s="10"/>
      <c r="F6" s="10"/>
      <c r="G6" s="10"/>
      <c r="H6" s="10"/>
      <c r="I6" s="46" t="s">
        <v>60</v>
      </c>
      <c r="J6" s="49"/>
      <c r="K6" s="47"/>
      <c r="Q6" s="7"/>
      <c r="W6" s="7"/>
      <c r="X6" s="13"/>
    </row>
    <row r="7" spans="1:26" ht="16.5" thickTop="1" thickBot="1" x14ac:dyDescent="0.3">
      <c r="A7" s="15"/>
      <c r="B7" s="15" t="s">
        <v>61</v>
      </c>
      <c r="C7" s="15" t="s">
        <v>3</v>
      </c>
      <c r="D7" s="10"/>
      <c r="E7" s="10"/>
      <c r="F7" s="10"/>
      <c r="G7" s="10"/>
      <c r="H7" s="10"/>
      <c r="I7" s="15"/>
      <c r="J7" s="15" t="s">
        <v>61</v>
      </c>
      <c r="K7" s="15" t="s">
        <v>3</v>
      </c>
      <c r="L7" s="10"/>
      <c r="Q7" s="7"/>
      <c r="W7" s="7"/>
      <c r="X7" s="13"/>
    </row>
    <row r="8" spans="1:26" ht="16.5" thickTop="1" thickBot="1" x14ac:dyDescent="0.3">
      <c r="A8" s="15">
        <v>1</v>
      </c>
      <c r="B8" s="20"/>
      <c r="C8" s="20"/>
      <c r="D8" s="10"/>
      <c r="E8" s="10"/>
      <c r="F8" s="10"/>
      <c r="G8" s="10"/>
      <c r="H8" s="10"/>
      <c r="I8" s="15">
        <v>1</v>
      </c>
      <c r="J8" s="20"/>
      <c r="K8" s="20"/>
      <c r="L8" s="10"/>
      <c r="Q8" s="7"/>
      <c r="W8" s="7"/>
      <c r="X8" s="13"/>
      <c r="Y8" s="5"/>
    </row>
    <row r="9" spans="1:26" ht="15.75" customHeight="1" thickTop="1" thickBot="1" x14ac:dyDescent="0.3">
      <c r="A9" s="15">
        <v>2</v>
      </c>
      <c r="B9" s="21"/>
      <c r="C9" s="21"/>
      <c r="D9" s="46" t="s">
        <v>62</v>
      </c>
      <c r="E9" s="47"/>
      <c r="F9" s="20" t="str">
        <f>IF(B8&lt;&gt;"",(B8*C8+B9*C9+B10*C10+B11*C11+B12*C12+B13*C13)/(C8+C9+C10+C11+C12+C13),"")</f>
        <v/>
      </c>
      <c r="G9" s="10"/>
      <c r="H9" s="10"/>
      <c r="I9" s="15">
        <v>2</v>
      </c>
      <c r="J9" s="21"/>
      <c r="K9" s="21"/>
      <c r="L9" s="46" t="s">
        <v>62</v>
      </c>
      <c r="M9" s="47"/>
      <c r="N9" s="20" t="str">
        <f>IF(J8&lt;&gt;"",(J8*K8+J9*K9+J10*K10+J11*K11+J12*K12+J13*K13)/(K8+K9+K10+K11+K12+K13),"")</f>
        <v/>
      </c>
      <c r="Q9" s="7"/>
      <c r="W9" s="7"/>
      <c r="X9" s="13"/>
    </row>
    <row r="10" spans="1:26" s="10" customFormat="1" ht="16.5" thickTop="1" thickBot="1" x14ac:dyDescent="0.3">
      <c r="A10" s="15">
        <v>3</v>
      </c>
      <c r="B10" s="20"/>
      <c r="C10" s="20"/>
      <c r="I10" s="15">
        <v>3</v>
      </c>
      <c r="J10" s="20"/>
      <c r="K10" s="20"/>
      <c r="Q10" s="7"/>
      <c r="W10" s="7"/>
      <c r="X10" s="13"/>
    </row>
    <row r="11" spans="1:26" s="10" customFormat="1" ht="16.5" thickTop="1" thickBot="1" x14ac:dyDescent="0.3">
      <c r="A11" s="15">
        <v>4</v>
      </c>
      <c r="B11" s="20"/>
      <c r="C11" s="20"/>
      <c r="I11" s="15">
        <v>4</v>
      </c>
      <c r="J11" s="20"/>
      <c r="K11" s="20"/>
      <c r="Q11" s="7"/>
      <c r="W11" s="7"/>
      <c r="X11" s="13"/>
    </row>
    <row r="12" spans="1:26" s="10" customFormat="1" ht="16.5" thickTop="1" thickBot="1" x14ac:dyDescent="0.3">
      <c r="A12" s="15">
        <v>5</v>
      </c>
      <c r="B12" s="21"/>
      <c r="C12" s="21"/>
      <c r="I12" s="15">
        <v>5</v>
      </c>
      <c r="J12" s="21"/>
      <c r="K12" s="21"/>
      <c r="Q12" s="7"/>
      <c r="W12" s="7"/>
      <c r="X12" s="13"/>
    </row>
    <row r="13" spans="1:26" s="10" customFormat="1" ht="16.5" thickTop="1" thickBot="1" x14ac:dyDescent="0.3">
      <c r="A13" s="15">
        <v>6</v>
      </c>
      <c r="B13" s="20"/>
      <c r="C13" s="20"/>
      <c r="I13" s="15">
        <v>6</v>
      </c>
      <c r="J13" s="20"/>
      <c r="K13" s="20"/>
      <c r="Q13" s="7"/>
      <c r="W13" s="7"/>
      <c r="X13" s="13"/>
    </row>
    <row r="14" spans="1:26" s="10" customFormat="1" ht="15.75" thickTop="1" x14ac:dyDescent="0.25">
      <c r="Q14" s="7"/>
      <c r="W14" s="7"/>
      <c r="X14" s="13"/>
    </row>
    <row r="15" spans="1:26" x14ac:dyDescent="0.25">
      <c r="C15" s="5"/>
      <c r="D15" s="5"/>
      <c r="E15" s="5"/>
      <c r="Q15" s="7"/>
      <c r="W15" s="7"/>
      <c r="X15" s="13"/>
    </row>
  </sheetData>
  <mergeCells count="6">
    <mergeCell ref="A1:J1"/>
    <mergeCell ref="L9:M9"/>
    <mergeCell ref="D9:E9"/>
    <mergeCell ref="C4:J4"/>
    <mergeCell ref="I6:K6"/>
    <mergeCell ref="A6:C6"/>
  </mergeCells>
  <conditionalFormatting sqref="X1:X15">
    <cfRule type="cellIs" dxfId="5" priority="1" stopIfTrue="1" operator="greaterThan">
      <formula>0</formula>
    </cfRule>
    <cfRule type="cellIs" dxfId="4" priority="2" stopIfTrue="1" operator="lessThan">
      <formula>0</formula>
    </cfRule>
  </conditionalFormatting>
  <conditionalFormatting sqref="Q1:Q15">
    <cfRule type="cellIs" dxfId="3" priority="5" stopIfTrue="1" operator="greaterThan">
      <formula>0</formula>
    </cfRule>
    <cfRule type="cellIs" dxfId="2" priority="6" stopIfTrue="1" operator="lessThan">
      <formula>0</formula>
    </cfRule>
  </conditionalFormatting>
  <conditionalFormatting sqref="W1:W15">
    <cfRule type="cellIs" dxfId="1" priority="3" stopIfTrue="1" operator="greaterThan">
      <formula>0</formula>
    </cfRule>
    <cfRule type="cellIs" dxfId="0" priority="4" stopIfTrue="1" operator="lessThan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registro operativa</vt:lpstr>
      <vt:lpstr>RATIOS SEMANAS</vt:lpstr>
      <vt:lpstr>RATIOS MESES</vt:lpstr>
      <vt:lpstr>RATIOS POR DIVISAS</vt:lpstr>
      <vt:lpstr>RATIOS MERCADOS</vt:lpstr>
      <vt:lpstr>RESULTADOS</vt:lpstr>
      <vt:lpstr>RESULTADOS SEMANALES</vt:lpstr>
      <vt:lpstr>CALCULO PRECIO MEDIO PARCIALES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roberto p</dc:creator>
  <cp:lastModifiedBy>roberto p</cp:lastModifiedBy>
  <dcterms:created xsi:type="dcterms:W3CDTF">2016-03-10T16:34:57Z</dcterms:created>
  <dcterms:modified xsi:type="dcterms:W3CDTF">2016-11-25T16:44:50Z</dcterms:modified>
</cp:coreProperties>
</file>